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Abteilung\Vertrieb\NBHX Trim_BMW Group\1.0_Projects\BMW_U06ff._Decor_Trim_EU\03_QAF (Customer Cost Break Down)\2023-07-27_Preisanpassungen\"/>
    </mc:Choice>
  </mc:AlternateContent>
  <xr:revisionPtr revIDLastSave="0" documentId="13_ncr:1_{E827BBCD-F699-4A00-8865-5CDAC1FA4644}" xr6:coauthVersionLast="47" xr6:coauthVersionMax="47" xr10:uidLastSave="{00000000-0000-0000-0000-000000000000}"/>
  <bookViews>
    <workbookView xWindow="-108" yWindow="-108" windowWidth="23256" windowHeight="12576" tabRatio="818" xr2:uid="{00000000-000D-0000-FFFF-FFFF00000000}"/>
  </bookViews>
  <sheets>
    <sheet name="Zusammenfassung" sheetId="2" r:id="rId1"/>
    <sheet name="Material" sheetId="6" r:id="rId2"/>
    <sheet name="Fertigungskosten" sheetId="18" r:id="rId3"/>
    <sheet name="SBM-SEKOF-FWZ" sheetId="8" r:id="rId4"/>
    <sheet name="Rohstoffrisiken" sheetId="25" r:id="rId5"/>
    <sheet name="Prämissenblatt" sheetId="17" state="veryHidden" r:id="rId6"/>
    <sheet name="Prämissenblatt_Rohstoff" sheetId="24" state="veryHidden" r:id="rId7"/>
    <sheet name="Protokoll" sheetId="26" r:id="rId8"/>
    <sheet name="Dokumentenlenkung" sheetId="30" r:id="rId9"/>
    <sheet name="Temp" sheetId="27" state="veryHidden" r:id="rId10"/>
  </sheets>
  <externalReferences>
    <externalReference r:id="rId11"/>
    <externalReference r:id="rId12"/>
  </externalReferences>
  <definedNames>
    <definedName name="_xlnm._FilterDatabase" localSheetId="6" hidden="1">Prämissenblatt_Rohstoff!$A$3:$E$83</definedName>
    <definedName name="Abwicklungsmodelle">Prämissenblatt_Rohstoff!$H$89:$H$92</definedName>
    <definedName name="bottomMaterials">Material!$D$35</definedName>
    <definedName name="bottomProcesses">Fertigungskosten!$D$50</definedName>
    <definedName name="bottomTools">'SBM-SEKOF-FWZ'!$C$38</definedName>
    <definedName name="Currency_Unit">[1]Units!$A$2:$A$4</definedName>
    <definedName name="Distance_Unit">[1]Units!$A$7:$A$8</definedName>
    <definedName name="_xlnm.Print_Area" localSheetId="2">Fertigungskosten!$A$1:$X$55</definedName>
    <definedName name="_xlnm.Print_Area" localSheetId="1">Material!$A$1:$AC$40</definedName>
    <definedName name="_xlnm.Print_Area" localSheetId="5">Prämissenblatt!$O$6:$U$48</definedName>
    <definedName name="_xlnm.Print_Area" localSheetId="7">Protokoll!$A$1:$J$4</definedName>
    <definedName name="_xlnm.Print_Area" localSheetId="4">Rohstoffrisiken!$A$1:$V$35</definedName>
    <definedName name="_xlnm.Print_Area" localSheetId="3">'SBM-SEKOF-FWZ'!$A$1:$V$43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Prämissenblatt_Rohstoff!$B$90:$B$102</definedName>
    <definedName name="Folgewerkzeug">Prämissenblatt!$O$8:$O$48</definedName>
    <definedName name="Kaufteil">Prämissenblatt!$W$8</definedName>
    <definedName name="list_Rohstoffschlüssel">Prämissenblatt_Rohstoff!$B$4:$D$83</definedName>
    <definedName name="listAngebotsWährungen">Zusammenfassung!$C$26:$C$28</definedName>
    <definedName name="listFlächeneinheit">Prämissenblatt!$AC$8:$AC$10</definedName>
    <definedName name="listLändernamen">Prämissenblatt!$K$8:$K$87</definedName>
    <definedName name="listMengeneinheiten">Prämissenblatt!$W$8:$W$28</definedName>
    <definedName name="listRohstoffschlüssel_Neu">Prämissenblatt_Rohstoff!$G$4:$G$74</definedName>
    <definedName name="listVerrechnungsformen">Prämissenblatt!$AA$8:$AA$11</definedName>
    <definedName name="listVorhanden">Prämissenblatt!$Y$8:$Y$9</definedName>
    <definedName name="listZulässigeAngebotswährungen">Prämissenblatt!$E$8:$E$40</definedName>
    <definedName name="listZulässigeBeschaffungswährungen">Prämissenblatt!$H$8:$H$63</definedName>
    <definedName name="Machine_L">[2]Machine!$A$7:$A$169</definedName>
    <definedName name="Packaging_Concept">[1]Units!$A$31:$A$32</definedName>
    <definedName name="Prämie">Prämissenblatt!$W$17</definedName>
    <definedName name="QAF_MAPPING_GEWINN_1">Zusammenfassung!$P$23</definedName>
    <definedName name="QAF_MAPPING_GEWINN_2">Zusammenfassung!$O$23</definedName>
    <definedName name="QAF_MAPPING_GEWINN_3">Zusammenfassung!$N$23</definedName>
    <definedName name="QAF_MAPPING_SBM_1">Zusammenfassung!$P$34</definedName>
    <definedName name="QAF_MAPPING_SBM_2">Zusammenfassung!$O$34</definedName>
    <definedName name="QAF_MAPPING_SBM_3">Zusammenfassung!$N$34</definedName>
    <definedName name="QAF_MAPPING_ZUSCHLAG_1">Zusammenfassung!#REF!</definedName>
    <definedName name="QAF_MAPPING_ZUSCHLAG_2">Zusammenfassung!#REF!</definedName>
    <definedName name="QAF_MAPPING_ZUSCHLAG_3">Zusammenfassung!#REF!</definedName>
    <definedName name="Risiko">Prämissenblatt!$W$9</definedName>
    <definedName name="Rohstoff_Risiko">Prämissenblatt!$W$9</definedName>
    <definedName name="Rohstoffe_Materialblatt">Prämissenblatt_Rohstoff!$G$4:$I$74</definedName>
    <definedName name="SBM">Prämissenblatt!$O$8:$O$48</definedName>
    <definedName name="SBM_2">Prämissenblatt!$O$8:$P$48</definedName>
    <definedName name="SBMFeld">Prämissenblatt!$O$6</definedName>
    <definedName name="SEKOF">Prämissenblatt!$S$8:$S$41</definedName>
    <definedName name="SEKOF_2">Prämissenblatt!$S$8:$T$41</definedName>
    <definedName name="SEKOFFeld">Prämissenblatt!$S$6</definedName>
    <definedName name="Stück_Risiko">Prämissenblatt!$W$9</definedName>
    <definedName name="Transport_Concept">[1]Units!$A$11:$A$15</definedName>
    <definedName name="Transport_Unit">[1]Units!$A$18:$A$28</definedName>
    <definedName name="Werkzeuginstandhaltung">Prämissenblatt!$AH$8</definedName>
    <definedName name="WerkzeugwartungFeld">Prämissenblatt!$AH$6</definedName>
  </definedNames>
  <calcPr calcId="191029"/>
  <pivotCaches>
    <pivotCache cacheId="37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6" l="1"/>
  <c r="P33" i="18" l="1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32" i="18"/>
  <c r="S31" i="2"/>
  <c r="AF29" i="2"/>
  <c r="AE29" i="2"/>
  <c r="AC29" i="2"/>
  <c r="AA29" i="2"/>
  <c r="Z29" i="2"/>
  <c r="Y29" i="2"/>
  <c r="X29" i="2"/>
  <c r="Y30" i="2" s="1"/>
  <c r="W29" i="2"/>
  <c r="X30" i="2" s="1"/>
  <c r="V29" i="2"/>
  <c r="T30" i="2"/>
  <c r="U30" i="2"/>
  <c r="V30" i="2"/>
  <c r="Z30" i="2"/>
  <c r="AA30" i="2"/>
  <c r="AB30" i="2"/>
  <c r="AC30" i="2"/>
  <c r="AD30" i="2"/>
  <c r="AG30" i="2"/>
  <c r="S30" i="2"/>
  <c r="AB29" i="2"/>
  <c r="P29" i="18"/>
  <c r="AF30" i="2" l="1"/>
  <c r="AE30" i="2"/>
  <c r="W30" i="2"/>
  <c r="V20" i="6" l="1"/>
  <c r="V19" i="6"/>
  <c r="P15" i="18" l="1"/>
  <c r="P16" i="18"/>
  <c r="P17" i="18"/>
  <c r="P18" i="18"/>
  <c r="P19" i="18"/>
  <c r="P20" i="18"/>
  <c r="P21" i="18"/>
  <c r="P22" i="18"/>
  <c r="P23" i="18"/>
  <c r="P24" i="18"/>
  <c r="P25" i="18"/>
  <c r="P26" i="18"/>
  <c r="P27" i="18"/>
  <c r="P28" i="18"/>
  <c r="P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14" i="18"/>
  <c r="M37" i="18" l="1"/>
  <c r="M46" i="18"/>
  <c r="O46" i="18" s="1"/>
  <c r="Q46" i="18"/>
  <c r="U46" i="18" s="1"/>
  <c r="W46" i="18" s="1"/>
  <c r="O47" i="18"/>
  <c r="Q47" i="18"/>
  <c r="U47" i="18" s="1"/>
  <c r="W47" i="18" s="1"/>
  <c r="M44" i="18"/>
  <c r="M43" i="18"/>
  <c r="M42" i="18"/>
  <c r="Q45" i="18" l="1"/>
  <c r="U45" i="18" s="1"/>
  <c r="W45" i="18" s="1"/>
  <c r="Q44" i="18"/>
  <c r="U44" i="18" s="1"/>
  <c r="W44" i="18" s="1"/>
  <c r="Q43" i="18"/>
  <c r="U43" i="18" s="1"/>
  <c r="W43" i="18" s="1"/>
  <c r="O43" i="18"/>
  <c r="Q42" i="18"/>
  <c r="U42" i="18" s="1"/>
  <c r="W42" i="18" s="1"/>
  <c r="O41" i="18"/>
  <c r="Q41" i="18"/>
  <c r="U41" i="18" s="1"/>
  <c r="W41" i="18" s="1"/>
  <c r="H37" i="18"/>
  <c r="H35" i="18"/>
  <c r="I28" i="18"/>
  <c r="H28" i="18"/>
  <c r="H25" i="18"/>
  <c r="M14" i="18"/>
  <c r="Q14" i="18" s="1"/>
  <c r="U14" i="18" s="1"/>
  <c r="W14" i="18" s="1"/>
  <c r="U25" i="6"/>
  <c r="W25" i="6" s="1"/>
  <c r="P25" i="6"/>
  <c r="U24" i="6"/>
  <c r="W24" i="6" s="1"/>
  <c r="P24" i="6"/>
  <c r="V16" i="6"/>
  <c r="P16" i="6"/>
  <c r="U16" i="6" s="1"/>
  <c r="W16" i="6" s="1"/>
  <c r="O16" i="6"/>
  <c r="O42" i="18" l="1"/>
  <c r="O44" i="18"/>
  <c r="O45" i="18"/>
  <c r="O14" i="18"/>
  <c r="Z14" i="6"/>
  <c r="AB14" i="6"/>
  <c r="I20" i="6"/>
  <c r="I19" i="6"/>
  <c r="I14" i="6"/>
  <c r="Z20" i="6"/>
  <c r="AB20" i="6" s="1"/>
  <c r="Z19" i="6"/>
  <c r="AB19" i="6" s="1"/>
  <c r="M33" i="18"/>
  <c r="M32" i="18"/>
  <c r="M39" i="18"/>
  <c r="M28" i="18"/>
  <c r="M26" i="18"/>
  <c r="M25" i="18"/>
  <c r="M23" i="18"/>
  <c r="M22" i="18"/>
  <c r="M21" i="18"/>
  <c r="M20" i="18"/>
  <c r="M19" i="18"/>
  <c r="M18" i="18"/>
  <c r="M17" i="18"/>
  <c r="M16" i="18"/>
  <c r="M15" i="18"/>
  <c r="I18" i="6"/>
  <c r="R6" i="18" l="1"/>
  <c r="K39" i="18" l="1"/>
  <c r="L39" i="18"/>
  <c r="O39" i="18" l="1"/>
  <c r="S15" i="8"/>
  <c r="U15" i="8" s="1"/>
  <c r="T15" i="8"/>
  <c r="S16" i="8"/>
  <c r="U16" i="8" s="1"/>
  <c r="T16" i="8"/>
  <c r="S17" i="8"/>
  <c r="U17" i="8" s="1"/>
  <c r="T17" i="8"/>
  <c r="S18" i="8"/>
  <c r="U18" i="8" s="1"/>
  <c r="T18" i="8"/>
  <c r="K33" i="18" l="1"/>
  <c r="L33" i="18"/>
  <c r="K34" i="18"/>
  <c r="L34" i="18"/>
  <c r="K35" i="18"/>
  <c r="L35" i="18"/>
  <c r="K36" i="18"/>
  <c r="L36" i="18"/>
  <c r="K37" i="18"/>
  <c r="L37" i="18"/>
  <c r="K38" i="18"/>
  <c r="L38" i="18"/>
  <c r="L32" i="18"/>
  <c r="K32" i="18"/>
  <c r="L28" i="18"/>
  <c r="L29" i="18" s="1"/>
  <c r="P31" i="18"/>
  <c r="O21" i="6"/>
  <c r="O29" i="18" l="1"/>
  <c r="Q39" i="18"/>
  <c r="U39" i="18" s="1"/>
  <c r="W39" i="18" s="1"/>
  <c r="O37" i="18"/>
  <c r="O38" i="18"/>
  <c r="O36" i="18"/>
  <c r="Q37" i="18"/>
  <c r="U37" i="18" s="1"/>
  <c r="W37" i="18" s="1"/>
  <c r="Q38" i="18"/>
  <c r="U38" i="18" s="1"/>
  <c r="W38" i="18" s="1"/>
  <c r="Q36" i="18"/>
  <c r="U36" i="18" s="1"/>
  <c r="W36" i="18" s="1"/>
  <c r="Q29" i="18"/>
  <c r="U29" i="18" s="1"/>
  <c r="W29" i="18" s="1"/>
  <c r="Q32" i="18" l="1"/>
  <c r="U32" i="18" s="1"/>
  <c r="W32" i="18" s="1"/>
  <c r="Q34" i="18"/>
  <c r="U34" i="18" s="1"/>
  <c r="W34" i="18" s="1"/>
  <c r="O32" i="18"/>
  <c r="O34" i="18"/>
  <c r="O33" i="18"/>
  <c r="O35" i="18"/>
  <c r="L16" i="18" l="1"/>
  <c r="L17" i="18"/>
  <c r="L18" i="18"/>
  <c r="L19" i="18"/>
  <c r="L20" i="18"/>
  <c r="L21" i="18"/>
  <c r="L22" i="18"/>
  <c r="L23" i="18"/>
  <c r="L24" i="18"/>
  <c r="L25" i="18"/>
  <c r="L26" i="18"/>
  <c r="L27" i="18"/>
  <c r="L15" i="18"/>
  <c r="S22" i="8" l="1"/>
  <c r="U22" i="8" s="1"/>
  <c r="S23" i="8"/>
  <c r="U23" i="8" s="1"/>
  <c r="S24" i="8"/>
  <c r="U24" i="8" s="1"/>
  <c r="S25" i="8"/>
  <c r="U25" i="8" s="1"/>
  <c r="S26" i="8"/>
  <c r="U26" i="8" s="1"/>
  <c r="S27" i="8"/>
  <c r="U27" i="8" s="1"/>
  <c r="S28" i="8"/>
  <c r="U28" i="8" s="1"/>
  <c r="S29" i="8"/>
  <c r="U29" i="8" s="1"/>
  <c r="S30" i="8"/>
  <c r="U30" i="8" s="1"/>
  <c r="S31" i="8"/>
  <c r="U31" i="8" s="1"/>
  <c r="S32" i="8"/>
  <c r="U32" i="8" s="1"/>
  <c r="S33" i="8"/>
  <c r="U33" i="8" s="1"/>
  <c r="Q28" i="18" l="1"/>
  <c r="U28" i="18" s="1"/>
  <c r="W28" i="18" s="1"/>
  <c r="O19" i="18"/>
  <c r="O20" i="18"/>
  <c r="O21" i="18"/>
  <c r="O22" i="18"/>
  <c r="O23" i="18"/>
  <c r="O24" i="18"/>
  <c r="O25" i="18"/>
  <c r="O26" i="18"/>
  <c r="O27" i="18"/>
  <c r="O28" i="18"/>
  <c r="O31" i="18"/>
  <c r="O20" i="6"/>
  <c r="Q35" i="18" l="1"/>
  <c r="U35" i="18" s="1"/>
  <c r="W35" i="18" s="1"/>
  <c r="Q33" i="18"/>
  <c r="U33" i="18" s="1"/>
  <c r="W33" i="18" s="1"/>
  <c r="Q23" i="18"/>
  <c r="U23" i="18" s="1"/>
  <c r="W23" i="18" s="1"/>
  <c r="Q27" i="18"/>
  <c r="U27" i="18" s="1"/>
  <c r="W27" i="18" s="1"/>
  <c r="Q21" i="18"/>
  <c r="U21" i="18" s="1"/>
  <c r="W21" i="18" s="1"/>
  <c r="Q25" i="18"/>
  <c r="U25" i="18" s="1"/>
  <c r="W25" i="18" s="1"/>
  <c r="Q31" i="18"/>
  <c r="U31" i="18" s="1"/>
  <c r="W31" i="18" s="1"/>
  <c r="Q22" i="18"/>
  <c r="U22" i="18" s="1"/>
  <c r="W22" i="18" s="1"/>
  <c r="Q26" i="18"/>
  <c r="U26" i="18" s="1"/>
  <c r="W26" i="18" s="1"/>
  <c r="Q24" i="18"/>
  <c r="U24" i="18" s="1"/>
  <c r="W24" i="18" s="1"/>
  <c r="Q19" i="18"/>
  <c r="Q20" i="18"/>
  <c r="O15" i="6"/>
  <c r="O17" i="6"/>
  <c r="O18" i="6"/>
  <c r="O19" i="6"/>
  <c r="O14" i="6"/>
  <c r="AD14" i="6" l="1"/>
  <c r="AE14" i="6"/>
  <c r="AF14" i="6"/>
  <c r="AG14" i="6"/>
  <c r="AD15" i="6"/>
  <c r="AE15" i="6"/>
  <c r="AF15" i="6"/>
  <c r="AG15" i="6"/>
  <c r="AD17" i="6"/>
  <c r="AE17" i="6"/>
  <c r="AF17" i="6"/>
  <c r="AG17" i="6"/>
  <c r="AD18" i="6"/>
  <c r="AE18" i="6"/>
  <c r="AF18" i="6"/>
  <c r="AG18" i="6"/>
  <c r="AD19" i="6"/>
  <c r="AE19" i="6"/>
  <c r="AF19" i="6"/>
  <c r="AG19" i="6"/>
  <c r="AD20" i="6"/>
  <c r="AE20" i="6"/>
  <c r="AF20" i="6"/>
  <c r="AG20" i="6"/>
  <c r="AD21" i="6"/>
  <c r="AE21" i="6"/>
  <c r="AF21" i="6"/>
  <c r="AG21" i="6"/>
  <c r="AD22" i="6"/>
  <c r="AE22" i="6"/>
  <c r="AF22" i="6"/>
  <c r="AG22" i="6"/>
  <c r="AD23" i="6"/>
  <c r="AE23" i="6"/>
  <c r="AF23" i="6"/>
  <c r="AG23" i="6"/>
  <c r="AD24" i="6"/>
  <c r="AE24" i="6"/>
  <c r="AF24" i="6"/>
  <c r="AG24" i="6"/>
  <c r="AD25" i="6"/>
  <c r="AE25" i="6"/>
  <c r="AF25" i="6"/>
  <c r="AG25" i="6"/>
  <c r="AD26" i="6"/>
  <c r="AE26" i="6"/>
  <c r="AF26" i="6"/>
  <c r="AG26" i="6"/>
  <c r="AD27" i="6"/>
  <c r="AE27" i="6"/>
  <c r="AF27" i="6"/>
  <c r="AG27" i="6"/>
  <c r="AD28" i="6"/>
  <c r="AE28" i="6"/>
  <c r="AF28" i="6"/>
  <c r="AG28" i="6"/>
  <c r="AD29" i="6"/>
  <c r="AE29" i="6"/>
  <c r="AF29" i="6"/>
  <c r="AG29" i="6"/>
  <c r="AD30" i="6"/>
  <c r="AE30" i="6"/>
  <c r="AF30" i="6"/>
  <c r="AG30" i="6"/>
  <c r="AD31" i="6"/>
  <c r="AE31" i="6"/>
  <c r="AF31" i="6"/>
  <c r="AG31" i="6"/>
  <c r="AD32" i="6"/>
  <c r="AE32" i="6"/>
  <c r="AF32" i="6"/>
  <c r="AG32" i="6"/>
  <c r="AD33" i="6"/>
  <c r="AE33" i="6"/>
  <c r="AF33" i="6"/>
  <c r="AG33" i="6"/>
  <c r="AD34" i="6"/>
  <c r="AE34" i="6"/>
  <c r="AF34" i="6"/>
  <c r="AG34" i="6"/>
  <c r="AG13" i="6"/>
  <c r="AE13" i="6"/>
  <c r="AD13" i="6"/>
  <c r="AF13" i="6" l="1"/>
  <c r="D8" i="18" l="1"/>
  <c r="D7" i="18"/>
  <c r="I7" i="18"/>
  <c r="I5" i="18"/>
  <c r="I6" i="18"/>
  <c r="R8" i="18"/>
  <c r="R7" i="18"/>
  <c r="Y13" i="18" l="1"/>
  <c r="Z13" i="18"/>
  <c r="AA13" i="18"/>
  <c r="AC13" i="18"/>
  <c r="Y15" i="18"/>
  <c r="Z15" i="18"/>
  <c r="AA15" i="18"/>
  <c r="AC15" i="18"/>
  <c r="Y16" i="18"/>
  <c r="Z16" i="18"/>
  <c r="AA16" i="18"/>
  <c r="AC16" i="18"/>
  <c r="Y17" i="18"/>
  <c r="Z17" i="18"/>
  <c r="AA17" i="18"/>
  <c r="AC17" i="18"/>
  <c r="Y18" i="18"/>
  <c r="Z18" i="18"/>
  <c r="AA18" i="18"/>
  <c r="AC18" i="18"/>
  <c r="Q13" i="18" l="1"/>
  <c r="U13" i="18" s="1"/>
  <c r="W13" i="18" s="1"/>
  <c r="Q15" i="18"/>
  <c r="U15" i="18" s="1"/>
  <c r="W15" i="18" s="1"/>
  <c r="Q16" i="18"/>
  <c r="U16" i="18" s="1"/>
  <c r="W16" i="18" s="1"/>
  <c r="Q17" i="18"/>
  <c r="U17" i="18" s="1"/>
  <c r="W17" i="18" s="1"/>
  <c r="Q18" i="18"/>
  <c r="U18" i="18" s="1"/>
  <c r="W18" i="18" s="1"/>
  <c r="U19" i="18"/>
  <c r="W19" i="18" s="1"/>
  <c r="O13" i="18"/>
  <c r="AB13" i="18" s="1"/>
  <c r="O15" i="18"/>
  <c r="AB15" i="18" s="1"/>
  <c r="O16" i="18"/>
  <c r="AB16" i="18" s="1"/>
  <c r="O17" i="18"/>
  <c r="AB17" i="18" s="1"/>
  <c r="O18" i="18"/>
  <c r="AB18" i="18" s="1"/>
  <c r="P13" i="6"/>
  <c r="U13" i="6" s="1"/>
  <c r="W13" i="6" s="1"/>
  <c r="P14" i="6"/>
  <c r="U14" i="6" s="1"/>
  <c r="W14" i="6" s="1"/>
  <c r="P15" i="6"/>
  <c r="U15" i="6" s="1"/>
  <c r="W15" i="6" s="1"/>
  <c r="P17" i="6"/>
  <c r="U17" i="6" s="1"/>
  <c r="W17" i="6" s="1"/>
  <c r="B4" i="25" l="1"/>
  <c r="B4" i="8"/>
  <c r="B4" i="18"/>
  <c r="B4" i="6"/>
  <c r="AC13" i="6" l="1"/>
  <c r="AB13" i="6" s="1"/>
  <c r="AC14" i="6" l="1"/>
  <c r="AC15" i="6"/>
  <c r="AB15" i="6" s="1"/>
  <c r="AC17" i="6"/>
  <c r="AB17" i="6" s="1"/>
  <c r="AC18" i="6"/>
  <c r="AB18" i="6" s="1"/>
  <c r="AC19" i="6"/>
  <c r="AC20" i="6"/>
  <c r="AC21" i="6"/>
  <c r="AB21" i="6" s="1"/>
  <c r="AC22" i="6"/>
  <c r="AB22" i="6" s="1"/>
  <c r="AC23" i="6"/>
  <c r="AB23" i="6" s="1"/>
  <c r="AC24" i="6"/>
  <c r="AB24" i="6" s="1"/>
  <c r="AC25" i="6"/>
  <c r="AB25" i="6" s="1"/>
  <c r="AC26" i="6"/>
  <c r="AB26" i="6" s="1"/>
  <c r="AC27" i="6"/>
  <c r="AB27" i="6" s="1"/>
  <c r="AC28" i="6"/>
  <c r="AB28" i="6" s="1"/>
  <c r="AC29" i="6"/>
  <c r="AB29" i="6" s="1"/>
  <c r="AC30" i="6"/>
  <c r="AB30" i="6" s="1"/>
  <c r="AC31" i="6"/>
  <c r="AB31" i="6" s="1"/>
  <c r="AC32" i="6"/>
  <c r="AB32" i="6" s="1"/>
  <c r="AC33" i="6"/>
  <c r="AB33" i="6" s="1"/>
  <c r="AC34" i="6"/>
  <c r="AB34" i="6" s="1"/>
  <c r="P18" i="6"/>
  <c r="U18" i="6" s="1"/>
  <c r="W18" i="6" s="1"/>
  <c r="P19" i="6"/>
  <c r="U19" i="6" s="1"/>
  <c r="W19" i="6" s="1"/>
  <c r="P20" i="6"/>
  <c r="U20" i="6" s="1"/>
  <c r="W20" i="6" s="1"/>
  <c r="P21" i="6"/>
  <c r="U21" i="6" s="1"/>
  <c r="W21" i="6" s="1"/>
  <c r="P22" i="6"/>
  <c r="U22" i="6" s="1"/>
  <c r="W22" i="6" s="1"/>
  <c r="P23" i="6"/>
  <c r="U23" i="6" s="1"/>
  <c r="W23" i="6" s="1"/>
  <c r="P26" i="6"/>
  <c r="U26" i="6" s="1"/>
  <c r="W26" i="6" s="1"/>
  <c r="P27" i="6"/>
  <c r="U27" i="6" s="1"/>
  <c r="W27" i="6" s="1"/>
  <c r="P28" i="6"/>
  <c r="U28" i="6" s="1"/>
  <c r="W28" i="6" s="1"/>
  <c r="P29" i="6"/>
  <c r="U29" i="6" s="1"/>
  <c r="W29" i="6" s="1"/>
  <c r="P30" i="6"/>
  <c r="U30" i="6" s="1"/>
  <c r="W30" i="6" s="1"/>
  <c r="P31" i="6"/>
  <c r="U31" i="6" s="1"/>
  <c r="W31" i="6" s="1"/>
  <c r="P32" i="6"/>
  <c r="U32" i="6" s="1"/>
  <c r="W32" i="6" s="1"/>
  <c r="P33" i="6"/>
  <c r="U33" i="6" s="1"/>
  <c r="W33" i="6" s="1"/>
  <c r="P34" i="6"/>
  <c r="U34" i="6" s="1"/>
  <c r="W34" i="6" s="1"/>
  <c r="AC12" i="6"/>
  <c r="AB12" i="6" s="1"/>
  <c r="P12" i="6"/>
  <c r="D7" i="6" l="1"/>
  <c r="U12" i="6" l="1"/>
  <c r="W12" i="6" s="1"/>
  <c r="M31" i="25" l="1"/>
  <c r="G31" i="25"/>
  <c r="E31" i="25"/>
  <c r="M30" i="25"/>
  <c r="G30" i="25"/>
  <c r="E30" i="25"/>
  <c r="M29" i="25"/>
  <c r="G29" i="25"/>
  <c r="E29" i="25"/>
  <c r="M28" i="25"/>
  <c r="G28" i="25"/>
  <c r="E28" i="25"/>
  <c r="M27" i="25"/>
  <c r="G27" i="25"/>
  <c r="E27" i="25"/>
  <c r="M26" i="25"/>
  <c r="G26" i="25"/>
  <c r="E26" i="25"/>
  <c r="M25" i="25"/>
  <c r="G25" i="25"/>
  <c r="E25" i="25"/>
  <c r="M21" i="25"/>
  <c r="E21" i="25"/>
  <c r="M20" i="25"/>
  <c r="G20" i="25"/>
  <c r="E20" i="25"/>
  <c r="M19" i="25"/>
  <c r="G19" i="25"/>
  <c r="E19" i="25"/>
  <c r="M18" i="25"/>
  <c r="G18" i="25"/>
  <c r="E18" i="25"/>
  <c r="M17" i="25"/>
  <c r="G17" i="25"/>
  <c r="E17" i="25"/>
  <c r="M16" i="25"/>
  <c r="G16" i="25"/>
  <c r="E16" i="25"/>
  <c r="M15" i="25"/>
  <c r="G15" i="25"/>
  <c r="E15" i="25"/>
  <c r="R8" i="25"/>
  <c r="J8" i="25"/>
  <c r="D8" i="25"/>
  <c r="R7" i="25"/>
  <c r="J7" i="25"/>
  <c r="D7" i="25"/>
  <c r="R6" i="25"/>
  <c r="J6" i="25"/>
  <c r="D6" i="25"/>
  <c r="R5" i="25"/>
  <c r="J5" i="25"/>
  <c r="D5" i="25"/>
  <c r="S42" i="8"/>
  <c r="S41" i="8"/>
  <c r="S40" i="8"/>
  <c r="X37" i="8"/>
  <c r="W37" i="8"/>
  <c r="T37" i="8"/>
  <c r="S37" i="8"/>
  <c r="X36" i="8"/>
  <c r="W36" i="8"/>
  <c r="T36" i="8"/>
  <c r="S36" i="8"/>
  <c r="X35" i="8"/>
  <c r="W35" i="8"/>
  <c r="T35" i="8"/>
  <c r="S35" i="8"/>
  <c r="X34" i="8"/>
  <c r="W34" i="8"/>
  <c r="T34" i="8"/>
  <c r="S34" i="8"/>
  <c r="X33" i="8"/>
  <c r="W33" i="8"/>
  <c r="T33" i="8"/>
  <c r="X32" i="8"/>
  <c r="W32" i="8"/>
  <c r="T32" i="8"/>
  <c r="X21" i="8"/>
  <c r="W21" i="8"/>
  <c r="T21" i="8"/>
  <c r="S21" i="8"/>
  <c r="U21" i="8" s="1"/>
  <c r="X20" i="8"/>
  <c r="W20" i="8"/>
  <c r="T20" i="8"/>
  <c r="S20" i="8"/>
  <c r="U20" i="8" s="1"/>
  <c r="X19" i="8"/>
  <c r="W19" i="8"/>
  <c r="T19" i="8"/>
  <c r="S19" i="8"/>
  <c r="U19" i="8" s="1"/>
  <c r="X18" i="8"/>
  <c r="W18" i="8"/>
  <c r="X14" i="8"/>
  <c r="W14" i="8"/>
  <c r="S14" i="8"/>
  <c r="X13" i="8"/>
  <c r="W13" i="8"/>
  <c r="S13" i="8"/>
  <c r="T13" i="8" s="1"/>
  <c r="X12" i="8"/>
  <c r="W12" i="8"/>
  <c r="T12" i="8"/>
  <c r="S12" i="8"/>
  <c r="R8" i="8"/>
  <c r="J8" i="8"/>
  <c r="E8" i="8"/>
  <c r="R7" i="8"/>
  <c r="J7" i="8"/>
  <c r="E7" i="8"/>
  <c r="R6" i="8"/>
  <c r="J6" i="8"/>
  <c r="E6" i="8"/>
  <c r="R5" i="8"/>
  <c r="J5" i="8"/>
  <c r="E5" i="8"/>
  <c r="K54" i="18"/>
  <c r="K53" i="18"/>
  <c r="K52" i="18"/>
  <c r="AC49" i="18"/>
  <c r="AA49" i="18"/>
  <c r="Z49" i="18"/>
  <c r="Y49" i="18"/>
  <c r="Q49" i="18"/>
  <c r="U49" i="18" s="1"/>
  <c r="W49" i="18" s="1"/>
  <c r="O49" i="18"/>
  <c r="AB49" i="18" s="1"/>
  <c r="AC48" i="18"/>
  <c r="AA48" i="18"/>
  <c r="Z48" i="18"/>
  <c r="Y48" i="18"/>
  <c r="Q48" i="18"/>
  <c r="U48" i="18" s="1"/>
  <c r="W48" i="18" s="1"/>
  <c r="O48" i="18"/>
  <c r="AB48" i="18" s="1"/>
  <c r="AC32" i="18"/>
  <c r="AA32" i="18"/>
  <c r="Z32" i="18"/>
  <c r="Y32" i="18"/>
  <c r="AB32" i="18"/>
  <c r="AC31" i="18"/>
  <c r="AA31" i="18"/>
  <c r="Z31" i="18"/>
  <c r="Y31" i="18"/>
  <c r="AB31" i="18"/>
  <c r="AC28" i="18"/>
  <c r="AA28" i="18"/>
  <c r="Z28" i="18"/>
  <c r="Y28" i="18"/>
  <c r="AB28" i="18"/>
  <c r="AC27" i="18"/>
  <c r="AA27" i="18"/>
  <c r="Z27" i="18"/>
  <c r="Y27" i="18"/>
  <c r="AB27" i="18"/>
  <c r="AC26" i="18"/>
  <c r="AA26" i="18"/>
  <c r="Z26" i="18"/>
  <c r="Y26" i="18"/>
  <c r="AB26" i="18"/>
  <c r="AC21" i="18"/>
  <c r="AA21" i="18"/>
  <c r="Z21" i="18"/>
  <c r="Y21" i="18"/>
  <c r="AB21" i="18"/>
  <c r="AC20" i="18"/>
  <c r="AA20" i="18"/>
  <c r="Z20" i="18"/>
  <c r="Y20" i="18"/>
  <c r="U20" i="18"/>
  <c r="W20" i="18" s="1"/>
  <c r="AB20" i="18"/>
  <c r="AC19" i="18"/>
  <c r="AB19" i="18"/>
  <c r="AA19" i="18"/>
  <c r="Z19" i="18"/>
  <c r="Y19" i="18"/>
  <c r="AC12" i="18"/>
  <c r="AA12" i="18"/>
  <c r="Z12" i="18"/>
  <c r="Y12" i="18"/>
  <c r="Q12" i="18"/>
  <c r="U12" i="18" s="1"/>
  <c r="W12" i="18" s="1"/>
  <c r="O12" i="18"/>
  <c r="AB12" i="18" s="1"/>
  <c r="I8" i="18"/>
  <c r="D6" i="18"/>
  <c r="R5" i="18"/>
  <c r="D5" i="18"/>
  <c r="K39" i="6"/>
  <c r="K38" i="6"/>
  <c r="K37" i="6"/>
  <c r="AG12" i="6"/>
  <c r="AF12" i="6"/>
  <c r="AE12" i="6"/>
  <c r="AD12" i="6"/>
  <c r="S8" i="6"/>
  <c r="J8" i="6"/>
  <c r="S7" i="6"/>
  <c r="J7" i="6"/>
  <c r="S6" i="6"/>
  <c r="J6" i="6"/>
  <c r="D6" i="6"/>
  <c r="S5" i="6"/>
  <c r="J5" i="6"/>
  <c r="D5" i="6"/>
  <c r="AI1" i="6"/>
  <c r="P52" i="18"/>
  <c r="N39" i="6"/>
  <c r="U52" i="18"/>
  <c r="N54" i="18"/>
  <c r="W52" i="18"/>
  <c r="U53" i="18"/>
  <c r="AB39" i="6"/>
  <c r="N52" i="18"/>
  <c r="AB37" i="6"/>
  <c r="U42" i="8"/>
  <c r="O52" i="18"/>
  <c r="T41" i="8"/>
  <c r="O38" i="6"/>
  <c r="L52" i="18"/>
  <c r="N38" i="6"/>
  <c r="L39" i="6"/>
  <c r="N37" i="6"/>
  <c r="AB38" i="6"/>
  <c r="M53" i="18"/>
  <c r="O39" i="6"/>
  <c r="M39" i="6"/>
  <c r="T14" i="8" l="1"/>
  <c r="U14" i="8"/>
  <c r="O34" i="2"/>
  <c r="O35" i="2" s="1"/>
  <c r="N17" i="2"/>
  <c r="N15" i="2"/>
  <c r="N14" i="2"/>
  <c r="P19" i="2"/>
  <c r="N26" i="2"/>
  <c r="O15" i="2"/>
  <c r="P15" i="2"/>
  <c r="O26" i="2"/>
  <c r="P12" i="2"/>
  <c r="O12" i="2"/>
  <c r="P10" i="2"/>
  <c r="O10" i="2"/>
  <c r="N10" i="2"/>
  <c r="M37" i="6"/>
  <c r="T40" i="8"/>
  <c r="T42" i="8"/>
  <c r="O37" i="6"/>
  <c r="O53" i="18"/>
  <c r="W53" i="18"/>
  <c r="N53" i="18"/>
  <c r="W54" i="18"/>
  <c r="M38" i="6"/>
  <c r="U54" i="18"/>
  <c r="L54" i="18"/>
  <c r="L38" i="6"/>
  <c r="L53" i="18"/>
  <c r="M54" i="18"/>
  <c r="P53" i="18"/>
  <c r="U40" i="8"/>
  <c r="M52" i="18"/>
  <c r="O54" i="18"/>
  <c r="P54" i="18"/>
  <c r="L37" i="6"/>
  <c r="U41" i="8"/>
  <c r="P34" i="2" l="1"/>
  <c r="P35" i="2" s="1"/>
  <c r="P14" i="2"/>
  <c r="O14" i="2"/>
  <c r="O19" i="2"/>
  <c r="O17" i="2"/>
  <c r="N34" i="2"/>
  <c r="N35" i="2" s="1"/>
  <c r="N19" i="2"/>
  <c r="N12" i="2"/>
  <c r="P36" i="2"/>
  <c r="U37" i="6"/>
  <c r="U39" i="6"/>
  <c r="U38" i="6"/>
  <c r="N11" i="2" l="1"/>
  <c r="N13" i="2" s="1"/>
  <c r="O11" i="2"/>
  <c r="O13" i="2" s="1"/>
  <c r="P11" i="2"/>
  <c r="P23" i="2" s="1"/>
  <c r="W39" i="6"/>
  <c r="W37" i="6"/>
  <c r="W38" i="6"/>
  <c r="P13" i="2" l="1"/>
  <c r="N18" i="2"/>
  <c r="N21" i="2" s="1"/>
  <c r="N29" i="2" s="1"/>
  <c r="O18" i="2"/>
  <c r="O21" i="2" s="1"/>
  <c r="O29" i="2" s="1"/>
  <c r="P18" i="2"/>
  <c r="P21" i="2" l="1"/>
  <c r="P24" i="2" s="1"/>
  <c r="P30" i="2"/>
  <c r="P29" i="2" l="1"/>
  <c r="R30" i="2" l="1"/>
</calcChain>
</file>

<file path=xl/sharedStrings.xml><?xml version="1.0" encoding="utf-8"?>
<sst xmlns="http://schemas.openxmlformats.org/spreadsheetml/2006/main" count="1817" uniqueCount="1071">
  <si>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</si>
  <si>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</si>
  <si>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</si>
  <si>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</si>
  <si>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</si>
  <si>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</si>
  <si>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</si>
  <si>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</si>
  <si>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</si>
  <si>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</si>
  <si>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</si>
  <si>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</si>
  <si>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</si>
  <si>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</si>
  <si>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</si>
  <si>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</si>
  <si>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</si>
  <si>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</si>
  <si>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</si>
  <si>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</si>
  <si>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</si>
  <si>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</si>
  <si>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</si>
  <si>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</si>
  <si>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</si>
  <si>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</si>
  <si>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</si>
  <si>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</si>
  <si>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</si>
  <si>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</si>
  <si>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</si>
  <si>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Erläuterung:</t>
  </si>
  <si>
    <t xml:space="preserve"> Prozessbezeichnung</t>
  </si>
  <si>
    <t xml:space="preserve"> Standort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</si>
  <si>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</si>
  <si>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</si>
  <si>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</si>
  <si>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</si>
  <si>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</si>
  <si>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</si>
  <si>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</si>
  <si>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</si>
  <si>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</si>
  <si>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</si>
  <si>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</si>
  <si>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</si>
  <si>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</si>
  <si>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</si>
  <si>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</si>
  <si>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</si>
  <si>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</si>
  <si>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</si>
  <si>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</si>
  <si>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</si>
  <si>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</si>
  <si>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</si>
  <si>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</si>
  <si>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</si>
  <si>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</si>
  <si>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</si>
  <si>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</si>
  <si>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</si>
  <si>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</si>
  <si>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</si>
  <si>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</si>
  <si>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</si>
  <si>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</si>
  <si>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</si>
  <si>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</si>
  <si>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</si>
  <si>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</si>
  <si>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</si>
  <si>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</si>
  <si>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</si>
  <si>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</si>
  <si>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</si>
  <si>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</si>
  <si>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</si>
  <si>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</si>
  <si>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</si>
  <si>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</si>
  <si>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</si>
  <si>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</si>
  <si>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</si>
  <si>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</si>
  <si>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</si>
  <si>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</si>
  <si>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</si>
  <si>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</si>
  <si>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</si>
  <si>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</si>
  <si>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</si>
  <si>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</si>
  <si>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</si>
  <si>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</si>
  <si>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</si>
  <si>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</si>
  <si>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</si>
  <si>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</si>
  <si>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</si>
  <si>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</si>
  <si>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</si>
  <si>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</si>
  <si>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</si>
  <si>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</si>
  <si>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</si>
  <si>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</si>
  <si>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</si>
  <si>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</si>
  <si>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</si>
  <si>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</si>
  <si>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</si>
  <si>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</si>
  <si>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</si>
  <si>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</si>
  <si>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</si>
  <si>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</si>
  <si>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</si>
  <si>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</si>
  <si>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</si>
  <si>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</si>
  <si>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</si>
  <si>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</si>
  <si>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</si>
  <si>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</si>
  <si>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</si>
  <si>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</si>
  <si>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</si>
  <si>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</si>
  <si>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</si>
  <si>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</si>
  <si>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</si>
  <si>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</si>
  <si>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</si>
  <si>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</si>
  <si>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</si>
  <si>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</si>
  <si>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</si>
  <si>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</si>
  <si>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</si>
  <si>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</si>
  <si>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</si>
  <si>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</si>
  <si>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</si>
  <si>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</si>
  <si>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</si>
  <si>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</si>
  <si>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</si>
  <si>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</si>
  <si>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</si>
  <si>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</si>
  <si>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</si>
  <si>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</si>
  <si>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</si>
  <si>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</si>
  <si>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</si>
  <si>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</si>
  <si>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</si>
  <si>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</si>
  <si>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</si>
  <si>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</si>
  <si>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</si>
  <si>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</si>
  <si>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</si>
  <si>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</si>
  <si>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</si>
  <si>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</si>
  <si>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</si>
  <si>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</si>
  <si>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</si>
  <si>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</si>
  <si>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</si>
  <si>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</si>
  <si>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</si>
  <si>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</si>
  <si>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</si>
  <si>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</si>
  <si>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</si>
  <si>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</si>
  <si>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</si>
  <si>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</si>
  <si>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</si>
  <si>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</si>
  <si>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</si>
  <si>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</si>
  <si>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</si>
  <si>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</si>
  <si>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</si>
  <si>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</si>
  <si>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</si>
  <si>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</si>
  <si>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</si>
  <si>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</si>
  <si>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</si>
  <si>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</si>
  <si>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</si>
  <si>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</si>
  <si>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</si>
  <si>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</si>
  <si>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</si>
  <si>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</si>
  <si>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</si>
  <si>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</si>
  <si>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</si>
  <si>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</si>
  <si>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</si>
  <si>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</si>
  <si>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</si>
  <si>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</si>
  <si>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</si>
  <si>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</si>
  <si>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</si>
  <si>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</si>
  <si>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</si>
  <si>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</si>
  <si>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</si>
  <si>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</si>
  <si>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</si>
  <si>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</si>
  <si>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</si>
  <si>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</si>
  <si>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</si>
  <si>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</si>
  <si>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</si>
  <si>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</si>
  <si>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</si>
  <si>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</si>
  <si>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</si>
  <si>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</si>
  <si>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</si>
  <si>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</si>
  <si>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</si>
  <si>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</si>
  <si>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</si>
  <si>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</si>
  <si>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</si>
  <si>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</si>
  <si>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</si>
  <si>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</si>
  <si>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</si>
  <si>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</si>
  <si>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</si>
  <si>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</si>
  <si>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</si>
  <si>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</si>
  <si>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</si>
  <si>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</si>
  <si>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</si>
  <si>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</si>
  <si>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</si>
  <si>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</si>
  <si>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</si>
  <si>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</si>
  <si>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</si>
  <si>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</si>
  <si>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</si>
  <si>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</si>
  <si>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</si>
  <si>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</si>
  <si>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</si>
  <si>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</si>
  <si>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</si>
  <si>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</si>
  <si>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</si>
  <si>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</si>
  <si>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</si>
  <si>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</si>
  <si>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</si>
  <si>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</si>
  <si>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</si>
  <si>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</si>
  <si>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</si>
  <si>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</si>
  <si>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</si>
  <si>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</si>
  <si>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</si>
  <si>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</si>
  <si>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</si>
  <si>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</si>
  <si>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</si>
  <si>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</si>
  <si>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</si>
  <si>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</si>
  <si>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</si>
  <si>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</si>
  <si>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</si>
  <si>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</si>
  <si>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</si>
  <si>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</si>
  <si>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</si>
  <si>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</si>
  <si>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</si>
  <si>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</si>
  <si>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</si>
  <si>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</si>
  <si>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</si>
  <si>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</si>
  <si>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</si>
  <si>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</si>
  <si>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</si>
  <si>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</si>
  <si>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</si>
  <si>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</si>
  <si>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</si>
  <si>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</si>
  <si>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</si>
  <si>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</si>
  <si>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</si>
  <si>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</si>
  <si>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</si>
  <si>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</si>
  <si>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</si>
  <si>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10.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</si>
  <si>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</si>
  <si>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</si>
  <si>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</si>
  <si>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</si>
  <si>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</si>
  <si>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</si>
  <si>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</si>
  <si>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</si>
  <si>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</si>
  <si>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</si>
  <si>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</si>
  <si>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</si>
  <si>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</si>
  <si>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</si>
  <si>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</si>
  <si>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</si>
  <si>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</si>
  <si>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</si>
  <si>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</si>
  <si>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</si>
  <si>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</si>
  <si>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</si>
  <si>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</si>
  <si>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</si>
  <si>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</si>
  <si>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</si>
  <si>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</si>
  <si>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</si>
  <si>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</si>
  <si>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</si>
  <si>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</si>
  <si>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</si>
  <si>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</si>
  <si>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</si>
  <si>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</si>
  <si>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</si>
  <si>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</si>
  <si>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</si>
  <si>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</si>
  <si>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</si>
  <si>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</si>
  <si>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</si>
  <si>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</si>
  <si>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</si>
  <si>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</si>
  <si>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</si>
  <si>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</si>
  <si>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</si>
  <si>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</si>
  <si>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</si>
  <si>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</si>
  <si>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</si>
  <si>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</si>
  <si>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</si>
  <si>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</si>
  <si>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</si>
  <si>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</si>
  <si>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</si>
  <si>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</si>
  <si>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</si>
  <si>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</si>
  <si>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</si>
  <si>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</si>
  <si>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</si>
  <si>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</si>
  <si>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</si>
  <si>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</si>
  <si>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</si>
  <si>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</si>
  <si>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</si>
  <si>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</si>
  <si>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</si>
  <si>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</si>
  <si>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</si>
  <si>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</si>
  <si>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Anzahl Werkzeuge /
 Vorrichtungen</t>
  </si>
  <si>
    <t>ANGEBOTSPREIS</t>
  </si>
  <si>
    <t>ANGEBOTSBASISPREIS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</si>
  <si>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</si>
  <si>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</si>
  <si>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</si>
  <si>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</si>
  <si>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</si>
  <si>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</si>
  <si>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</si>
  <si>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</si>
  <si>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</si>
  <si>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</si>
  <si>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</si>
  <si>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</si>
  <si>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</si>
  <si>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</si>
  <si>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</si>
  <si>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</si>
  <si>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</si>
  <si>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</si>
  <si>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</si>
  <si>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</si>
  <si>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</si>
  <si>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</si>
  <si>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</si>
  <si>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</si>
  <si>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</si>
  <si>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</si>
  <si>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</si>
  <si>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</si>
  <si>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</si>
  <si>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</si>
  <si>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</si>
  <si>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</si>
  <si>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</si>
  <si>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</si>
  <si>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</si>
  <si>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</si>
  <si>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</si>
  <si>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</si>
  <si>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</si>
  <si>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</si>
  <si>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</si>
  <si>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</si>
  <si>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</si>
  <si>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</si>
  <si>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</si>
  <si>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</si>
  <si>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</si>
  <si>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</si>
  <si>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</si>
  <si>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</si>
  <si>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</si>
  <si>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</si>
  <si>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</si>
  <si>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</si>
  <si>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</si>
  <si>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</si>
  <si>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</si>
  <si>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</si>
  <si>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</si>
  <si>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</si>
  <si>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</si>
  <si>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</si>
  <si>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</si>
  <si>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</si>
  <si>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</si>
  <si>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</si>
  <si>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</si>
  <si>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</si>
  <si>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</si>
  <si>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</si>
  <si>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</si>
  <si>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</si>
  <si>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</si>
  <si>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</si>
  <si>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</si>
  <si>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</si>
  <si>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</si>
  <si>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</si>
  <si>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</si>
  <si>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</si>
  <si>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</si>
  <si>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</si>
  <si>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</si>
  <si>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</si>
  <si>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</si>
  <si>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</si>
  <si>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</si>
  <si>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</si>
  <si>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</si>
  <si>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</si>
  <si>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</si>
  <si>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</si>
  <si>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</si>
  <si>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</si>
  <si>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</si>
  <si>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</si>
  <si>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</si>
  <si>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</si>
  <si>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</si>
  <si>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</si>
  <si>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</si>
  <si>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</si>
  <si>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</si>
  <si>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</si>
  <si>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</si>
  <si>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</si>
  <si>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</si>
  <si>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</si>
  <si>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</si>
  <si>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</si>
  <si>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</si>
  <si>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</si>
  <si>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</si>
  <si>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</si>
  <si>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</si>
  <si>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</si>
  <si>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</si>
  <si>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</si>
  <si>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</si>
  <si>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</si>
  <si>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</si>
  <si>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</si>
  <si>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</si>
  <si>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</si>
  <si>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</si>
  <si>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</si>
  <si>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</si>
  <si>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</si>
  <si>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</si>
  <si>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</si>
  <si>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</si>
  <si>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</si>
  <si>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</si>
  <si>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</si>
  <si>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</si>
  <si>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</si>
  <si>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</si>
  <si>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</si>
  <si>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</si>
  <si>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</si>
  <si>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</si>
  <si>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</si>
  <si>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</si>
  <si>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</si>
  <si>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</si>
  <si>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</si>
  <si>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</si>
  <si>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</si>
  <si>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</si>
  <si>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</si>
  <si>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</si>
  <si>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</si>
  <si>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</si>
  <si>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</si>
  <si>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</si>
  <si>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</si>
  <si>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</si>
  <si>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</si>
  <si>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</si>
  <si>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</si>
  <si>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</si>
  <si>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</si>
  <si>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</si>
  <si>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</si>
  <si>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</si>
  <si>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</si>
  <si>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</si>
  <si>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</si>
  <si>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</si>
  <si>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</si>
  <si>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</si>
  <si>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</si>
  <si>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</si>
  <si>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</si>
  <si>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</si>
  <si>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</si>
  <si>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</si>
  <si>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</si>
  <si>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</si>
  <si>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</si>
  <si>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</si>
  <si>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</si>
  <si>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</si>
  <si>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</si>
  <si>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</si>
  <si>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</si>
  <si>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</si>
  <si>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</si>
  <si>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</si>
  <si>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</si>
  <si>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</si>
  <si>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</si>
  <si>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</si>
  <si>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</si>
  <si>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</si>
  <si>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</si>
  <si>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</si>
  <si>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</si>
  <si>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</si>
  <si>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</si>
  <si>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</si>
  <si>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</si>
  <si>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</si>
  <si>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</si>
  <si>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</si>
  <si>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</si>
  <si>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</si>
  <si>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</si>
  <si>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</si>
  <si>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</si>
  <si>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</si>
  <si>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</si>
  <si>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</si>
  <si>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</si>
  <si>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</si>
  <si>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</si>
  <si>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</si>
  <si>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</si>
  <si>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</si>
  <si>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</si>
  <si>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</si>
  <si>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</si>
  <si>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</si>
  <si>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</si>
  <si>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</si>
  <si>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</si>
  <si>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</si>
  <si>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</si>
  <si>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</si>
  <si>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</si>
  <si>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</si>
  <si>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</si>
  <si>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</si>
  <si>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</si>
  <si>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</si>
  <si>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</si>
  <si>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</si>
  <si>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</si>
  <si>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</si>
  <si>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</si>
  <si>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</si>
  <si>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</si>
  <si>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</si>
  <si>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</si>
  <si>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</si>
  <si>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</si>
  <si>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</si>
  <si>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</si>
  <si>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</si>
  <si>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</si>
  <si>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</si>
  <si>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</si>
  <si>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</si>
  <si>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</si>
  <si>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</si>
  <si>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</si>
  <si>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</si>
  <si>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>HK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</si>
  <si>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</si>
  <si>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</si>
  <si>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</si>
  <si>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</si>
  <si>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</si>
  <si>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Löschhinweis in Blatt "SBM Inventarisierung"</t>
  </si>
  <si>
    <t>Schriftart auf BMW Group light umgestellt.</t>
  </si>
  <si>
    <t>Feld Änderungsindex auf "Text formatiert"</t>
  </si>
  <si>
    <t>Spalte "E" in SBM Inventarisierung mit Zeilenumbruch formatiert</t>
  </si>
  <si>
    <t>Verknüpfung SNR mit Zusammenfassungsblatt</t>
  </si>
  <si>
    <t>Ländercode Shanghai ="020" anstatt "20"</t>
  </si>
  <si>
    <t>SNR-Verlinkung mit Zusammenfassungsblatt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</si>
  <si>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</si>
  <si>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</si>
  <si>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</si>
  <si>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</si>
  <si>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</si>
  <si>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</si>
  <si>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</si>
  <si>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</si>
  <si>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</si>
  <si>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</si>
  <si>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</si>
  <si>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</si>
  <si>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</si>
  <si>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</si>
  <si>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</si>
  <si>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</si>
  <si>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</si>
  <si>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</si>
  <si>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</si>
  <si>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</si>
  <si>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</si>
  <si>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</si>
  <si>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</si>
  <si>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</si>
  <si>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</si>
  <si>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</si>
  <si>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</si>
  <si>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</si>
  <si>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</si>
  <si>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</si>
  <si>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</si>
  <si>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</si>
  <si>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</si>
  <si>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</si>
  <si>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</si>
  <si>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</si>
  <si>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</si>
  <si>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</si>
  <si>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</si>
  <si>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</si>
  <si>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</si>
  <si>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</si>
  <si>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</si>
  <si>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</si>
  <si>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</si>
  <si>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</si>
  <si>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</si>
  <si>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</si>
  <si>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</si>
  <si>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</si>
  <si>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</si>
  <si>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</si>
  <si>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</si>
  <si>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</si>
  <si>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</si>
  <si>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</si>
  <si>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</si>
  <si>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</si>
  <si>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</si>
  <si>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</si>
  <si>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</si>
  <si>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</si>
  <si>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</si>
  <si>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</si>
  <si>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</si>
  <si>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</si>
  <si>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</si>
  <si>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</si>
  <si>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</si>
  <si>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</si>
  <si>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</si>
  <si>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</si>
  <si>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</si>
  <si>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</si>
  <si>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</si>
  <si>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</si>
  <si>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</si>
  <si>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</si>
  <si>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</si>
  <si>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</si>
  <si>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</si>
  <si>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</si>
  <si>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</si>
  <si>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</si>
  <si>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</si>
  <si>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</si>
  <si>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</si>
  <si>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</si>
  <si>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</si>
  <si>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</si>
  <si>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</si>
  <si>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</si>
  <si>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</si>
  <si>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</si>
  <si>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</si>
  <si>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</si>
  <si>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</si>
  <si>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</si>
  <si>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</si>
  <si>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</si>
  <si>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</si>
  <si>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</si>
  <si>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</si>
  <si>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</si>
  <si>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</si>
  <si>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</si>
  <si>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</si>
  <si>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Stahl-Edelstahl Basisstahl</t>
  </si>
  <si>
    <t>Ergänzungsumfänge die sich aus der Hinweismeldung ergeben.</t>
  </si>
  <si>
    <t>Ergänzende Schlüssel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</si>
  <si>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</si>
  <si>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</si>
  <si>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</si>
  <si>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</si>
  <si>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</si>
  <si>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</si>
  <si>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</si>
  <si>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</si>
  <si>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</si>
  <si>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</si>
  <si>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</si>
  <si>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</si>
  <si>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</si>
  <si>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</si>
  <si>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</si>
  <si>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</si>
  <si>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</si>
  <si>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</si>
  <si>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</si>
  <si>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</si>
  <si>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</si>
  <si>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</si>
  <si>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</si>
  <si>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</si>
  <si>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</si>
  <si>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</si>
  <si>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</si>
  <si>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</si>
  <si>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</si>
  <si>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</si>
  <si>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</si>
  <si>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</si>
  <si>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</si>
  <si>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</si>
  <si>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</si>
  <si>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</si>
  <si>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</si>
  <si>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</si>
  <si>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</si>
  <si>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</si>
  <si>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</si>
  <si>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</si>
  <si>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</si>
  <si>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</si>
  <si>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</si>
  <si>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</si>
  <si>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</si>
  <si>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</si>
  <si>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</si>
  <si>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</si>
  <si>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</si>
  <si>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Stainless steel base price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</si>
  <si>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</si>
  <si>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</si>
  <si>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</si>
  <si>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</si>
  <si>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</si>
  <si>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</si>
  <si>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</si>
  <si>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</si>
  <si>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</si>
  <si>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</si>
  <si>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</si>
  <si>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</si>
  <si>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</si>
  <si>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</si>
  <si>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</si>
  <si>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</si>
  <si>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</si>
  <si>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</si>
  <si>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</si>
  <si>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</si>
  <si>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</si>
  <si>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</si>
  <si>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</si>
  <si>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</si>
  <si>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</si>
  <si>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</si>
  <si>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</si>
  <si>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</si>
  <si>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</si>
  <si>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</si>
  <si>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</si>
  <si>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</si>
  <si>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</si>
  <si>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</si>
  <si>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</si>
  <si>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</si>
  <si>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</si>
  <si>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</si>
  <si>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</si>
  <si>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</si>
  <si>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</si>
  <si>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</si>
  <si>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</si>
  <si>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</si>
  <si>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</si>
  <si>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</si>
  <si>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</si>
  <si>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</si>
  <si>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</si>
  <si>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</si>
  <si>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</si>
  <si>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</si>
  <si>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Rohstoff - Preisanteil</t>
  </si>
  <si>
    <t>Nasspressen (CFK)</t>
  </si>
  <si>
    <t xml:space="preserve">Thixomolding </t>
  </si>
  <si>
    <t>Der Inhalt von diesem Blatt wird beim prüfen der datei mit QAF8-Tools gelöscht und neu befüllt</t>
  </si>
  <si>
    <t>ACHTUNG:</t>
  </si>
  <si>
    <t>Ausgrauung
Materialblatt</t>
  </si>
  <si>
    <t>Presswerkzeuge (Straßen-/Transfer-Werkzeug usw.)</t>
  </si>
  <si>
    <t>Messerschnitt (nicht Metall)</t>
  </si>
  <si>
    <t>Einmalzahlungen</t>
  </si>
  <si>
    <t>Ferrochromium high (65% Cr, 0,06% C)</t>
  </si>
  <si>
    <t>Ferrochrom high (65% Cr, 0,06% C)</t>
  </si>
  <si>
    <t>Ferrochromium low (low phosphor, max. 7% C)</t>
  </si>
  <si>
    <t>Ferrochrom low (low phosphor, max. 7% C)</t>
  </si>
  <si>
    <t>Plastics  ABS recycling material</t>
  </si>
  <si>
    <t>Plastics ABS-PC recycling material</t>
  </si>
  <si>
    <t>Natural Rubber</t>
  </si>
  <si>
    <t>Naturkautschuk</t>
  </si>
  <si>
    <t>Plastics PA recycling material</t>
  </si>
  <si>
    <t>Plastics PE recycling material</t>
  </si>
  <si>
    <t>Plastics PP recycling material</t>
  </si>
  <si>
    <t>Plastics PP-GFxx recycling material</t>
  </si>
  <si>
    <t>Plastics PP-TVxx recycling material</t>
  </si>
  <si>
    <t>Plastics synthetic rubber</t>
  </si>
  <si>
    <t xml:space="preserve">Aluminium Primary AL Premium (ECDP/ECDU)  </t>
  </si>
  <si>
    <t>Aluminium Primär-AL-Prämie (ECDP/ECDU)</t>
  </si>
  <si>
    <t xml:space="preserve">Aluminium Sekundary AL Premium (Alloy 226)  </t>
  </si>
  <si>
    <t>Aluminium-Sekundärprämie Leg. 226</t>
  </si>
  <si>
    <t>AL05</t>
  </si>
  <si>
    <t>Aluminium Primary AL Midwest Premium</t>
  </si>
  <si>
    <t xml:space="preserve">Aluminium Primär-AL-Midwest-Prämie </t>
  </si>
  <si>
    <t>AL06</t>
  </si>
  <si>
    <t>Aluminium Primary AL CJP Premium</t>
  </si>
  <si>
    <t>Aluminium Primär-AL-CJP-Prämie</t>
  </si>
  <si>
    <t>AL07</t>
  </si>
  <si>
    <t>Steel Hot dipped galvanized Europe</t>
  </si>
  <si>
    <t>Stahlblech Kauf Europa (HDG)</t>
  </si>
  <si>
    <t>Steel Hot dipped galvanized China</t>
  </si>
  <si>
    <t>Stahlblech Kauf China (HDG)</t>
  </si>
  <si>
    <t>ST15</t>
  </si>
  <si>
    <t>Steel Hot rolled coil Europe</t>
  </si>
  <si>
    <t>Stahlblech Warmband Europa (HRC)</t>
  </si>
  <si>
    <t>Steel Hot rolled coil China</t>
  </si>
  <si>
    <t>Stahlblech Warmband China (HRC)</t>
  </si>
  <si>
    <t>Steel scrap return Europe</t>
  </si>
  <si>
    <t>Stahlschrott (Rückvergütung) Europa</t>
  </si>
  <si>
    <t>Steel scrap return USA</t>
  </si>
  <si>
    <t>Stahlschrott (Rückvergütung) USA</t>
  </si>
  <si>
    <t>ST14</t>
  </si>
  <si>
    <t>Cobalt High Grade</t>
  </si>
  <si>
    <t>Kobalt High Grade</t>
  </si>
  <si>
    <t>SO13</t>
  </si>
  <si>
    <r>
      <t>hier Fertiggewicht, ggf. Detaillierung unten  ergänzen mit Aluminium Schrott</t>
    </r>
    <r>
      <rPr>
        <sz val="11"/>
        <color rgb="FFFF0000"/>
        <rFont val="BMW Group Light"/>
      </rPr>
      <t>/Wertverzehr</t>
    </r>
  </si>
  <si>
    <t>nur für Alu-Primärlegierungen zulässig - Europa</t>
  </si>
  <si>
    <t>nur für Alu-Leg. 226 zulässig</t>
  </si>
  <si>
    <t>nur für Alu-Primärlegierungen zulässig - USA</t>
  </si>
  <si>
    <t>nur für Alu-Primärlegierungen zulässig - Japan</t>
  </si>
  <si>
    <t>Aluminium HG 3M SELLER LME (MTZ)</t>
  </si>
  <si>
    <t xml:space="preserve">Aluminium HG SHFE </t>
  </si>
  <si>
    <t>AL08</t>
  </si>
  <si>
    <t>hier Fertiggewicht, ggf. Detaillierung unten  ergänzen mit Aluminium Schrott/Wertverzehr</t>
  </si>
  <si>
    <t>Abwicklungsmodelle</t>
  </si>
  <si>
    <t>(1.+ 2.+ 3.+ 4.)</t>
  </si>
  <si>
    <t>Sonstige Zuschläge</t>
  </si>
  <si>
    <t>(Summe 1. bis 8.)</t>
  </si>
  <si>
    <t>9.</t>
  </si>
  <si>
    <t>Gesamteinmalzahlungen (Indikation) in Bestellwährung [AW1]</t>
  </si>
  <si>
    <t>GESAMTEINMALZAHLUNG</t>
  </si>
  <si>
    <t>Stück (Rohstoff-Risiko)</t>
  </si>
  <si>
    <t>5. Rohstoffrisiken</t>
  </si>
  <si>
    <t>Seite 2 von 7</t>
  </si>
  <si>
    <t>1. Material</t>
  </si>
  <si>
    <t>3.  SBM, SEKOF und Folgewerkzeuge</t>
  </si>
  <si>
    <t xml:space="preserve"> 2. Fertigungskosten</t>
  </si>
  <si>
    <t>Seite 3 von 7</t>
  </si>
  <si>
    <t>Seite 4 von 7</t>
  </si>
  <si>
    <t>Seite 5 von 7</t>
  </si>
  <si>
    <t>b2b.bmwgroup.net</t>
  </si>
  <si>
    <t>Summe direkte  variable Kosten + Afa</t>
  </si>
  <si>
    <t>Summe fixe Kosten</t>
  </si>
  <si>
    <t>Direkter Lohn pro Stück inkl. OEE</t>
  </si>
  <si>
    <t>Kalkulatorisch angesetzte Materialkosten pro
Mengeneinheit [BW]</t>
  </si>
  <si>
    <t>Kalkulatorisch angesetzte Rückvergütung [AW]
 (nur Rohmaterial)</t>
  </si>
  <si>
    <t>Kalkulatorisch angesetzte direkte 
Lohnkosten [BW/h]</t>
  </si>
  <si>
    <t xml:space="preserve"> Kalkulatorisch angesetzte Lohn-zuschlagssätze  SGK [%]</t>
  </si>
  <si>
    <t>Kalkulatorisch angesetzte Werkzeug- und Vorrichtungs-kosten [BW]</t>
  </si>
  <si>
    <r>
      <t xml:space="preserve">Die </t>
    </r>
    <r>
      <rPr>
        <b/>
        <sz val="10"/>
        <rFont val="BMW Group Light"/>
      </rPr>
      <t>Dokumentenlenkungsinformationen</t>
    </r>
    <r>
      <rPr>
        <sz val="10"/>
        <rFont val="BMW Group Light"/>
      </rPr>
      <t xml:space="preserve"> finden Sie unter:</t>
    </r>
  </si>
  <si>
    <t>https://vts4.bmwgroup.net/sites/m/cep/CEWi/Alle%20Dokumente/Dokumente%20mit%20externen%20Sichtrechten/DOKU_aktuell_Dokumentenlenkung_Kostenmodell_de.xlsx</t>
  </si>
  <si>
    <t>QAF Version 8.4_01_01 © BMW AG</t>
  </si>
  <si>
    <t xml:space="preserve">    (siehe Nutzerleitfaden QAF Version 8.4)</t>
  </si>
  <si>
    <t xml:space="preserve">                (siehe Nutzerleitfaden QAF Version 8.4)</t>
  </si>
  <si>
    <t>(siehe Nutzerleitfaden QAF Version 8.4)</t>
  </si>
  <si>
    <t>HIB Trim Part Solutions GmbH</t>
  </si>
  <si>
    <t>U06ff.</t>
  </si>
  <si>
    <t>xx/2025</t>
  </si>
  <si>
    <t>Deutschland/Bruchsal</t>
  </si>
  <si>
    <t>FCA</t>
  </si>
  <si>
    <t>Etikett</t>
  </si>
  <si>
    <t>Bruchsal</t>
  </si>
  <si>
    <t>Endbearbeitung/Montage</t>
  </si>
  <si>
    <t>BR_Handarbeitsplatz</t>
  </si>
  <si>
    <t>BR_MO_HNA140</t>
  </si>
  <si>
    <t>Lichtprüfung EOL</t>
  </si>
  <si>
    <t>BR_EOL_Lichtprüfung</t>
  </si>
  <si>
    <t>KST-Finishen, Reinigen, Endkontrolle, Verpacken</t>
  </si>
  <si>
    <t>MO Funkbox (Schnittstelle SAP)</t>
  </si>
  <si>
    <t>PC ABS GF30</t>
  </si>
  <si>
    <t>Sheet Shear</t>
  </si>
  <si>
    <t>Shear</t>
  </si>
  <si>
    <t>Shear Press</t>
  </si>
  <si>
    <t>Codlea</t>
  </si>
  <si>
    <t>Alu Can</t>
  </si>
  <si>
    <t>Die Op - Blank</t>
  </si>
  <si>
    <t>Press</t>
  </si>
  <si>
    <t>Wash/UV</t>
  </si>
  <si>
    <t>Washer/UV Oven</t>
  </si>
  <si>
    <t>Inspect &amp; Pack</t>
  </si>
  <si>
    <t>Inspection Bench</t>
  </si>
  <si>
    <t>Bench</t>
  </si>
  <si>
    <t>SG-H ALU</t>
  </si>
  <si>
    <t>Spritzgießen ALU</t>
  </si>
  <si>
    <t>Rüsten SG-H ALU</t>
  </si>
  <si>
    <t>CNC ALU/ Kst.</t>
  </si>
  <si>
    <t>Fräsen umlfd. ALU</t>
  </si>
  <si>
    <t>RO_CNC_5A2S</t>
  </si>
  <si>
    <t>ALU-Finishen, Reinigen, Endkontrolle, Verpacken</t>
  </si>
  <si>
    <t>BFS_Akzentleiste_LL</t>
  </si>
  <si>
    <t>BFS_Lichtmodul_LL</t>
  </si>
  <si>
    <t>PC ABS T80 XG Mitte</t>
  </si>
  <si>
    <t>PC ABS T80 XG Außen</t>
  </si>
  <si>
    <t>Die Op - Draw</t>
  </si>
  <si>
    <t>Die Op - Trim</t>
  </si>
  <si>
    <t>RO_1300t_KS</t>
  </si>
  <si>
    <t>Heißverstemmen1.Kontrolle und Verpacken</t>
  </si>
  <si>
    <t>BR_650t</t>
  </si>
  <si>
    <t>Einzelteillehre Alu</t>
  </si>
  <si>
    <t>SG-Entnahme-Vorr</t>
  </si>
  <si>
    <t>CNC Fräs-Vorr</t>
  </si>
  <si>
    <t>MO Heißniet/USS-Vorr</t>
  </si>
  <si>
    <t>MO Montage-Vorr</t>
  </si>
  <si>
    <t>SG-Einzelteillehre</t>
  </si>
  <si>
    <t>SG-Verzugslehre</t>
  </si>
  <si>
    <t>CNC Fräslehren</t>
  </si>
  <si>
    <t>MO Fertigteillehre</t>
  </si>
  <si>
    <t>Nullteillehre</t>
  </si>
  <si>
    <t>MO Meßuhren</t>
  </si>
  <si>
    <t>SG-Entnahme-Vorr Träger mitte LL</t>
  </si>
  <si>
    <t>SG-Einzelteillehre Träger mitte LL</t>
  </si>
  <si>
    <t>Messaufnahme Träger mitte LL</t>
  </si>
  <si>
    <t>SG-Entnahme-Vorr Träger außen LL</t>
  </si>
  <si>
    <t>SG-Einzelteillehre Träger außen LL</t>
  </si>
  <si>
    <t>Messaufnahme Träger außen LL</t>
  </si>
  <si>
    <t>1K + POM</t>
  </si>
  <si>
    <t>SG 1K Träger mitte</t>
  </si>
  <si>
    <t>SG 1K Träger außen</t>
  </si>
  <si>
    <t>POM Element</t>
  </si>
  <si>
    <t>POM Halter Lichtleiter</t>
  </si>
  <si>
    <t>Henry Sebold</t>
  </si>
  <si>
    <t>henry.sebold@nbhx-trim.com</t>
  </si>
  <si>
    <t>+49 7251 722 427</t>
  </si>
  <si>
    <t>Alu</t>
  </si>
  <si>
    <t>Fleece PWG 300+ alb</t>
  </si>
  <si>
    <t>Fleece</t>
  </si>
  <si>
    <t>Klammern</t>
  </si>
  <si>
    <t>Klammer IP (012785002)</t>
  </si>
  <si>
    <t>Omegaklammer IP (247325001)</t>
  </si>
  <si>
    <t>Lamination</t>
  </si>
  <si>
    <t>Kaschierpresse.</t>
  </si>
  <si>
    <t>Fleece kaschieren</t>
  </si>
  <si>
    <t>Stanzprozess -1</t>
  </si>
  <si>
    <t>Zyklus Spritzen</t>
  </si>
  <si>
    <t>Fräsen</t>
  </si>
  <si>
    <t>Endkontrolle, Verpacken</t>
  </si>
  <si>
    <t xml:space="preserve">Aluteil </t>
  </si>
  <si>
    <t>Oberflächenprüfung, Verpacken</t>
  </si>
  <si>
    <t>Handarbeitsplatz</t>
  </si>
  <si>
    <t>Rolem</t>
  </si>
  <si>
    <t>HIB</t>
  </si>
  <si>
    <t>Clip_assembly</t>
  </si>
  <si>
    <t>Handworkplace</t>
  </si>
  <si>
    <t>POM_assembly_line (carrier &amp; POM)</t>
  </si>
  <si>
    <t>POM_assembly_line</t>
  </si>
  <si>
    <t>POM_assembly_line (carrier &amp; LED &amp; lightguide)</t>
  </si>
  <si>
    <t>Assembly_line_fully_automised</t>
  </si>
  <si>
    <t>Q-Gate</t>
  </si>
  <si>
    <t>Handworkplace Q-Gate</t>
  </si>
  <si>
    <t>Montage</t>
  </si>
  <si>
    <t>Spritzzyklus</t>
  </si>
  <si>
    <r>
      <t xml:space="preserve">BR_450t
</t>
    </r>
    <r>
      <rPr>
        <sz val="8"/>
        <color rgb="FFFF0000"/>
        <rFont val="BMW Group Light"/>
      </rPr>
      <t>BR_650t</t>
    </r>
  </si>
  <si>
    <t>Polishing</t>
  </si>
  <si>
    <t>Q-Gate (rework)</t>
  </si>
  <si>
    <t>Polishing_machine</t>
  </si>
  <si>
    <t>Lohnkosten</t>
  </si>
  <si>
    <t>AS Alu</t>
  </si>
  <si>
    <t>Aktuell</t>
  </si>
  <si>
    <t>BFS_Alu_Mesh</t>
  </si>
  <si>
    <t>Alu_Zuschnitt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</si>
</sst>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4">
    <numFmt numFmtId="5" formatCode="#,##0\ &quot;€&quot;;\-#,##0\ &quot;€&quot;"/>
    <numFmt numFmtId="7" formatCode="#,##0.00\ &quot;€&quot;;\-#,##0.00\ &quot;€&quot;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  <numFmt numFmtId="173" formatCode="_-* #,##0\ _€_-;\-* #,##0\ _€_-;_-* &quot;-&quot;\ _€_-;_-@_-"/>
    <numFmt numFmtId="174" formatCode="_-* #,##0.00\ _€_-;\-* #,##0.00\ _€_-;_-* &quot;-&quot;??\ _€_-;_-@_-"/>
    <numFmt numFmtId="175" formatCode="0_)"/>
    <numFmt numFmtId="176" formatCode="#,##0.0"/>
    <numFmt numFmtId="177" formatCode="&quot;$&quot;#,##0.00_);\(&quot;$&quot;#,##0.00\)"/>
    <numFmt numFmtId="178" formatCode="_(&quot;$&quot;* #,##0_);_(&quot;$&quot;* \(#,##0\);_(&quot;$&quot;* &quot;-&quot;_);_(@_)"/>
    <numFmt numFmtId="179" formatCode="&quot;$&quot;#,##0_);[Red]\(&quot;$&quot;#,##0\)"/>
    <numFmt numFmtId="180" formatCode="&quot;$&quot;#,##0_);\(&quot;$&quot;#,##0\)"/>
    <numFmt numFmtId="181" formatCode="&quot;$&quot;#,##0.00_);[Red]\(&quot;$&quot;#,##0.00\)"/>
    <numFmt numFmtId="182" formatCode="&quot;$&quot;* ##0.0\ ;&quot;$&quot;* \(##0.0\);&quot;$&quot;* &quot;N/A &quot;"/>
    <numFmt numFmtId="183" formatCode="#,##0.00&quot; F&quot;;[Red]\-#,##0.00&quot; F&quot;"/>
    <numFmt numFmtId="184" formatCode="0.#0"/>
    <numFmt numFmtId="185" formatCode="0.##0"/>
    <numFmt numFmtId="186" formatCode="0.000_)"/>
    <numFmt numFmtId="187" formatCode="_-* #,##0.00\ _D_M_-;\-* #,##0.00\ _D_M_-;_-* &quot;-&quot;??\ _D_M_-;_-@_-"/>
    <numFmt numFmtId="188" formatCode="_-* #,##0\ _D_M_-;\-* #,##0\ _D_M_-;_-* &quot;-&quot;\ _D_M_-;_-@_-"/>
    <numFmt numFmtId="189" formatCode="#,##0.0_);[Red]\(#,##0.0\)"/>
    <numFmt numFmtId="190" formatCode="_-* #,##0.00\ &quot;$&quot;_-;\-* #,##0.00\ &quot;$&quot;_-;_-* &quot;-&quot;??\ &quot;$&quot;_-;_-@_-"/>
    <numFmt numFmtId="191" formatCode="&quot;$&quot;#,##0.0_);[Red]\(&quot;$&quot;#,##0.0\)"/>
    <numFmt numFmtId="192" formatCode="#,##0.00000\ &quot;€&quot;"/>
    <numFmt numFmtId="193" formatCode="#,##0\ &quot;DM&quot;"/>
    <numFmt numFmtId="194" formatCode="_(* #,##0.0_);_(* \(#,##0.0\);_(* &quot;-&quot;??_);_(@_)"/>
    <numFmt numFmtId="195" formatCode="_-* #,##0.00\ &quot;DM&quot;_-;\-* #,##0.00\ &quot;DM&quot;_-;_-* &quot;-&quot;??\ &quot;DM&quot;_-;_-@_-"/>
    <numFmt numFmtId="196" formatCode="#,##0&quot;Gestelle&quot;"/>
    <numFmt numFmtId="197" formatCode="#,##0&quot; Gestelle&quot;"/>
    <numFmt numFmtId="198" formatCode="_-* #,##0\ &quot;DM&quot;_-;\-* #,##0\ &quot;DM&quot;_-;_-* &quot;-&quot;\ &quot;DM&quot;_-;_-@_-"/>
    <numFmt numFmtId="199" formatCode="_(&quot;$&quot;* #,##0.00_);_(&quot;$&quot;* \(#,##0.00\);_(&quot;$&quot;* &quot;-&quot;??_);_(@_)"/>
    <numFmt numFmtId="200" formatCode="####/##"/>
    <numFmt numFmtId="201" formatCode="#,##0&quot; F&quot;_);[Red]\(#,##0&quot; F&quot;\)"/>
    <numFmt numFmtId="202" formatCode="_-* #,##0\ _F_-;\-* #,##0\ _F_-;_-* &quot;-&quot;\ _F_-;_-@_-"/>
    <numFmt numFmtId="203" formatCode="_ * #,##0_ ;_ * \-#,##0_ ;_ * &quot;-&quot;_ ;_ @_ "/>
    <numFmt numFmtId="204" formatCode="_ * #,##0.00_ ;_ * \-#,##0.00_ ;_ * &quot;-&quot;??_ ;_ @_ "/>
    <numFmt numFmtId="205" formatCode="#,##0\ &quot;F&quot;;[Red]\-#,##0\ &quot;F&quot;"/>
    <numFmt numFmtId="206" formatCode="0.000000"/>
    <numFmt numFmtId="207" formatCode="&quot;$&quot;#,##0_);[Red]&quot;$&quot;\(#,##0\)"/>
    <numFmt numFmtId="208" formatCode="0.0000000"/>
    <numFmt numFmtId="209" formatCode="d/m/yyyy"/>
    <numFmt numFmtId="210" formatCode="#,000"/>
    <numFmt numFmtId="211" formatCode="##0\ \x"/>
    <numFmt numFmtId="212" formatCode="_-* #,##0\ &quot;Kč&quot;_-;\-* #,##0\ &quot;Kč&quot;_-;_-* &quot;-&quot;\ &quot;Kč&quot;_-;_-@_-"/>
    <numFmt numFmtId="213" formatCode="_(* #,##0_);_(* \(#,##0\);_(* &quot;-      &quot;_);_(@_)"/>
    <numFmt numFmtId="214" formatCode="_-* #,##0\ _K_č_-;\-* #,##0\ _K_č_-;_-* &quot;-&quot;\ _K_č_-;_-@_-"/>
    <numFmt numFmtId="215" formatCode="##,###,##0.\-"/>
    <numFmt numFmtId="216" formatCode="_-* #,##0.00\ _K_č_-;\-* #,##0.00\ _K_č_-;_-* &quot;-&quot;??\ _K_č_-;_-@_-"/>
    <numFmt numFmtId="217" formatCode="0,\k"/>
    <numFmt numFmtId="218" formatCode="#,##0\ \K\č"/>
    <numFmt numFmtId="219" formatCode="\$#,##0.00\ ;\(\$#,##0.00\)"/>
    <numFmt numFmtId="220" formatCode="_-* #,##0.00\ &quot;Kč&quot;_-;\-* #,##0.00\ &quot;Kč&quot;_-;_-* &quot;-&quot;??\ &quot;Kč&quot;_-;_-@_-"/>
    <numFmt numFmtId="221" formatCode="#,##0\ ;\(#,##0\)"/>
    <numFmt numFmtId="222" formatCode="_-* #,##0.00\ &quot;F&quot;_-;\-* #,##0.00\ &quot;F&quot;_-;_-* &quot;-&quot;??\ &quot;F&quot;_-;_-@_-"/>
    <numFmt numFmtId="223" formatCode="_-* #,##0.00\ _F_-;\-* #,##0.00\ _F_-;_-* &quot;-&quot;??\ _F_-;_-@_-"/>
    <numFmt numFmtId="224" formatCode="#,##0.00\ \▼"/>
    <numFmt numFmtId="225" formatCode="#,##0.00\ \▲"/>
    <numFmt numFmtId="226" formatCode="#,##0\ \▼"/>
    <numFmt numFmtId="227" formatCode="#,##0\ \▲"/>
    <numFmt numFmtId="228" formatCode="#,##0.0;\(#,##0.0\)"/>
    <numFmt numFmtId="229" formatCode="#,###"/>
    <numFmt numFmtId="230" formatCode="_-&quot;L.&quot;\ * #,##0_-;\-&quot;L.&quot;\ * #,##0_-;_-&quot;L.&quot;\ * &quot;-&quot;_-;_-@_-"/>
    <numFmt numFmtId="231" formatCode="_-&quot;$&quot;* #,##0.00_-;\-&quot;$&quot;* #,##0.00_-;_-&quot;$&quot;* &quot;-&quot;??_-;_-@_-"/>
    <numFmt numFmtId="232" formatCode="#,##0\ \►"/>
    <numFmt numFmtId="233" formatCode="#,##0\ \◄"/>
    <numFmt numFmtId="234" formatCode="#,##0.00\ \◄"/>
    <numFmt numFmtId="235" formatCode="#,##0.00\ \►"/>
    <numFmt numFmtId="236" formatCode="0########"/>
    <numFmt numFmtId="237" formatCode="#\'##0;\-#\'##0"/>
    <numFmt numFmtId="238" formatCode="0.00000000"/>
    <numFmt numFmtId="239" formatCode="&quot;$&quot;#,##0;\-&quot;$&quot;#,##0"/>
    <numFmt numFmtId="240" formatCode="\$#,##0.00_);\(\$#,##0.00\)"/>
    <numFmt numFmtId="241" formatCode="_-* #,##0.00\ [$€]_-;\-* #,##0.00\ [$€]_-;_-* &quot;-&quot;??\ [$€]_-;_-@_-"/>
    <numFmt numFmtId="242" formatCode="0.00_)"/>
  </numFmts>
  <fonts count="17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b/>
      <u/>
      <sz val="14"/>
      <color rgb="FFFF0000"/>
      <name val="Calibri"/>
      <family val="2"/>
      <scheme val="minor"/>
    </font>
    <font>
      <b/>
      <sz val="9"/>
      <color theme="0"/>
      <name val="BMW Group Light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BMW Group Light"/>
    </font>
    <font>
      <sz val="20"/>
      <color theme="1" tint="4.9989318521683403E-2"/>
      <name val="Calibri"/>
      <family val="2"/>
      <scheme val="minor"/>
    </font>
    <font>
      <sz val="8"/>
      <color theme="1"/>
      <name val="BMWType V2 Light"/>
    </font>
    <font>
      <b/>
      <u/>
      <sz val="11"/>
      <color rgb="FFFF0000"/>
      <name val="Calibri"/>
      <family val="2"/>
      <scheme val="minor"/>
    </font>
    <font>
      <sz val="10"/>
      <name val="BMW Group Light"/>
    </font>
    <font>
      <sz val="10"/>
      <color theme="1"/>
      <name val="BMW Group Condensed"/>
      <family val="2"/>
    </font>
    <font>
      <b/>
      <sz val="10"/>
      <name val="BMW Group Light"/>
    </font>
    <font>
      <sz val="8"/>
      <color rgb="FFFF0000"/>
      <name val="BMW Group Light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MS Sans"/>
    </font>
    <font>
      <sz val="8"/>
      <name val="Tms Rmn"/>
    </font>
    <font>
      <sz val="8.5"/>
      <name val="LinePrinter"/>
    </font>
    <font>
      <sz val="8"/>
      <name val="Helv"/>
    </font>
    <font>
      <sz val="12"/>
      <name val="Helv"/>
    </font>
    <font>
      <sz val="8"/>
      <name val="Times New Roman"/>
      <family val="1"/>
    </font>
    <font>
      <b/>
      <sz val="10"/>
      <name val="Helv"/>
    </font>
    <font>
      <sz val="11"/>
      <name val="Tms Rmn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u/>
      <sz val="8.3000000000000007"/>
      <color indexed="36"/>
      <name val="Arial"/>
      <family val="2"/>
    </font>
    <font>
      <b/>
      <sz val="12"/>
      <name val="Helv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u/>
      <sz val="11"/>
      <color indexed="36"/>
      <name val="Arial"/>
      <family val="2"/>
    </font>
    <font>
      <u/>
      <sz val="11"/>
      <color indexed="12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b/>
      <sz val="11"/>
      <name val="Helv"/>
    </font>
    <font>
      <sz val="7"/>
      <name val="Small Fonts"/>
      <family val="2"/>
    </font>
    <font>
      <sz val="12"/>
      <name val="Arial MT"/>
    </font>
    <font>
      <sz val="10"/>
      <name val="Univers"/>
      <family val="2"/>
    </font>
    <font>
      <u/>
      <sz val="10"/>
      <color indexed="14"/>
      <name val="MS Sans Serif"/>
      <family val="2"/>
    </font>
    <font>
      <sz val="11"/>
      <name val="‚l‚r –¾’©"/>
      <charset val="128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name val="MS Sans Serif"/>
      <family val="2"/>
    </font>
    <font>
      <u/>
      <sz val="7.5"/>
      <color indexed="36"/>
      <name val="Arial"/>
      <family val="2"/>
    </font>
    <font>
      <b/>
      <i/>
      <sz val="12"/>
      <name val="Arial Black"/>
      <family val="2"/>
    </font>
    <font>
      <u/>
      <sz val="11"/>
      <color indexed="12"/>
      <name val="ＭＳ Ｐゴシック"/>
      <family val="3"/>
      <charset val="128"/>
    </font>
    <font>
      <sz val="10"/>
      <name val="宋体"/>
      <charset val="134"/>
    </font>
    <font>
      <sz val="11"/>
      <color indexed="8"/>
      <name val="Calibri"/>
      <family val="2"/>
    </font>
    <font>
      <b/>
      <sz val="16"/>
      <name val="Arial"/>
      <family val="2"/>
    </font>
    <font>
      <sz val="10"/>
      <color theme="1"/>
      <name val="Tahoma"/>
      <family val="2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u/>
      <sz val="11"/>
      <color indexed="12"/>
      <name val="?? ?????"/>
      <family val="3"/>
      <charset val="128"/>
    </font>
    <font>
      <b/>
      <sz val="18"/>
      <color indexed="56"/>
      <name val="Cambria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 Cyr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2"/>
      <color indexed="36"/>
      <name val="????"/>
      <family val="1"/>
    </font>
    <font>
      <sz val="11"/>
      <color indexed="9"/>
      <name val="Calibri"/>
      <family val="2"/>
      <charset val="204"/>
    </font>
    <font>
      <sz val="12"/>
      <name val="????"/>
      <family val="1"/>
      <charset val="136"/>
    </font>
    <font>
      <sz val="10"/>
      <name val="Helv"/>
    </font>
    <font>
      <sz val="10"/>
      <name val="Helv"/>
      <charset val="204"/>
    </font>
    <font>
      <sz val="12"/>
      <name val="SWISS"/>
    </font>
    <font>
      <sz val="10"/>
      <name val="Arial CE"/>
    </font>
    <font>
      <sz val="10"/>
      <name val="Geneva"/>
    </font>
    <font>
      <sz val="10"/>
      <name val="Arial CE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b/>
      <u/>
      <sz val="13"/>
      <name val="Arial CE"/>
    </font>
    <font>
      <sz val="11"/>
      <name val="Univers (WN)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1"/>
      <name val="Arial"/>
      <family val="2"/>
    </font>
    <font>
      <b/>
      <sz val="16"/>
      <name val="Eurostile EE"/>
    </font>
    <font>
      <sz val="10"/>
      <name val="Courier"/>
      <family val="3"/>
    </font>
    <font>
      <sz val="7"/>
      <name val="Sans Condensed EE"/>
    </font>
    <font>
      <b/>
      <sz val="8.25"/>
      <name val="Helv"/>
    </font>
    <font>
      <sz val="10"/>
      <name val="Helv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2"/>
      <name val="Times New Roman"/>
      <family val="1"/>
    </font>
    <font>
      <b/>
      <sz val="11"/>
      <color indexed="52"/>
      <name val="Calibri"/>
      <family val="2"/>
      <charset val="204"/>
    </font>
    <font>
      <sz val="10"/>
      <name val="Arial Cyr"/>
    </font>
    <font>
      <sz val="11"/>
      <color indexed="17"/>
      <name val="Calibri"/>
      <family val="2"/>
      <charset val="204"/>
    </font>
    <font>
      <sz val="11"/>
      <name val="ＭＳ Ｐゴシック"/>
      <family val="3"/>
      <charset val="134"/>
    </font>
    <font>
      <sz val="12"/>
      <name val="바탕체"/>
      <family val="3"/>
    </font>
    <font>
      <sz val="12"/>
      <name val="新細明體"/>
      <family val="1"/>
      <charset val="136"/>
    </font>
    <font>
      <sz val="11"/>
      <name val="蹈框"/>
      <family val="3"/>
      <charset val="134"/>
    </font>
    <font>
      <u/>
      <sz val="12"/>
      <color indexed="36"/>
      <name val="新細明體"/>
      <family val="1"/>
    </font>
    <font>
      <sz val="12"/>
      <name val="宋体"/>
      <charset val="134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2"/>
      <color indexed="8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i/>
      <sz val="16"/>
      <name val="Helv"/>
    </font>
    <font>
      <sz val="10"/>
      <name val="Arial"/>
      <family val="2"/>
      <charset val="204"/>
    </font>
    <font>
      <sz val="10"/>
      <name val="Opel Sans"/>
      <family val="2"/>
    </font>
    <font>
      <sz val="9"/>
      <name val="Arial MT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u/>
      <sz val="8"/>
      <color theme="10"/>
      <name val="Arial"/>
      <family val="2"/>
    </font>
    <font>
      <b/>
      <sz val="8"/>
      <color rgb="FFFF0000"/>
      <name val="BMW Group Light"/>
    </font>
    <font>
      <strike/>
      <sz val="8"/>
      <color theme="1"/>
      <name val="BMW Group Light"/>
    </font>
    <font>
      <b/>
      <sz val="11"/>
      <color rgb="FFFF0000"/>
      <name val="BMW Group Light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mediumGray">
        <fgColor indexed="2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darkVertical">
        <fgColor indexed="61"/>
        <bgColor indexed="61"/>
      </patternFill>
    </fill>
    <fill>
      <patternFill patternType="darkGray">
        <fgColor indexed="15"/>
      </patternFill>
    </fill>
    <fill>
      <patternFill patternType="darkVertical">
        <fgColor indexed="58"/>
        <bgColor indexed="58"/>
      </patternFill>
    </fill>
    <fill>
      <patternFill patternType="darkVertical">
        <fgColor indexed="60"/>
        <bgColor indexed="60"/>
      </patternFill>
    </fill>
    <fill>
      <patternFill patternType="darkVertical">
        <fgColor indexed="59"/>
        <bgColor indexed="59"/>
      </patternFill>
    </fill>
    <fill>
      <patternFill patternType="solid">
        <fgColor indexed="54"/>
      </patternFill>
    </fill>
    <fill>
      <patternFill patternType="solid">
        <fgColor theme="2"/>
        <bgColor indexed="64"/>
      </patternFill>
    </fill>
  </fills>
  <borders count="1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4056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177" fontId="6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8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80" fontId="64" fillId="0" borderId="0" applyFont="0" applyFill="0" applyBorder="0" applyAlignment="0" applyProtection="0"/>
    <xf numFmtId="0" fontId="1" fillId="0" borderId="0"/>
    <xf numFmtId="0" fontId="65" fillId="0" borderId="0"/>
    <xf numFmtId="181" fontId="64" fillId="0" borderId="0" applyFont="0" applyFill="0" applyBorder="0" applyAlignment="0" applyProtection="0"/>
    <xf numFmtId="0" fontId="57" fillId="0" borderId="0" applyFont="0" applyFill="0" applyBorder="0" applyAlignment="0" applyProtection="0"/>
    <xf numFmtId="40" fontId="66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" fontId="61" fillId="0" borderId="0"/>
    <xf numFmtId="1" fontId="61" fillId="0" borderId="0"/>
    <xf numFmtId="1" fontId="61" fillId="0" borderId="0"/>
    <xf numFmtId="1" fontId="61" fillId="0" borderId="0"/>
    <xf numFmtId="1" fontId="61" fillId="0" borderId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4" fontId="67" fillId="0" borderId="64"/>
    <xf numFmtId="185" fontId="67" fillId="0" borderId="14"/>
    <xf numFmtId="185" fontId="67" fillId="0" borderId="14"/>
    <xf numFmtId="0" fontId="68" fillId="0" borderId="10" applyBorder="0"/>
    <xf numFmtId="0" fontId="69" fillId="0" borderId="0">
      <alignment horizontal="center" wrapText="1"/>
      <protection locked="0"/>
    </xf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0" fontId="70" fillId="0" borderId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58" fillId="0" borderId="143">
      <alignment horizontal="center"/>
    </xf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6" fontId="71" fillId="0" borderId="0"/>
    <xf numFmtId="189" fontId="1" fillId="0" borderId="145" applyFont="0" applyFill="0" applyBorder="0" applyAlignment="0" applyProtection="0"/>
    <xf numFmtId="0" fontId="1" fillId="0" borderId="0" applyFont="0" applyFill="0" applyBorder="0" applyAlignment="0" applyProtection="0"/>
    <xf numFmtId="175" fontId="68" fillId="0" borderId="0" applyFont="0" applyFill="0" applyBorder="0" applyAlignment="0" applyProtection="0"/>
    <xf numFmtId="37" fontId="1" fillId="0" borderId="0" applyFont="0" applyFill="0" applyBorder="0" applyAlignment="0" applyProtection="0">
      <alignment horizontal="right"/>
    </xf>
    <xf numFmtId="40" fontId="61" fillId="0" borderId="0" applyFont="0" applyFill="0" applyBorder="0" applyAlignment="0" applyProtection="0"/>
    <xf numFmtId="3" fontId="1" fillId="0" borderId="0" applyFont="0" applyFill="0" applyBorder="0" applyAlignment="0" applyProtection="0"/>
    <xf numFmtId="190" fontId="1" fillId="0" borderId="0">
      <alignment horizontal="center"/>
    </xf>
    <xf numFmtId="191" fontId="1" fillId="0" borderId="142" applyFont="0" applyFill="0" applyBorder="0" applyAlignment="0" applyProtection="0"/>
    <xf numFmtId="0" fontId="1" fillId="0" borderId="0" applyFont="0" applyFill="0" applyBorder="0" applyAlignment="0" applyProtection="0"/>
    <xf numFmtId="175" fontId="68" fillId="0" borderId="0" applyFont="0" applyFill="0" applyBorder="0" applyAlignment="0" applyProtection="0"/>
    <xf numFmtId="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92" fontId="64" fillId="17" borderId="0" applyFont="0" applyBorder="0"/>
    <xf numFmtId="15" fontId="61" fillId="0" borderId="0"/>
    <xf numFmtId="14" fontId="72" fillId="0" borderId="0" applyFill="0" applyBorder="0" applyAlignment="0"/>
    <xf numFmtId="176" fontId="1" fillId="0" borderId="0" applyFont="0" applyFill="0" applyBorder="0" applyProtection="0">
      <alignment horizontal="centerContinuous"/>
    </xf>
    <xf numFmtId="0" fontId="73" fillId="18" borderId="0"/>
    <xf numFmtId="193" fontId="1" fillId="0" borderId="0"/>
    <xf numFmtId="0" fontId="73" fillId="18" borderId="0"/>
    <xf numFmtId="0" fontId="73" fillId="18" borderId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3" fillId="18" borderId="0"/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94" fontId="74" fillId="0" borderId="0" applyFont="0" applyFill="0" applyBorder="0" applyAlignment="0" applyProtection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3" fillId="18" borderId="0"/>
    <xf numFmtId="0" fontId="73" fillId="18" borderId="0"/>
    <xf numFmtId="0" fontId="73" fillId="18" borderId="0"/>
    <xf numFmtId="38" fontId="57" fillId="17" borderId="0" applyNumberFormat="0" applyBorder="0" applyAlignment="0" applyProtection="0"/>
    <xf numFmtId="0" fontId="76" fillId="0" borderId="0">
      <alignment horizontal="left"/>
    </xf>
    <xf numFmtId="0" fontId="62" fillId="0" borderId="31" applyNumberFormat="0" applyAlignment="0" applyProtection="0">
      <alignment horizontal="left" vertical="center"/>
    </xf>
    <xf numFmtId="0" fontId="62" fillId="0" borderId="142">
      <alignment horizontal="left" vertical="center"/>
    </xf>
    <xf numFmtId="0" fontId="7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0" fontId="57" fillId="19" borderId="23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19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3" fillId="0" borderId="4"/>
    <xf numFmtId="196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37" fontId="8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175" fontId="6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87" fillId="0" borderId="0" applyNumberFormat="0" applyFill="0" applyBorder="0" applyAlignment="0" applyProtection="0"/>
    <xf numFmtId="40" fontId="88" fillId="0" borderId="0" applyFont="0" applyFill="0" applyBorder="0" applyAlignment="0" applyProtection="0"/>
    <xf numFmtId="38" fontId="88" fillId="0" borderId="0" applyFont="0" applyFill="0" applyBorder="0" applyAlignment="0" applyProtection="0"/>
    <xf numFmtId="200" fontId="56" fillId="18" borderId="0">
      <alignment horizontal="right"/>
    </xf>
    <xf numFmtId="0" fontId="89" fillId="20" borderId="0">
      <alignment horizontal="center"/>
    </xf>
    <xf numFmtId="0" fontId="90" fillId="16" borderId="15"/>
    <xf numFmtId="0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14" fontId="69" fillId="0" borderId="0">
      <alignment horizontal="center" wrapText="1"/>
      <protection locked="0"/>
    </xf>
    <xf numFmtId="186" fontId="68" fillId="0" borderId="0" applyFont="0" applyFill="0" applyBorder="0" applyAlignment="0" applyProtection="0"/>
    <xf numFmtId="39" fontId="68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10" fontId="61" fillId="0" borderId="0" applyFont="0" applyFill="0" applyBorder="0" applyAlignment="0" applyProtection="0"/>
    <xf numFmtId="175" fontId="68" fillId="0" borderId="0" applyFill="0" applyBorder="0" applyAlignment="0"/>
    <xf numFmtId="175" fontId="68" fillId="0" borderId="0" applyFill="0" applyBorder="0" applyAlignment="0"/>
    <xf numFmtId="175" fontId="68" fillId="0" borderId="0" applyFill="0" applyBorder="0" applyAlignment="0"/>
    <xf numFmtId="186" fontId="68" fillId="0" borderId="0" applyFill="0" applyBorder="0" applyAlignment="0"/>
    <xf numFmtId="175" fontId="68" fillId="0" borderId="0" applyFill="0" applyBorder="0" applyAlignment="0"/>
    <xf numFmtId="9" fontId="56" fillId="0" borderId="0" applyFont="0" applyFill="0" applyBorder="0" applyAlignment="0" applyProtection="0"/>
    <xf numFmtId="0" fontId="61" fillId="0" borderId="0" applyNumberFormat="0" applyFont="0" applyFill="0" applyBorder="0" applyAlignment="0" applyProtection="0">
      <alignment horizontal="left"/>
    </xf>
    <xf numFmtId="15" fontId="61" fillId="0" borderId="0" applyFont="0" applyFill="0" applyBorder="0" applyAlignment="0" applyProtection="0"/>
    <xf numFmtId="4" fontId="61" fillId="0" borderId="0" applyFont="0" applyFill="0" applyBorder="0" applyAlignment="0" applyProtection="0"/>
    <xf numFmtId="0" fontId="91" fillId="0" borderId="4">
      <alignment horizontal="center"/>
    </xf>
    <xf numFmtId="3" fontId="61" fillId="0" borderId="0" applyFont="0" applyFill="0" applyBorder="0" applyAlignment="0" applyProtection="0"/>
    <xf numFmtId="0" fontId="61" fillId="21" borderId="0" applyNumberFormat="0" applyFont="0" applyBorder="0" applyAlignment="0" applyProtection="0"/>
    <xf numFmtId="37" fontId="61" fillId="0" borderId="0"/>
    <xf numFmtId="0" fontId="73" fillId="18" borderId="0"/>
    <xf numFmtId="0" fontId="1" fillId="2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23" borderId="0" applyNumberFormat="0" applyFont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4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1" fillId="0" borderId="0"/>
    <xf numFmtId="0" fontId="83" fillId="0" borderId="0"/>
    <xf numFmtId="0" fontId="93" fillId="0" borderId="6" applyNumberFormat="0" applyFont="0" applyFill="0" applyBorder="0" applyAlignment="0"/>
    <xf numFmtId="49" fontId="72" fillId="0" borderId="0" applyFill="0" applyBorder="0" applyAlignment="0"/>
    <xf numFmtId="186" fontId="68" fillId="0" borderId="0" applyFill="0" applyBorder="0" applyAlignment="0"/>
    <xf numFmtId="186" fontId="68" fillId="0" borderId="0" applyFill="0" applyBorder="0" applyAlignment="0"/>
    <xf numFmtId="0" fontId="1" fillId="0" borderId="146" applyNumberFormat="0" applyFont="0" applyFill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41" fontId="64" fillId="0" borderId="0" applyFont="0" applyFill="0" applyBorder="0" applyAlignment="0" applyProtection="0"/>
    <xf numFmtId="43" fontId="1" fillId="0" borderId="0" applyFont="0" applyFill="0" applyBorder="0" applyProtection="0">
      <alignment horizontal="right"/>
    </xf>
    <xf numFmtId="198" fontId="1" fillId="0" borderId="0" applyFont="0" applyFill="0" applyBorder="0" applyAlignment="0" applyProtection="0"/>
    <xf numFmtId="195" fontId="1" fillId="0" borderId="0" applyFont="0" applyFill="0" applyBorder="0" applyAlignment="0" applyProtection="0"/>
    <xf numFmtId="0" fontId="63" fillId="0" borderId="0">
      <alignment horizontal="left"/>
    </xf>
    <xf numFmtId="0" fontId="94" fillId="0" borderId="0" applyNumberFormat="0" applyFill="0" applyBorder="0" applyAlignment="0" applyProtection="0">
      <alignment vertical="top"/>
      <protection locked="0"/>
    </xf>
    <xf numFmtId="202" fontId="1" fillId="0" borderId="0" applyFont="0" applyFill="0" applyBorder="0" applyAlignment="0" applyProtection="0"/>
    <xf numFmtId="203" fontId="59" fillId="0" borderId="0" applyFont="0" applyFill="0" applyBorder="0" applyAlignment="0" applyProtection="0"/>
    <xf numFmtId="204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95" fillId="0" borderId="0"/>
    <xf numFmtId="0" fontId="57" fillId="0" borderId="0"/>
    <xf numFmtId="0" fontId="1" fillId="0" borderId="0" applyFont="0" applyFill="0" applyBorder="0" applyAlignment="0" applyProtection="0"/>
    <xf numFmtId="205" fontId="64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7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1" fillId="0" borderId="0"/>
    <xf numFmtId="0" fontId="98" fillId="0" borderId="0"/>
    <xf numFmtId="0" fontId="1" fillId="0" borderId="0"/>
    <xf numFmtId="207" fontId="59" fillId="0" borderId="0"/>
    <xf numFmtId="0" fontId="1" fillId="0" borderId="0"/>
    <xf numFmtId="0" fontId="1" fillId="0" borderId="0" applyFont="0" applyFill="0" applyBorder="0" applyAlignment="0" applyProtection="0"/>
    <xf numFmtId="208" fontId="59" fillId="0" borderId="0" applyFont="0" applyFill="0" applyBorder="0" applyAlignment="0" applyProtection="0"/>
    <xf numFmtId="0" fontId="99" fillId="0" borderId="149" applyNumberFormat="0" applyFill="0" applyAlignment="0" applyProtection="0"/>
    <xf numFmtId="0" fontId="100" fillId="23" borderId="150" applyNumberFormat="0" applyAlignment="0" applyProtection="0"/>
    <xf numFmtId="0" fontId="101" fillId="23" borderId="151" applyNumberFormat="0" applyAlignment="0" applyProtection="0"/>
    <xf numFmtId="0" fontId="102" fillId="0" borderId="0" applyNumberFormat="0" applyFill="0" applyBorder="0" applyAlignment="0" applyProtection="0"/>
    <xf numFmtId="0" fontId="103" fillId="24" borderId="0" applyNumberFormat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52" applyNumberFormat="0" applyFill="0" applyAlignment="0" applyProtection="0"/>
    <xf numFmtId="0" fontId="108" fillId="0" borderId="153" applyNumberFormat="0" applyFill="0" applyAlignment="0" applyProtection="0"/>
    <xf numFmtId="0" fontId="109" fillId="0" borderId="154" applyNumberFormat="0" applyFill="0" applyAlignment="0" applyProtection="0"/>
    <xf numFmtId="0" fontId="110" fillId="0" borderId="155" applyNumberFormat="0" applyFill="0" applyAlignment="0" applyProtection="0"/>
    <xf numFmtId="0" fontId="110" fillId="0" borderId="0" applyNumberFormat="0" applyFill="0" applyBorder="0" applyAlignment="0" applyProtection="0"/>
    <xf numFmtId="0" fontId="111" fillId="22" borderId="156" applyNumberFormat="0" applyFont="0" applyAlignment="0" applyProtection="0"/>
    <xf numFmtId="0" fontId="112" fillId="25" borderId="0" applyNumberFormat="0" applyBorder="0" applyAlignment="0" applyProtection="0"/>
    <xf numFmtId="0" fontId="113" fillId="26" borderId="157" applyNumberFormat="0" applyAlignment="0" applyProtection="0"/>
    <xf numFmtId="187" fontId="1" fillId="0" borderId="0" applyFont="0" applyFill="0" applyBorder="0" applyAlignment="0" applyProtection="0"/>
    <xf numFmtId="0" fontId="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5" fillId="27" borderId="0" applyNumberFormat="0" applyBorder="0" applyAlignment="0" applyProtection="0"/>
    <xf numFmtId="0" fontId="115" fillId="28" borderId="0" applyNumberFormat="0" applyBorder="0" applyAlignment="0" applyProtection="0"/>
    <xf numFmtId="0" fontId="115" fillId="29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32" borderId="0" applyNumberFormat="0" applyBorder="0" applyAlignment="0" applyProtection="0"/>
    <xf numFmtId="43" fontId="116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03" fontId="59" fillId="0" borderId="0" applyFont="0" applyFill="0" applyBorder="0" applyAlignment="0" applyProtection="0"/>
    <xf numFmtId="0" fontId="2" fillId="0" borderId="0"/>
    <xf numFmtId="38" fontId="61" fillId="0" borderId="0" applyFont="0" applyFill="0" applyBorder="0" applyAlignment="0" applyProtection="0"/>
    <xf numFmtId="4" fontId="73" fillId="0" borderId="0" applyFont="0" applyFill="0" applyBorder="0" applyAlignment="0" applyProtection="0"/>
    <xf numFmtId="14" fontId="117" fillId="0" borderId="0">
      <alignment horizontal="right"/>
    </xf>
    <xf numFmtId="14" fontId="117" fillId="0" borderId="10">
      <alignment horizontal="center"/>
    </xf>
    <xf numFmtId="1" fontId="117" fillId="0" borderId="1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18" fillId="0" borderId="0"/>
    <xf numFmtId="0" fontId="117" fillId="0" borderId="0"/>
    <xf numFmtId="0" fontId="118" fillId="0" borderId="0"/>
    <xf numFmtId="0" fontId="72" fillId="0" borderId="0">
      <alignment vertical="top"/>
    </xf>
    <xf numFmtId="14" fontId="117" fillId="0" borderId="0">
      <alignment horizontal="right"/>
    </xf>
    <xf numFmtId="209" fontId="117" fillId="0" borderId="10">
      <alignment horizontal="center"/>
    </xf>
    <xf numFmtId="1" fontId="117" fillId="0" borderId="10"/>
    <xf numFmtId="0" fontId="65" fillId="0" borderId="0"/>
    <xf numFmtId="210" fontId="119" fillId="0" borderId="0" applyFont="0" applyFill="0" applyBorder="0" applyAlignment="0" applyProtection="0"/>
    <xf numFmtId="210" fontId="119" fillId="0" borderId="0" applyFont="0" applyFill="0" applyBorder="0" applyAlignment="0" applyProtection="0"/>
    <xf numFmtId="211" fontId="2" fillId="0" borderId="0" applyFont="0" applyFill="0" applyBorder="0" applyAlignment="0" applyProtection="0"/>
    <xf numFmtId="212" fontId="120" fillId="0" borderId="0" applyFont="0" applyFill="0" applyBorder="0" applyAlignment="0" applyProtection="0"/>
    <xf numFmtId="210" fontId="119" fillId="0" borderId="0" applyFont="0" applyFill="0" applyBorder="0" applyAlignment="0" applyProtection="0"/>
    <xf numFmtId="179" fontId="121" fillId="0" borderId="0" applyFont="0" applyFill="0" applyBorder="0" applyAlignment="0" applyProtection="0"/>
    <xf numFmtId="179" fontId="121" fillId="0" borderId="0" applyFont="0" applyFill="0" applyBorder="0" applyAlignment="0" applyProtection="0"/>
    <xf numFmtId="212" fontId="122" fillId="0" borderId="0" applyFont="0" applyFill="0" applyBorder="0" applyAlignment="0" applyProtection="0"/>
    <xf numFmtId="213" fontId="59" fillId="0" borderId="0"/>
    <xf numFmtId="0" fontId="123" fillId="33" borderId="0" applyNumberFormat="0" applyBorder="0" applyAlignment="0" applyProtection="0"/>
    <xf numFmtId="0" fontId="123" fillId="24" borderId="0" applyNumberFormat="0" applyBorder="0" applyAlignment="0" applyProtection="0"/>
    <xf numFmtId="0" fontId="123" fillId="34" borderId="0" applyNumberFormat="0" applyBorder="0" applyAlignment="0" applyProtection="0"/>
    <xf numFmtId="0" fontId="123" fillId="35" borderId="0" applyNumberFormat="0" applyBorder="0" applyAlignment="0" applyProtection="0"/>
    <xf numFmtId="0" fontId="123" fillId="36" borderId="0" applyNumberFormat="0" applyBorder="0" applyAlignment="0" applyProtection="0"/>
    <xf numFmtId="0" fontId="123" fillId="23" borderId="0" applyNumberFormat="0" applyBorder="0" applyAlignment="0" applyProtection="0"/>
    <xf numFmtId="0" fontId="96" fillId="33" borderId="0" applyNumberFormat="0" applyBorder="0" applyAlignment="0" applyProtection="0"/>
    <xf numFmtId="0" fontId="96" fillId="24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123" fillId="33" borderId="0" applyNumberFormat="0" applyBorder="0" applyAlignment="0" applyProtection="0"/>
    <xf numFmtId="0" fontId="123" fillId="24" borderId="0" applyNumberFormat="0" applyBorder="0" applyAlignment="0" applyProtection="0"/>
    <xf numFmtId="0" fontId="123" fillId="34" borderId="0" applyNumberFormat="0" applyBorder="0" applyAlignment="0" applyProtection="0"/>
    <xf numFmtId="0" fontId="123" fillId="35" borderId="0" applyNumberFormat="0" applyBorder="0" applyAlignment="0" applyProtection="0"/>
    <xf numFmtId="0" fontId="123" fillId="36" borderId="0" applyNumberFormat="0" applyBorder="0" applyAlignment="0" applyProtection="0"/>
    <xf numFmtId="0" fontId="123" fillId="37" borderId="0" applyNumberFormat="0" applyBorder="0" applyAlignment="0" applyProtection="0"/>
    <xf numFmtId="0" fontId="123" fillId="38" borderId="0" applyNumberFormat="0" applyBorder="0" applyAlignment="0" applyProtection="0"/>
    <xf numFmtId="0" fontId="123" fillId="39" borderId="0" applyNumberFormat="0" applyBorder="0" applyAlignment="0" applyProtection="0"/>
    <xf numFmtId="0" fontId="123" fillId="40" borderId="0" applyNumberFormat="0" applyBorder="0" applyAlignment="0" applyProtection="0"/>
    <xf numFmtId="0" fontId="123" fillId="35" borderId="0" applyNumberFormat="0" applyBorder="0" applyAlignment="0" applyProtection="0"/>
    <xf numFmtId="0" fontId="123" fillId="38" borderId="0" applyNumberFormat="0" applyBorder="0" applyAlignment="0" applyProtection="0"/>
    <xf numFmtId="0" fontId="123" fillId="41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35" borderId="0" applyNumberFormat="0" applyBorder="0" applyAlignment="0" applyProtection="0"/>
    <xf numFmtId="0" fontId="96" fillId="38" borderId="0" applyNumberFormat="0" applyBorder="0" applyAlignment="0" applyProtection="0"/>
    <xf numFmtId="0" fontId="96" fillId="41" borderId="0" applyNumberFormat="0" applyBorder="0" applyAlignment="0" applyProtection="0"/>
    <xf numFmtId="0" fontId="123" fillId="38" borderId="0" applyNumberFormat="0" applyBorder="0" applyAlignment="0" applyProtection="0"/>
    <xf numFmtId="0" fontId="123" fillId="39" borderId="0" applyNumberFormat="0" applyBorder="0" applyAlignment="0" applyProtection="0"/>
    <xf numFmtId="0" fontId="123" fillId="40" borderId="0" applyNumberFormat="0" applyBorder="0" applyAlignment="0" applyProtection="0"/>
    <xf numFmtId="0" fontId="123" fillId="35" borderId="0" applyNumberFormat="0" applyBorder="0" applyAlignment="0" applyProtection="0"/>
    <xf numFmtId="0" fontId="123" fillId="38" borderId="0" applyNumberFormat="0" applyBorder="0" applyAlignment="0" applyProtection="0"/>
    <xf numFmtId="0" fontId="123" fillId="41" borderId="0" applyNumberFormat="0" applyBorder="0" applyAlignment="0" applyProtection="0"/>
    <xf numFmtId="0" fontId="115" fillId="42" borderId="0" applyNumberFormat="0" applyBorder="0" applyAlignment="0" applyProtection="0"/>
    <xf numFmtId="0" fontId="115" fillId="39" borderId="0" applyNumberFormat="0" applyBorder="0" applyAlignment="0" applyProtection="0"/>
    <xf numFmtId="0" fontId="115" fillId="40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43" borderId="0" applyNumberFormat="0" applyBorder="0" applyAlignment="0" applyProtection="0"/>
    <xf numFmtId="0" fontId="124" fillId="42" borderId="0" applyNumberFormat="0" applyBorder="0" applyAlignment="0" applyProtection="0"/>
    <xf numFmtId="0" fontId="124" fillId="39" borderId="0" applyNumberFormat="0" applyBorder="0" applyAlignment="0" applyProtection="0"/>
    <xf numFmtId="0" fontId="124" fillId="40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43" borderId="0" applyNumberFormat="0" applyBorder="0" applyAlignment="0" applyProtection="0"/>
    <xf numFmtId="0" fontId="115" fillId="42" borderId="0" applyNumberFormat="0" applyBorder="0" applyAlignment="0" applyProtection="0"/>
    <xf numFmtId="0" fontId="115" fillId="39" borderId="0" applyNumberFormat="0" applyBorder="0" applyAlignment="0" applyProtection="0"/>
    <xf numFmtId="0" fontId="115" fillId="40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43" borderId="0" applyNumberFormat="0" applyBorder="0" applyAlignment="0" applyProtection="0"/>
    <xf numFmtId="0" fontId="1" fillId="0" borderId="0"/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158" applyNumberFormat="0" applyFont="0" applyFill="0" applyBorder="0" applyAlignment="0" applyProtection="0">
      <alignment horizontal="center" vertical="center"/>
    </xf>
    <xf numFmtId="0" fontId="1" fillId="0" borderId="23" applyNumberFormat="0" applyFont="0" applyFill="0" applyBorder="0" applyAlignment="0" applyProtection="0"/>
    <xf numFmtId="38" fontId="61" fillId="0" borderId="0" applyFont="0" applyFill="0" applyBorder="0" applyAlignment="0" applyProtection="0"/>
    <xf numFmtId="38" fontId="61" fillId="0" borderId="0" applyFont="0" applyFill="0" applyBorder="0" applyAlignment="0" applyProtection="0"/>
    <xf numFmtId="214" fontId="120" fillId="0" borderId="0" applyFont="0" applyFill="0" applyBorder="0" applyAlignment="0" applyProtection="0"/>
    <xf numFmtId="215" fontId="2" fillId="0" borderId="0" applyFont="0" applyFill="0" applyBorder="0" applyAlignment="0" applyProtection="0"/>
    <xf numFmtId="38" fontId="61" fillId="0" borderId="0" applyFont="0" applyFill="0" applyBorder="0" applyAlignment="0" applyProtection="0"/>
    <xf numFmtId="38" fontId="121" fillId="0" borderId="0" applyFont="0" applyFill="0" applyBorder="0" applyAlignment="0" applyProtection="0"/>
    <xf numFmtId="38" fontId="121" fillId="0" borderId="0" applyFont="0" applyFill="0" applyBorder="0" applyAlignment="0" applyProtection="0"/>
    <xf numFmtId="4" fontId="73" fillId="0" borderId="0" applyFont="0" applyFill="0" applyBorder="0" applyAlignment="0" applyProtection="0"/>
    <xf numFmtId="40" fontId="61" fillId="0" borderId="0" applyFont="0" applyFill="0" applyBorder="0" applyAlignment="0" applyProtection="0"/>
    <xf numFmtId="216" fontId="120" fillId="0" borderId="0" applyFont="0" applyFill="0" applyBorder="0" applyAlignment="0" applyProtection="0"/>
    <xf numFmtId="217" fontId="2" fillId="0" borderId="0" applyFont="0" applyFill="0" applyBorder="0" applyAlignment="0" applyProtection="0"/>
    <xf numFmtId="40" fontId="61" fillId="0" borderId="0" applyFont="0" applyFill="0" applyBorder="0" applyAlignment="0" applyProtection="0"/>
    <xf numFmtId="40" fontId="121" fillId="0" borderId="0" applyFont="0" applyFill="0" applyBorder="0" applyAlignment="0" applyProtection="0"/>
    <xf numFmtId="40" fontId="121" fillId="0" borderId="0" applyFont="0" applyFill="0" applyBorder="0" applyAlignment="0" applyProtection="0"/>
    <xf numFmtId="3" fontId="125" fillId="0" borderId="0" applyNumberFormat="0" applyAlignment="0"/>
    <xf numFmtId="218" fontId="62" fillId="0" borderId="159">
      <alignment horizontal="right"/>
    </xf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209" fontId="126" fillId="0" borderId="0" applyFont="0" applyFill="0" applyBorder="0" applyAlignment="0" applyProtection="0"/>
    <xf numFmtId="188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38" fontId="127" fillId="0" borderId="0"/>
    <xf numFmtId="38" fontId="128" fillId="0" borderId="0"/>
    <xf numFmtId="38" fontId="129" fillId="0" borderId="0"/>
    <xf numFmtId="38" fontId="130" fillId="0" borderId="0"/>
    <xf numFmtId="0" fontId="74" fillId="0" borderId="0"/>
    <xf numFmtId="0" fontId="74" fillId="0" borderId="0"/>
    <xf numFmtId="219" fontId="73" fillId="0" borderId="0" applyFont="0" applyFill="0" applyBorder="0" applyAlignment="0" applyProtection="0"/>
    <xf numFmtId="219" fontId="73" fillId="0" borderId="0" applyFont="0" applyFill="0" applyBorder="0" applyAlignment="0" applyProtection="0"/>
    <xf numFmtId="220" fontId="120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81" fontId="121" fillId="0" borderId="0" applyFont="0" applyFill="0" applyBorder="0" applyAlignment="0" applyProtection="0"/>
    <xf numFmtId="181" fontId="121" fillId="0" borderId="0" applyFont="0" applyFill="0" applyBorder="0" applyAlignment="0" applyProtection="0"/>
    <xf numFmtId="0" fontId="63" fillId="0" borderId="23" applyNumberFormat="0" applyFont="0" applyFill="0" applyBorder="0" applyAlignment="0" applyProtection="0">
      <alignment horizontal="center" vertical="center"/>
    </xf>
    <xf numFmtId="0" fontId="131" fillId="0" borderId="23" applyNumberFormat="0" applyFont="0" applyFill="0" applyBorder="0" applyAlignment="0" applyProtection="0">
      <alignment horizontal="center" vertical="center" wrapText="1"/>
    </xf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2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60" fillId="0" borderId="23" applyNumberFormat="0" applyFont="0" applyFill="0" applyBorder="0" applyAlignment="0" applyProtection="0">
      <alignment vertical="center"/>
    </xf>
    <xf numFmtId="176" fontId="126" fillId="0" borderId="0" applyFont="0" applyFill="0" applyBorder="0" applyAlignment="0" applyProtection="0"/>
    <xf numFmtId="202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32" fillId="0" borderId="30" applyNumberFormat="0" applyFill="0" applyBorder="0" applyAlignment="0" applyProtection="0"/>
    <xf numFmtId="0" fontId="133" fillId="0" borderId="0"/>
    <xf numFmtId="0" fontId="60" fillId="0" borderId="23" applyNumberFormat="0" applyFont="0" applyFill="0" applyBorder="0" applyAlignment="0" applyProtection="0">
      <alignment horizontal="center" vertical="center" wrapText="1"/>
    </xf>
    <xf numFmtId="0" fontId="1" fillId="0" borderId="0"/>
    <xf numFmtId="0" fontId="9" fillId="0" borderId="0"/>
    <xf numFmtId="0" fontId="98" fillId="0" borderId="0"/>
    <xf numFmtId="0" fontId="1" fillId="0" borderId="0"/>
    <xf numFmtId="0" fontId="1" fillId="0" borderId="0"/>
    <xf numFmtId="0" fontId="98" fillId="0" borderId="0"/>
    <xf numFmtId="0" fontId="119" fillId="0" borderId="0"/>
    <xf numFmtId="0" fontId="60" fillId="0" borderId="23" applyNumberFormat="0" applyFont="0" applyFill="0" applyBorder="0" applyAlignment="0" applyProtection="0">
      <alignment horizontal="center" vertical="center"/>
    </xf>
    <xf numFmtId="0" fontId="60" fillId="44" borderId="23" applyNumberFormat="0" applyFont="0" applyFill="0" applyBorder="0" applyAlignment="0" applyProtection="0">
      <alignment horizontal="center" vertical="center"/>
    </xf>
    <xf numFmtId="3" fontId="60" fillId="44" borderId="23" applyNumberFormat="0" applyFont="0" applyFill="0" applyBorder="0" applyAlignment="0" applyProtection="0">
      <alignment horizontal="center" vertical="center"/>
    </xf>
    <xf numFmtId="4" fontId="60" fillId="44" borderId="23" applyNumberFormat="0" applyFont="0" applyFill="0" applyBorder="0" applyAlignment="0" applyProtection="0">
      <alignment horizontal="center" vertical="center"/>
    </xf>
    <xf numFmtId="224" fontId="60" fillId="44" borderId="23" applyNumberFormat="0" applyFont="0" applyFill="0" applyBorder="0" applyAlignment="0" applyProtection="0">
      <alignment horizontal="center" vertical="center"/>
    </xf>
    <xf numFmtId="225" fontId="60" fillId="44" borderId="23" applyNumberFormat="0" applyFont="0" applyFill="0" applyBorder="0" applyAlignment="0" applyProtection="0">
      <alignment horizontal="center" vertical="center"/>
    </xf>
    <xf numFmtId="226" fontId="60" fillId="44" borderId="23" applyNumberFormat="0" applyFont="0" applyFill="0" applyBorder="0" applyAlignment="0" applyProtection="0">
      <alignment horizontal="center" vertical="center"/>
    </xf>
    <xf numFmtId="227" fontId="60" fillId="44" borderId="23" applyNumberFormat="0" applyFont="0" applyFill="0" applyBorder="0" applyAlignment="0" applyProtection="0">
      <alignment horizontal="center" vertical="center"/>
    </xf>
    <xf numFmtId="3" fontId="60" fillId="0" borderId="23" applyNumberFormat="0" applyFont="0" applyFill="0" applyBorder="0" applyAlignment="0" applyProtection="0">
      <alignment horizontal="center" vertical="center"/>
    </xf>
    <xf numFmtId="4" fontId="60" fillId="0" borderId="23" applyNumberFormat="0" applyFont="0" applyFill="0" applyBorder="0" applyAlignment="0" applyProtection="0">
      <alignment horizontal="center" vertical="center"/>
    </xf>
    <xf numFmtId="224" fontId="60" fillId="0" borderId="23" applyNumberFormat="0" applyFont="0" applyFill="0" applyBorder="0" applyAlignment="0" applyProtection="0">
      <alignment horizontal="center" vertical="center"/>
    </xf>
    <xf numFmtId="225" fontId="60" fillId="0" borderId="23" applyNumberFormat="0" applyFont="0" applyFill="0" applyBorder="0" applyAlignment="0" applyProtection="0">
      <alignment horizontal="center" vertical="center"/>
    </xf>
    <xf numFmtId="226" fontId="60" fillId="0" borderId="23" applyNumberFormat="0" applyFont="0" applyFill="0" applyBorder="0" applyAlignment="0" applyProtection="0">
      <alignment horizontal="center" vertical="center"/>
    </xf>
    <xf numFmtId="227" fontId="60" fillId="0" borderId="23" applyNumberFormat="0" applyFont="0" applyFill="0" applyBorder="0" applyAlignment="0" applyProtection="0">
      <alignment horizontal="center" vertical="center"/>
    </xf>
    <xf numFmtId="3" fontId="60" fillId="0" borderId="23" applyNumberFormat="0" applyFont="0" applyFill="0" applyBorder="0" applyAlignment="0" applyProtection="0">
      <alignment horizontal="center" vertical="center" wrapText="1"/>
    </xf>
    <xf numFmtId="0" fontId="8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34" fillId="0" borderId="43" applyNumberFormat="0" applyFont="0" applyFill="0" applyAlignment="0" applyProtection="0">
      <alignment vertical="top" wrapText="1"/>
      <protection locked="0"/>
    </xf>
    <xf numFmtId="10" fontId="73" fillId="0" borderId="0" applyFont="0" applyFill="0" applyBorder="0" applyAlignment="0" applyProtection="0"/>
    <xf numFmtId="228" fontId="72" fillId="0" borderId="160"/>
    <xf numFmtId="4" fontId="126" fillId="0" borderId="0" applyFont="0" applyFill="0" applyBorder="0" applyAlignment="0" applyProtection="0"/>
    <xf numFmtId="0" fontId="135" fillId="45" borderId="148"/>
    <xf numFmtId="0" fontId="136" fillId="0" borderId="0"/>
    <xf numFmtId="3" fontId="131" fillId="0" borderId="147" applyNumberFormat="0" applyFill="0" applyAlignment="0" applyProtection="0"/>
    <xf numFmtId="3" fontId="137" fillId="0" borderId="147" applyNumberFormat="0" applyFill="0" applyAlignment="0" applyProtection="0"/>
    <xf numFmtId="0" fontId="131" fillId="0" borderId="0" applyNumberFormat="0" applyFill="0" applyBorder="0" applyProtection="0">
      <alignment wrapText="1"/>
    </xf>
    <xf numFmtId="0" fontId="137" fillId="0" borderId="0">
      <alignment wrapText="1"/>
    </xf>
    <xf numFmtId="0" fontId="1" fillId="0" borderId="144" applyNumberFormat="0" applyBorder="0" applyAlignment="0"/>
    <xf numFmtId="4" fontId="117" fillId="0" borderId="0"/>
    <xf numFmtId="2" fontId="83" fillId="0" borderId="0"/>
    <xf numFmtId="0" fontId="1" fillId="0" borderId="144" applyNumberFormat="0" applyBorder="0" applyAlignment="0"/>
    <xf numFmtId="3" fontId="138" fillId="0" borderId="0" applyFont="0" applyFill="0" applyBorder="0" applyProtection="0">
      <alignment horizontal="right"/>
    </xf>
    <xf numFmtId="17" fontId="139" fillId="0" borderId="0"/>
    <xf numFmtId="0" fontId="60" fillId="0" borderId="23" applyNumberFormat="0" applyFont="0" applyFill="0" applyBorder="0" applyAlignment="0" applyProtection="0">
      <alignment horizontal="center" vertical="center" textRotation="90"/>
    </xf>
    <xf numFmtId="229" fontId="60" fillId="0" borderId="23" applyNumberFormat="0" applyFont="0" applyFill="0" applyBorder="0" applyAlignment="0" applyProtection="0">
      <alignment horizontal="center" vertical="center" textRotation="90"/>
    </xf>
    <xf numFmtId="4" fontId="60" fillId="0" borderId="23" applyNumberFormat="0" applyFont="0" applyFill="0" applyBorder="0" applyAlignment="0" applyProtection="0">
      <alignment horizontal="center" vertical="center" textRotation="90"/>
    </xf>
    <xf numFmtId="230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0" fontId="60" fillId="0" borderId="158" applyNumberFormat="0" applyFont="0" applyFill="0" applyBorder="0" applyAlignment="0" applyProtection="0">
      <alignment horizontal="center" textRotation="90"/>
    </xf>
    <xf numFmtId="232" fontId="60" fillId="0" borderId="23" applyNumberFormat="0" applyFont="0" applyFill="0" applyBorder="0" applyAlignment="0" applyProtection="0">
      <alignment horizontal="center" vertical="center" textRotation="90"/>
    </xf>
    <xf numFmtId="1" fontId="60" fillId="46" borderId="23" applyNumberFormat="0" applyFont="0" applyFill="0" applyBorder="0" applyAlignment="0" applyProtection="0">
      <alignment horizontal="center" vertical="center" textRotation="90"/>
    </xf>
    <xf numFmtId="4" fontId="60" fillId="46" borderId="23" applyNumberFormat="0" applyFont="0" applyFill="0" applyBorder="0" applyAlignment="0" applyProtection="0">
      <alignment horizontal="center" vertical="center" textRotation="90"/>
    </xf>
    <xf numFmtId="232" fontId="60" fillId="46" borderId="23" applyNumberFormat="0" applyFont="0" applyFill="0" applyBorder="0" applyAlignment="0" applyProtection="0">
      <alignment horizontal="center" vertical="center" textRotation="90"/>
    </xf>
    <xf numFmtId="233" fontId="60" fillId="46" borderId="23" applyNumberFormat="0" applyFont="0" applyFill="0" applyBorder="0" applyAlignment="0" applyProtection="0">
      <alignment horizontal="center" vertical="center" textRotation="90"/>
    </xf>
    <xf numFmtId="234" fontId="60" fillId="46" borderId="23" applyNumberFormat="0" applyFont="0" applyFill="0" applyBorder="0" applyAlignment="0" applyProtection="0">
      <alignment horizontal="center" vertical="center" textRotation="90"/>
    </xf>
    <xf numFmtId="3" fontId="60" fillId="44" borderId="23" applyNumberFormat="0" applyFont="0" applyFill="0" applyBorder="0" applyAlignment="0" applyProtection="0">
      <alignment horizontal="center" vertical="center" textRotation="90"/>
    </xf>
    <xf numFmtId="4" fontId="60" fillId="44" borderId="23" applyNumberFormat="0" applyFont="0" applyFill="0" applyBorder="0" applyAlignment="0" applyProtection="0">
      <alignment horizontal="center" vertical="center" textRotation="90"/>
    </xf>
    <xf numFmtId="232" fontId="60" fillId="44" borderId="23" applyNumberFormat="0" applyFont="0" applyFill="0" applyBorder="0" applyAlignment="0" applyProtection="0">
      <alignment horizontal="center" vertical="center" textRotation="90"/>
    </xf>
    <xf numFmtId="235" fontId="60" fillId="44" borderId="23" applyNumberFormat="0" applyFont="0" applyFill="0" applyBorder="0" applyAlignment="0" applyProtection="0">
      <alignment horizontal="center" vertical="center" textRotation="90"/>
    </xf>
    <xf numFmtId="233" fontId="60" fillId="44" borderId="23" applyNumberFormat="0" applyFont="0" applyFill="0" applyBorder="0" applyAlignment="0" applyProtection="0">
      <alignment horizontal="center" vertical="center" textRotation="90"/>
    </xf>
    <xf numFmtId="234" fontId="60" fillId="44" borderId="23" applyNumberFormat="0" applyFont="0" applyFill="0" applyBorder="0" applyAlignment="0" applyProtection="0">
      <alignment horizontal="center" vertical="center" textRotation="90"/>
    </xf>
    <xf numFmtId="1" fontId="60" fillId="47" borderId="23" applyNumberFormat="0" applyFont="0" applyFill="0" applyBorder="0" applyAlignment="0" applyProtection="0">
      <alignment horizontal="center" vertical="center" textRotation="90"/>
    </xf>
    <xf numFmtId="4" fontId="60" fillId="47" borderId="23" applyNumberFormat="0" applyFont="0" applyFill="0" applyBorder="0" applyAlignment="0" applyProtection="0">
      <alignment horizontal="center" vertical="center" textRotation="90"/>
    </xf>
    <xf numFmtId="232" fontId="60" fillId="47" borderId="23" applyNumberFormat="0" applyFont="0" applyFill="0" applyBorder="0" applyAlignment="0" applyProtection="0">
      <alignment horizontal="center" vertical="center" textRotation="90"/>
    </xf>
    <xf numFmtId="235" fontId="60" fillId="47" borderId="23" applyNumberFormat="0" applyFont="0" applyFill="0" applyBorder="0" applyAlignment="0" applyProtection="0">
      <alignment horizontal="center" vertical="center" textRotation="90"/>
    </xf>
    <xf numFmtId="233" fontId="60" fillId="47" borderId="23" applyNumberFormat="0" applyFont="0" applyFill="0" applyBorder="0" applyAlignment="0" applyProtection="0">
      <alignment horizontal="center" vertical="center" textRotation="90"/>
    </xf>
    <xf numFmtId="234" fontId="60" fillId="47" borderId="23" applyNumberFormat="0" applyFont="0" applyFill="0" applyBorder="0" applyAlignment="0" applyProtection="0">
      <alignment horizontal="center" vertical="center" textRotation="90"/>
    </xf>
    <xf numFmtId="233" fontId="60" fillId="0" borderId="23" applyNumberFormat="0" applyFont="0" applyFill="0" applyBorder="0" applyAlignment="0" applyProtection="0">
      <alignment horizontal="center" vertical="center" textRotation="90"/>
    </xf>
    <xf numFmtId="1" fontId="60" fillId="48" borderId="23" applyNumberFormat="0" applyFont="0" applyFill="0" applyBorder="0" applyAlignment="0" applyProtection="0">
      <alignment horizontal="center" vertical="center" textRotation="90"/>
    </xf>
    <xf numFmtId="4" fontId="60" fillId="48" borderId="23" applyNumberFormat="0" applyFont="0" applyFill="0" applyBorder="0" applyAlignment="0" applyProtection="0">
      <alignment horizontal="center" vertical="center" textRotation="90"/>
    </xf>
    <xf numFmtId="232" fontId="60" fillId="48" borderId="23" applyNumberFormat="0" applyFont="0" applyFill="0" applyBorder="0" applyAlignment="0" applyProtection="0">
      <alignment horizontal="center" vertical="center" textRotation="90"/>
    </xf>
    <xf numFmtId="235" fontId="60" fillId="48" borderId="23" applyNumberFormat="0" applyFont="0" applyFill="0" applyBorder="0" applyAlignment="0" applyProtection="0">
      <alignment horizontal="center" vertical="center" textRotation="90"/>
    </xf>
    <xf numFmtId="233" fontId="60" fillId="48" borderId="23" applyNumberFormat="0" applyFont="0" applyFill="0" applyBorder="0" applyAlignment="0" applyProtection="0">
      <alignment horizontal="center" vertical="center" textRotation="90"/>
    </xf>
    <xf numFmtId="234" fontId="60" fillId="48" borderId="23" applyNumberFormat="0" applyFont="0" applyFill="0" applyBorder="0" applyAlignment="0" applyProtection="0">
      <alignment horizontal="center" vertical="center" textRotation="90"/>
    </xf>
    <xf numFmtId="0" fontId="56" fillId="0" borderId="0" applyNumberFormat="0" applyFont="0" applyFill="0" applyBorder="0" applyProtection="0">
      <alignment vertical="top" wrapText="1"/>
    </xf>
    <xf numFmtId="4" fontId="117" fillId="0" borderId="0"/>
    <xf numFmtId="3" fontId="117" fillId="0" borderId="0"/>
    <xf numFmtId="236" fontId="117" fillId="0" borderId="0"/>
    <xf numFmtId="237" fontId="117" fillId="0" borderId="0"/>
    <xf numFmtId="0" fontId="115" fillId="27" borderId="0" applyNumberFormat="0" applyBorder="0" applyAlignment="0" applyProtection="0"/>
    <xf numFmtId="0" fontId="115" fillId="28" borderId="0" applyNumberFormat="0" applyBorder="0" applyAlignment="0" applyProtection="0"/>
    <xf numFmtId="0" fontId="115" fillId="29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15" fillId="32" borderId="0" applyNumberFormat="0" applyBorder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08" fillId="0" borderId="153" applyNumberFormat="0" applyFill="0" applyAlignment="0" applyProtection="0"/>
    <xf numFmtId="0" fontId="109" fillId="0" borderId="154" applyNumberFormat="0" applyFill="0" applyAlignment="0" applyProtection="0"/>
    <xf numFmtId="0" fontId="110" fillId="0" borderId="155" applyNumberFormat="0" applyFill="0" applyAlignment="0" applyProtection="0"/>
    <xf numFmtId="0" fontId="110" fillId="0" borderId="0" applyNumberFormat="0" applyFill="0" applyBorder="0" applyAlignment="0" applyProtection="0"/>
    <xf numFmtId="0" fontId="99" fillId="0" borderId="149" applyNumberFormat="0" applyFill="0" applyAlignment="0" applyProtection="0"/>
    <xf numFmtId="0" fontId="113" fillId="26" borderId="157" applyNumberFormat="0" applyAlignment="0" applyProtection="0"/>
    <xf numFmtId="0" fontId="105" fillId="0" borderId="0" applyNumberFormat="0" applyFill="0" applyBorder="0" applyAlignment="0" applyProtection="0"/>
    <xf numFmtId="0" fontId="112" fillId="25" borderId="0" applyNumberFormat="0" applyBorder="0" applyAlignment="0" applyProtection="0"/>
    <xf numFmtId="0" fontId="1" fillId="0" borderId="0"/>
    <xf numFmtId="0" fontId="103" fillId="24" borderId="0" applyNumberFormat="0" applyBorder="0" applyAlignment="0" applyProtection="0"/>
    <xf numFmtId="0" fontId="106" fillId="0" borderId="0" applyNumberFormat="0" applyFill="0" applyBorder="0" applyAlignment="0" applyProtection="0"/>
    <xf numFmtId="0" fontId="141" fillId="22" borderId="156" applyNumberFormat="0" applyFont="0" applyAlignment="0" applyProtection="0"/>
    <xf numFmtId="0" fontId="107" fillId="0" borderId="152" applyNumberFormat="0" applyFill="0" applyAlignment="0" applyProtection="0"/>
    <xf numFmtId="0" fontId="102" fillId="0" borderId="0" applyNumberFormat="0" applyFill="0" applyBorder="0" applyAlignment="0" applyProtection="0"/>
    <xf numFmtId="187" fontId="1" fillId="0" borderId="0" applyFont="0" applyFill="0" applyBorder="0" applyAlignment="0" applyProtection="0"/>
    <xf numFmtId="0" fontId="142" fillId="34" borderId="0" applyNumberFormat="0" applyBorder="0" applyAlignment="0" applyProtection="0"/>
    <xf numFmtId="38" fontId="143" fillId="0" borderId="0" applyFont="0" applyFill="0" applyBorder="0" applyAlignment="0" applyProtection="0"/>
    <xf numFmtId="4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143" fillId="0" borderId="0" applyFont="0" applyFill="0" applyBorder="0" applyAlignment="0" applyProtection="0"/>
    <xf numFmtId="0" fontId="144" fillId="0" borderId="0"/>
    <xf numFmtId="43" fontId="145" fillId="0" borderId="0" applyFont="0" applyFill="0" applyBorder="0" applyAlignment="0" applyProtection="0"/>
    <xf numFmtId="0" fontId="2" fillId="0" borderId="0"/>
    <xf numFmtId="206" fontId="59" fillId="0" borderId="0" applyFont="0" applyFill="0" applyBorder="0" applyAlignment="0" applyProtection="0"/>
    <xf numFmtId="238" fontId="59" fillId="0" borderId="0" applyFont="0" applyFill="0" applyBorder="0" applyAlignment="0" applyProtection="0"/>
    <xf numFmtId="0" fontId="146" fillId="0" borderId="0"/>
    <xf numFmtId="0" fontId="147" fillId="0" borderId="0" applyNumberFormat="0" applyFill="0" applyBorder="0" applyAlignment="0" applyProtection="0">
      <alignment vertical="top"/>
      <protection locked="0"/>
    </xf>
    <xf numFmtId="208" fontId="59" fillId="0" borderId="0" applyFont="0" applyFill="0" applyBorder="0" applyAlignment="0" applyProtection="0"/>
    <xf numFmtId="239" fontId="148" fillId="0" borderId="0" applyFont="0" applyFill="0" applyBorder="0" applyAlignment="0" applyProtection="0"/>
    <xf numFmtId="0" fontId="98" fillId="0" borderId="0"/>
    <xf numFmtId="43" fontId="9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6" fillId="0" borderId="0"/>
    <xf numFmtId="0" fontId="1" fillId="0" borderId="0"/>
    <xf numFmtId="0" fontId="9" fillId="0" borderId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185" fontId="67" fillId="0" borderId="14"/>
    <xf numFmtId="185" fontId="67" fillId="0" borderId="14"/>
    <xf numFmtId="0" fontId="68" fillId="0" borderId="10" applyBorder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97" fillId="0" borderId="23" applyNumberFormat="0" applyFont="0" applyFill="0" applyBorder="0" applyAlignment="0" applyProtection="0">
      <alignment horizontal="center" vertical="center" wrapText="1"/>
    </xf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0" fontId="1" fillId="0" borderId="23" applyNumberFormat="0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9" fontId="1" fillId="0" borderId="145" applyFont="0" applyFill="0" applyBorder="0" applyAlignment="0" applyProtection="0"/>
    <xf numFmtId="18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44" fontId="1" fillId="0" borderId="0" applyFont="0" applyFill="0" applyBorder="0" applyAlignment="0" applyProtection="0"/>
    <xf numFmtId="240" fontId="151" fillId="0" borderId="0" applyFont="0" applyFill="0" applyBorder="0" applyAlignment="0" applyProtection="0"/>
    <xf numFmtId="0" fontId="117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241" fontId="1" fillId="0" borderId="0" applyFont="0" applyFill="0" applyBorder="0" applyAlignment="0" applyProtection="0"/>
    <xf numFmtId="0" fontId="62" fillId="0" borderId="31" applyNumberFormat="0" applyAlignment="0" applyProtection="0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74" fontId="18" fillId="0" borderId="0" applyFont="0" applyFill="0" applyBorder="0" applyAlignment="0" applyProtection="0"/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242" fontId="155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8" fillId="0" borderId="0"/>
    <xf numFmtId="0" fontId="9" fillId="0" borderId="0"/>
    <xf numFmtId="0" fontId="9" fillId="0" borderId="0"/>
    <xf numFmtId="0" fontId="9" fillId="0" borderId="0"/>
    <xf numFmtId="0" fontId="122" fillId="0" borderId="0"/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6" fillId="15" borderId="141" applyNumberFormat="0" applyFont="0" applyAlignment="0" applyProtection="0"/>
    <xf numFmtId="0" fontId="90" fillId="16" borderId="15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6" fillId="0" borderId="0" applyFont="0" applyFill="0" applyBorder="0" applyAlignment="0" applyProtection="0"/>
    <xf numFmtId="9" fontId="61" fillId="0" borderId="1" applyNumberFormat="0" applyBorder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8" fillId="0" borderId="0"/>
    <xf numFmtId="0" fontId="136" fillId="0" borderId="0"/>
    <xf numFmtId="0" fontId="93" fillId="0" borderId="6" applyNumberFormat="0" applyFont="0" applyFill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1" fillId="0" borderId="144" applyNumberFormat="0" applyBorder="0" applyAlignment="0"/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0" fontId="159" fillId="0" borderId="0" applyNumberFormat="0" applyFill="0" applyBorder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64" fillId="0" borderId="0" applyFont="0" applyFill="0" applyBorder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10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0" fontId="111" fillId="22" borderId="156" applyNumberFormat="0" applyFont="0" applyAlignment="0" applyProtection="0"/>
    <xf numFmtId="185" fontId="67" fillId="0" borderId="14"/>
    <xf numFmtId="185" fontId="67" fillId="0" borderId="14"/>
    <xf numFmtId="185" fontId="67" fillId="0" borderId="14"/>
    <xf numFmtId="185" fontId="67" fillId="0" borderId="14"/>
    <xf numFmtId="0" fontId="124" fillId="31" borderId="0" applyNumberFormat="0" applyBorder="0" applyAlignment="0" applyProtection="0"/>
    <xf numFmtId="0" fontId="124" fillId="28" borderId="0" applyNumberFormat="0" applyBorder="0" applyAlignment="0" applyProtection="0"/>
    <xf numFmtId="0" fontId="124" fillId="29" borderId="0" applyNumberFormat="0" applyBorder="0" applyAlignment="0" applyProtection="0"/>
    <xf numFmtId="0" fontId="124" fillId="49" borderId="0" applyNumberFormat="0" applyBorder="0" applyAlignment="0" applyProtection="0"/>
    <xf numFmtId="0" fontId="124" fillId="31" borderId="0" applyNumberFormat="0" applyBorder="0" applyAlignment="0" applyProtection="0"/>
    <xf numFmtId="0" fontId="124" fillId="32" borderId="0" applyNumberFormat="0" applyBorder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49" fillId="23" borderId="151" applyNumberFormat="0" applyAlignment="0" applyProtection="0"/>
    <xf numFmtId="0" fontId="160" fillId="24" borderId="0" applyNumberFormat="0" applyBorder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150" fillId="23" borderId="150" applyNumberFormat="0" applyAlignment="0" applyProtection="0"/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97" fillId="0" borderId="161" applyNumberFormat="0" applyFont="0" applyFill="0" applyBorder="0" applyAlignment="0" applyProtection="0">
      <alignment horizontal="center" vertical="center" wrapText="1"/>
    </xf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" fillId="0" borderId="161" applyNumberFormat="0" applyFont="0" applyFill="0" applyBorder="0" applyAlignment="0" applyProtection="0"/>
    <xf numFmtId="0" fontId="161" fillId="26" borderId="157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91" fontId="1" fillId="0" borderId="142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2" fillId="37" borderId="150" applyNumberFormat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53" fillId="0" borderId="149" applyNumberFormat="0" applyFill="0" applyAlignment="0" applyProtection="0"/>
    <xf numFmtId="0" fontId="162" fillId="34" borderId="0" applyNumberFormat="0" applyBorder="0" applyAlignment="0" applyProtection="0"/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62" fillId="0" borderId="142">
      <alignment horizontal="left" vertical="center"/>
    </xf>
    <xf numFmtId="0" fontId="163" fillId="0" borderId="162" applyNumberFormat="0" applyFill="0" applyAlignment="0" applyProtection="0"/>
    <xf numFmtId="0" fontId="163" fillId="0" borderId="0" applyNumberFormat="0" applyFill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0" fontId="57" fillId="19" borderId="161" applyNumberFormat="0" applyBorder="0" applyAlignment="0" applyProtection="0"/>
    <xf numFmtId="174" fontId="1" fillId="0" borderId="0" applyFont="0" applyFill="0" applyBorder="0" applyAlignment="0" applyProtection="0"/>
    <xf numFmtId="0" fontId="164" fillId="0" borderId="152" applyNumberFormat="0" applyFill="0" applyAlignment="0" applyProtection="0"/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63" fillId="0" borderId="161" applyNumberFormat="0" applyFont="0" applyFill="0" applyBorder="0" applyAlignment="0" applyProtection="0">
      <alignment horizontal="center" vertical="center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131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vertical="center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60" fillId="0" borderId="161" applyNumberFormat="0" applyFont="0" applyFill="0" applyBorder="0" applyAlignment="0" applyProtection="0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0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0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3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4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5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6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227" fontId="60" fillId="44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4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5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6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227" fontId="60" fillId="0" borderId="161" applyNumberFormat="0" applyFont="0" applyFill="0" applyBorder="0" applyAlignment="0" applyProtection="0">
      <alignment horizontal="center" vertical="center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3" fontId="60" fillId="0" borderId="161" applyNumberFormat="0" applyFont="0" applyFill="0" applyBorder="0" applyAlignment="0" applyProtection="0">
      <alignment horizontal="center" vertical="center" wrapText="1"/>
    </xf>
    <xf numFmtId="0" fontId="1" fillId="22" borderId="156" applyNumberFormat="0" applyFont="0" applyAlignment="0" applyProtection="0"/>
    <xf numFmtId="0" fontId="1" fillId="22" borderId="156" applyNumberFormat="0" applyFont="0" applyAlignment="0" applyProtection="0"/>
    <xf numFmtId="39" fontId="6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144" applyNumberFormat="0" applyBorder="0" applyAlignment="0"/>
    <xf numFmtId="0" fontId="165" fillId="0" borderId="0" applyNumberFormat="0" applyFill="0" applyBorder="0" applyAlignment="0" applyProtection="0"/>
    <xf numFmtId="173" fontId="64" fillId="0" borderId="0" applyFont="0" applyFill="0" applyBorder="0" applyAlignment="0" applyProtection="0"/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0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229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4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232" fontId="60" fillId="0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1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4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2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3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234" fontId="60" fillId="46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3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4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2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5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3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234" fontId="60" fillId="44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1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4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2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5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3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4" fontId="60" fillId="47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233" fontId="60" fillId="0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1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4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2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5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3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234" fontId="60" fillId="48" borderId="161" applyNumberFormat="0" applyFont="0" applyFill="0" applyBorder="0" applyAlignment="0" applyProtection="0">
      <alignment horizontal="center" vertical="center" textRotation="90"/>
    </xf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0" fillId="37" borderId="150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01" fillId="23" borderId="151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140" fillId="23" borderId="150" applyNumberFormat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99" fillId="0" borderId="149" applyNumberFormat="0" applyFill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141" fillId="22" borderId="156" applyNumberFormat="0" applyFont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4" fontId="166" fillId="0" borderId="0" applyFont="0" applyFill="0" applyBorder="0" applyAlignment="0" applyProtection="0"/>
    <xf numFmtId="0" fontId="166" fillId="0" borderId="0"/>
    <xf numFmtId="0" fontId="9" fillId="0" borderId="0"/>
    <xf numFmtId="17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174" fontId="18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90">
    <xf numFmtId="0" fontId="0" fillId="0" borderId="0" xfId="0"/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4" fillId="2" borderId="6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4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8" fillId="0" borderId="4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168" fontId="9" fillId="0" borderId="17" xfId="9" applyNumberFormat="1" applyFont="1" applyBorder="1"/>
    <xf numFmtId="168" fontId="9" fillId="0" borderId="18" xfId="9" applyNumberFormat="1" applyFont="1" applyBorder="1"/>
    <xf numFmtId="168" fontId="9" fillId="0" borderId="9" xfId="9" applyNumberFormat="1" applyFont="1" applyBorder="1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Border="1"/>
    <xf numFmtId="168" fontId="9" fillId="0" borderId="15" xfId="9" applyNumberFormat="1" applyFont="1" applyBorder="1"/>
    <xf numFmtId="168" fontId="9" fillId="0" borderId="14" xfId="9" applyNumberFormat="1" applyFont="1" applyBorder="1"/>
    <xf numFmtId="168" fontId="9" fillId="0" borderId="11" xfId="9" applyNumberFormat="1" applyFont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0" fillId="0" borderId="22" xfId="0" applyBorder="1" applyAlignment="1">
      <alignment wrapText="1"/>
    </xf>
    <xf numFmtId="0" fontId="19" fillId="2" borderId="0" xfId="0" applyFont="1" applyFill="1" applyAlignment="1">
      <alignment horizontal="left"/>
    </xf>
    <xf numFmtId="0" fontId="20" fillId="2" borderId="6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0" borderId="0" xfId="0" applyFont="1"/>
    <xf numFmtId="0" fontId="21" fillId="0" borderId="1" xfId="0" applyFont="1" applyBorder="1"/>
    <xf numFmtId="0" fontId="21" fillId="0" borderId="24" xfId="0" applyFont="1" applyBorder="1"/>
    <xf numFmtId="0" fontId="21" fillId="0" borderId="25" xfId="0" applyFont="1" applyBorder="1"/>
    <xf numFmtId="0" fontId="21" fillId="0" borderId="26" xfId="0" applyFont="1" applyBorder="1"/>
    <xf numFmtId="0" fontId="20" fillId="2" borderId="0" xfId="0" applyFont="1" applyFill="1" applyAlignment="1">
      <alignment horizontal="center"/>
    </xf>
    <xf numFmtId="0" fontId="22" fillId="2" borderId="0" xfId="5" applyFont="1" applyFill="1" applyBorder="1" applyAlignment="1" applyProtection="1">
      <alignment horizontal="left"/>
    </xf>
    <xf numFmtId="0" fontId="20" fillId="2" borderId="2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24" fillId="2" borderId="7" xfId="0" applyFont="1" applyFill="1" applyBorder="1" applyAlignment="1">
      <alignment horizontal="left"/>
    </xf>
    <xf numFmtId="0" fontId="24" fillId="2" borderId="0" xfId="0" applyFont="1" applyFill="1" applyAlignment="1">
      <alignment horizontal="center"/>
    </xf>
    <xf numFmtId="0" fontId="25" fillId="2" borderId="0" xfId="5" applyFont="1" applyFill="1" applyBorder="1" applyAlignment="1" applyProtection="1">
      <alignment horizontal="left"/>
    </xf>
    <xf numFmtId="0" fontId="24" fillId="2" borderId="3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49" fontId="28" fillId="2" borderId="27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vertical="center"/>
    </xf>
    <xf numFmtId="49" fontId="29" fillId="0" borderId="24" xfId="0" applyNumberFormat="1" applyFont="1" applyBorder="1" applyAlignment="1">
      <alignment horizontal="left" vertical="center"/>
    </xf>
    <xf numFmtId="49" fontId="28" fillId="2" borderId="28" xfId="0" applyNumberFormat="1" applyFont="1" applyFill="1" applyBorder="1" applyAlignment="1">
      <alignment vertical="center"/>
    </xf>
    <xf numFmtId="49" fontId="28" fillId="2" borderId="28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vertical="center"/>
    </xf>
    <xf numFmtId="49" fontId="29" fillId="0" borderId="25" xfId="0" applyNumberFormat="1" applyFont="1" applyBorder="1" applyAlignment="1">
      <alignment horizontal="left" vertical="center"/>
    </xf>
    <xf numFmtId="49" fontId="28" fillId="2" borderId="29" xfId="0" applyNumberFormat="1" applyFont="1" applyFill="1" applyBorder="1" applyAlignment="1">
      <alignment vertical="center"/>
    </xf>
    <xf numFmtId="49" fontId="28" fillId="2" borderId="8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vertical="center"/>
    </xf>
    <xf numFmtId="49" fontId="29" fillId="0" borderId="26" xfId="0" applyNumberFormat="1" applyFont="1" applyBorder="1" applyAlignment="1">
      <alignment horizontal="left" vertical="center"/>
    </xf>
    <xf numFmtId="0" fontId="21" fillId="2" borderId="0" xfId="0" applyFont="1" applyFill="1"/>
    <xf numFmtId="2" fontId="28" fillId="2" borderId="30" xfId="0" applyNumberFormat="1" applyFont="1" applyFill="1" applyBorder="1" applyAlignment="1">
      <alignment horizontal="center" vertical="center"/>
    </xf>
    <xf numFmtId="2" fontId="28" fillId="2" borderId="31" xfId="0" applyNumberFormat="1" applyFont="1" applyFill="1" applyBorder="1" applyAlignment="1">
      <alignment horizontal="center" vertical="center"/>
    </xf>
    <xf numFmtId="2" fontId="28" fillId="2" borderId="32" xfId="0" applyNumberFormat="1" applyFont="1" applyFill="1" applyBorder="1" applyAlignment="1">
      <alignment horizontal="center" vertical="center"/>
    </xf>
    <xf numFmtId="2" fontId="28" fillId="2" borderId="30" xfId="0" applyNumberFormat="1" applyFont="1" applyFill="1" applyBorder="1" applyAlignment="1">
      <alignment horizontal="left" vertical="center"/>
    </xf>
    <xf numFmtId="0" fontId="28" fillId="2" borderId="31" xfId="0" applyFont="1" applyFill="1" applyBorder="1" applyAlignment="1">
      <alignment vertical="center"/>
    </xf>
    <xf numFmtId="2" fontId="28" fillId="2" borderId="30" xfId="0" applyNumberFormat="1" applyFont="1" applyFill="1" applyBorder="1" applyAlignment="1">
      <alignment vertical="center"/>
    </xf>
    <xf numFmtId="2" fontId="28" fillId="2" borderId="31" xfId="0" applyNumberFormat="1" applyFont="1" applyFill="1" applyBorder="1" applyAlignment="1">
      <alignment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8" fillId="2" borderId="30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33" xfId="0" applyFont="1" applyFill="1" applyBorder="1" applyAlignment="1">
      <alignment horizontal="center" textRotation="90" wrapText="1"/>
    </xf>
    <xf numFmtId="0" fontId="28" fillId="2" borderId="34" xfId="0" applyFont="1" applyFill="1" applyBorder="1" applyAlignment="1">
      <alignment horizontal="center" textRotation="90" wrapText="1"/>
    </xf>
    <xf numFmtId="0" fontId="28" fillId="2" borderId="35" xfId="0" applyFont="1" applyFill="1" applyBorder="1" applyAlignment="1">
      <alignment horizontal="center" textRotation="90" wrapText="1"/>
    </xf>
    <xf numFmtId="2" fontId="28" fillId="2" borderId="33" xfId="0" applyNumberFormat="1" applyFont="1" applyFill="1" applyBorder="1" applyAlignment="1">
      <alignment horizontal="center" textRotation="90" wrapText="1"/>
    </xf>
    <xf numFmtId="2" fontId="28" fillId="2" borderId="37" xfId="0" applyNumberFormat="1" applyFont="1" applyFill="1" applyBorder="1" applyAlignment="1">
      <alignment horizontal="center" textRotation="90" wrapText="1"/>
    </xf>
    <xf numFmtId="2" fontId="28" fillId="2" borderId="38" xfId="0" applyNumberFormat="1" applyFont="1" applyFill="1" applyBorder="1" applyAlignment="1">
      <alignment horizontal="center" textRotation="90" wrapText="1"/>
    </xf>
    <xf numFmtId="0" fontId="28" fillId="2" borderId="37" xfId="0" applyFont="1" applyFill="1" applyBorder="1" applyAlignment="1">
      <alignment horizontal="center" textRotation="90" wrapText="1"/>
    </xf>
    <xf numFmtId="0" fontId="28" fillId="2" borderId="38" xfId="0" applyFont="1" applyFill="1" applyBorder="1" applyAlignment="1">
      <alignment horizontal="center" textRotation="90" wrapText="1"/>
    </xf>
    <xf numFmtId="2" fontId="28" fillId="2" borderId="34" xfId="0" applyNumberFormat="1" applyFont="1" applyFill="1" applyBorder="1" applyAlignment="1">
      <alignment horizontal="center" textRotation="90" wrapText="1"/>
    </xf>
    <xf numFmtId="0" fontId="28" fillId="2" borderId="39" xfId="0" applyFont="1" applyFill="1" applyBorder="1" applyAlignment="1">
      <alignment horizontal="center" textRotation="90" wrapText="1"/>
    </xf>
    <xf numFmtId="0" fontId="28" fillId="2" borderId="36" xfId="0" applyFont="1" applyFill="1" applyBorder="1" applyAlignment="1">
      <alignment horizontal="center" textRotation="90" wrapText="1"/>
    </xf>
    <xf numFmtId="0" fontId="28" fillId="2" borderId="4" xfId="0" applyFont="1" applyFill="1" applyBorder="1" applyAlignment="1">
      <alignment horizontal="center" textRotation="90" wrapText="1"/>
    </xf>
    <xf numFmtId="0" fontId="28" fillId="2" borderId="40" xfId="0" applyFont="1" applyFill="1" applyBorder="1" applyAlignment="1">
      <alignment horizontal="center" textRotation="90" wrapText="1"/>
    </xf>
    <xf numFmtId="0" fontId="28" fillId="2" borderId="0" xfId="0" applyFont="1" applyFill="1" applyAlignment="1">
      <alignment horizontal="center" textRotation="90" wrapText="1"/>
    </xf>
    <xf numFmtId="0" fontId="21" fillId="2" borderId="0" xfId="0" applyFont="1" applyFill="1" applyAlignment="1" applyProtection="1">
      <alignment vertical="center"/>
      <protection locked="0"/>
    </xf>
    <xf numFmtId="2" fontId="26" fillId="3" borderId="41" xfId="0" applyNumberFormat="1" applyFont="1" applyFill="1" applyBorder="1" applyAlignment="1">
      <alignment horizontal="center" vertical="center"/>
    </xf>
    <xf numFmtId="0" fontId="21" fillId="2" borderId="0" xfId="0" applyFont="1" applyFill="1" applyProtection="1">
      <protection locked="0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166" fontId="29" fillId="0" borderId="42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right" vertical="center"/>
    </xf>
    <xf numFmtId="0" fontId="29" fillId="0" borderId="43" xfId="0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3" fillId="0" borderId="7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top"/>
    </xf>
    <xf numFmtId="0" fontId="21" fillId="2" borderId="4" xfId="0" applyFont="1" applyFill="1" applyBorder="1"/>
    <xf numFmtId="0" fontId="2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1" fillId="0" borderId="4" xfId="0" applyFont="1" applyBorder="1"/>
    <xf numFmtId="0" fontId="28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8" fillId="2" borderId="8" xfId="0" applyFont="1" applyFill="1" applyBorder="1" applyAlignment="1">
      <alignment horizontal="left" vertical="center"/>
    </xf>
    <xf numFmtId="0" fontId="29" fillId="2" borderId="26" xfId="0" applyFont="1" applyFill="1" applyBorder="1" applyAlignment="1">
      <alignment horizontal="left" vertical="center"/>
    </xf>
    <xf numFmtId="0" fontId="31" fillId="2" borderId="0" xfId="0" applyFont="1" applyFill="1"/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/>
    </xf>
    <xf numFmtId="0" fontId="28" fillId="2" borderId="44" xfId="0" applyFont="1" applyFill="1" applyBorder="1" applyAlignment="1">
      <alignment horizontal="center" textRotation="90" wrapText="1"/>
    </xf>
    <xf numFmtId="164" fontId="26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2" fontId="28" fillId="4" borderId="35" xfId="0" applyNumberFormat="1" applyFont="1" applyFill="1" applyBorder="1" applyAlignment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23" fillId="2" borderId="3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26" fillId="2" borderId="5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0" xfId="0" applyFont="1" applyFill="1"/>
    <xf numFmtId="0" fontId="29" fillId="0" borderId="0" xfId="0" applyFont="1"/>
    <xf numFmtId="0" fontId="29" fillId="2" borderId="0" xfId="0" applyFont="1" applyFill="1" applyAlignment="1">
      <alignment vertical="center"/>
    </xf>
    <xf numFmtId="0" fontId="33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right" vertical="center"/>
    </xf>
    <xf numFmtId="0" fontId="33" fillId="2" borderId="45" xfId="0" applyFont="1" applyFill="1" applyBorder="1" applyAlignment="1">
      <alignment horizontal="center" vertical="center"/>
    </xf>
    <xf numFmtId="0" fontId="34" fillId="2" borderId="46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21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right" vertical="center"/>
    </xf>
    <xf numFmtId="0" fontId="29" fillId="2" borderId="25" xfId="0" applyFont="1" applyFill="1" applyBorder="1" applyAlignment="1">
      <alignment horizontal="right" vertical="center"/>
    </xf>
    <xf numFmtId="49" fontId="29" fillId="2" borderId="25" xfId="0" applyNumberFormat="1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vertical="center"/>
    </xf>
    <xf numFmtId="0" fontId="31" fillId="2" borderId="48" xfId="0" applyFont="1" applyFill="1" applyBorder="1" applyAlignment="1">
      <alignment vertical="center"/>
    </xf>
    <xf numFmtId="0" fontId="21" fillId="2" borderId="48" xfId="0" applyFont="1" applyFill="1" applyBorder="1" applyAlignment="1">
      <alignment vertical="center"/>
    </xf>
    <xf numFmtId="0" fontId="29" fillId="2" borderId="28" xfId="0" applyFont="1" applyFill="1" applyBorder="1" applyAlignment="1">
      <alignment horizontal="left" vertical="center"/>
    </xf>
    <xf numFmtId="0" fontId="31" fillId="2" borderId="6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right" vertical="center"/>
    </xf>
    <xf numFmtId="49" fontId="29" fillId="2" borderId="1" xfId="0" applyNumberFormat="1" applyFont="1" applyFill="1" applyBorder="1" applyAlignment="1">
      <alignment horizontal="right" vertical="center"/>
    </xf>
    <xf numFmtId="0" fontId="31" fillId="2" borderId="49" xfId="0" applyFont="1" applyFill="1" applyBorder="1" applyAlignment="1">
      <alignment vertical="center"/>
    </xf>
    <xf numFmtId="0" fontId="21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horizontal="left" vertical="center"/>
    </xf>
    <xf numFmtId="0" fontId="29" fillId="2" borderId="50" xfId="0" applyFont="1" applyFill="1" applyBorder="1" applyAlignment="1">
      <alignment horizontal="right" vertical="center"/>
    </xf>
    <xf numFmtId="49" fontId="29" fillId="2" borderId="50" xfId="0" applyNumberFormat="1" applyFont="1" applyFill="1" applyBorder="1" applyAlignment="1">
      <alignment horizontal="center" vertical="center"/>
    </xf>
    <xf numFmtId="0" fontId="29" fillId="2" borderId="51" xfId="0" applyFont="1" applyFill="1" applyBorder="1" applyAlignment="1">
      <alignment horizontal="left" vertical="center"/>
    </xf>
    <xf numFmtId="0" fontId="31" fillId="2" borderId="29" xfId="0" applyFont="1" applyFill="1" applyBorder="1" applyAlignment="1">
      <alignment vertical="center"/>
    </xf>
    <xf numFmtId="0" fontId="21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horizontal="right" vertical="center"/>
    </xf>
    <xf numFmtId="0" fontId="29" fillId="2" borderId="7" xfId="0" applyFont="1" applyFill="1" applyBorder="1" applyAlignment="1">
      <alignment horizontal="left" vertical="center"/>
    </xf>
    <xf numFmtId="0" fontId="31" fillId="2" borderId="31" xfId="0" applyFont="1" applyFill="1" applyBorder="1" applyAlignment="1">
      <alignment vertical="center"/>
    </xf>
    <xf numFmtId="0" fontId="21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right" vertical="center"/>
    </xf>
    <xf numFmtId="2" fontId="21" fillId="2" borderId="31" xfId="0" applyNumberFormat="1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vertical="center"/>
    </xf>
    <xf numFmtId="2" fontId="21" fillId="2" borderId="53" xfId="0" applyNumberFormat="1" applyFont="1" applyFill="1" applyBorder="1" applyAlignment="1">
      <alignment horizontal="right" vertical="center"/>
    </xf>
    <xf numFmtId="0" fontId="2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vertical="center"/>
    </xf>
    <xf numFmtId="2" fontId="21" fillId="5" borderId="54" xfId="0" applyNumberFormat="1" applyFont="1" applyFill="1" applyBorder="1" applyAlignment="1" applyProtection="1">
      <alignment horizontal="right" vertical="center"/>
      <protection locked="0"/>
    </xf>
    <xf numFmtId="0" fontId="31" fillId="2" borderId="28" xfId="0" applyFont="1" applyFill="1" applyBorder="1" applyAlignment="1">
      <alignment horizontal="left" vertical="center"/>
    </xf>
    <xf numFmtId="0" fontId="3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left" vertical="center"/>
    </xf>
    <xf numFmtId="0" fontId="29" fillId="0" borderId="48" xfId="0" applyFont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>
      <alignment vertical="center"/>
    </xf>
    <xf numFmtId="0" fontId="21" fillId="2" borderId="31" xfId="0" applyFont="1" applyFill="1" applyBorder="1" applyAlignment="1">
      <alignment horizontal="right" vertical="center"/>
    </xf>
    <xf numFmtId="2" fontId="29" fillId="0" borderId="31" xfId="0" applyNumberFormat="1" applyFont="1" applyBorder="1" applyAlignment="1">
      <alignment horizontal="right" vertical="center"/>
    </xf>
    <xf numFmtId="0" fontId="21" fillId="0" borderId="51" xfId="0" applyFont="1" applyBorder="1"/>
    <xf numFmtId="0" fontId="29" fillId="2" borderId="43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left" vertical="center"/>
    </xf>
    <xf numFmtId="0" fontId="35" fillId="5" borderId="25" xfId="0" applyFont="1" applyFill="1" applyBorder="1" applyAlignment="1" applyProtection="1">
      <alignment horizontal="center" vertical="center"/>
      <protection locked="0"/>
    </xf>
    <xf numFmtId="0" fontId="31" fillId="2" borderId="8" xfId="0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left" vertical="center"/>
    </xf>
    <xf numFmtId="0" fontId="31" fillId="2" borderId="28" xfId="0" applyFont="1" applyFill="1" applyBorder="1" applyAlignment="1">
      <alignment vertical="center"/>
    </xf>
    <xf numFmtId="0" fontId="31" fillId="2" borderId="57" xfId="0" applyFont="1" applyFill="1" applyBorder="1" applyAlignment="1">
      <alignment vertical="center"/>
    </xf>
    <xf numFmtId="0" fontId="21" fillId="2" borderId="58" xfId="0" applyFont="1" applyFill="1" applyBorder="1" applyAlignment="1">
      <alignment vertical="center"/>
    </xf>
    <xf numFmtId="0" fontId="29" fillId="2" borderId="58" xfId="0" applyFont="1" applyFill="1" applyBorder="1" applyAlignment="1">
      <alignment horizontal="right" vertical="center"/>
    </xf>
    <xf numFmtId="49" fontId="29" fillId="2" borderId="58" xfId="0" applyNumberFormat="1" applyFont="1" applyFill="1" applyBorder="1" applyAlignment="1">
      <alignment horizontal="right" vertical="center"/>
    </xf>
    <xf numFmtId="2" fontId="21" fillId="5" borderId="59" xfId="0" applyNumberFormat="1" applyFont="1" applyFill="1" applyBorder="1" applyAlignment="1" applyProtection="1">
      <alignment horizontal="right" vertical="center"/>
      <protection locked="0"/>
    </xf>
    <xf numFmtId="0" fontId="35" fillId="2" borderId="30" xfId="0" applyFont="1" applyFill="1" applyBorder="1" applyAlignment="1">
      <alignment vertical="center"/>
    </xf>
    <xf numFmtId="0" fontId="35" fillId="2" borderId="31" xfId="0" applyFont="1" applyFill="1" applyBorder="1" applyAlignment="1">
      <alignment vertical="center"/>
    </xf>
    <xf numFmtId="0" fontId="35" fillId="2" borderId="31" xfId="0" applyFont="1" applyFill="1" applyBorder="1" applyAlignment="1">
      <alignment horizontal="right" vertical="center"/>
    </xf>
    <xf numFmtId="49" fontId="35" fillId="2" borderId="31" xfId="0" applyNumberFormat="1" applyFont="1" applyFill="1" applyBorder="1" applyAlignment="1" applyProtection="1">
      <alignment horizontal="center" vertical="center"/>
      <protection locked="0"/>
    </xf>
    <xf numFmtId="0" fontId="21" fillId="2" borderId="27" xfId="0" applyFont="1" applyFill="1" applyBorder="1" applyAlignment="1">
      <alignment vertical="center"/>
    </xf>
    <xf numFmtId="0" fontId="21" fillId="2" borderId="24" xfId="0" applyFont="1" applyFill="1" applyBorder="1" applyAlignment="1">
      <alignment horizontal="right" vertical="center"/>
    </xf>
    <xf numFmtId="2" fontId="29" fillId="2" borderId="24" xfId="0" applyNumberFormat="1" applyFont="1" applyFill="1" applyBorder="1" applyAlignment="1">
      <alignment horizontal="right" vertical="center"/>
    </xf>
    <xf numFmtId="2" fontId="21" fillId="2" borderId="52" xfId="0" applyNumberFormat="1" applyFont="1" applyFill="1" applyBorder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1" fillId="2" borderId="29" xfId="0" applyFont="1" applyFill="1" applyBorder="1" applyAlignment="1">
      <alignment horizontal="left" vertical="center"/>
    </xf>
    <xf numFmtId="0" fontId="31" fillId="2" borderId="26" xfId="0" applyFont="1" applyFill="1" applyBorder="1" applyAlignment="1">
      <alignment vertical="center"/>
    </xf>
    <xf numFmtId="0" fontId="28" fillId="2" borderId="6" xfId="0" applyFont="1" applyFill="1" applyBorder="1" applyAlignment="1" applyProtection="1">
      <alignment vertical="center"/>
      <protection locked="0"/>
    </xf>
    <xf numFmtId="0" fontId="21" fillId="2" borderId="7" xfId="0" applyFont="1" applyFill="1" applyBorder="1" applyProtection="1">
      <protection locked="0"/>
    </xf>
    <xf numFmtId="0" fontId="21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9" fillId="0" borderId="60" xfId="0" applyNumberFormat="1" applyFont="1" applyBorder="1" applyAlignment="1">
      <alignment horizontal="center" vertical="center" wrapText="1"/>
    </xf>
    <xf numFmtId="166" fontId="29" fillId="0" borderId="61" xfId="0" applyNumberFormat="1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2" fontId="28" fillId="2" borderId="63" xfId="0" applyNumberFormat="1" applyFont="1" applyFill="1" applyBorder="1" applyAlignment="1">
      <alignment horizontal="center" textRotation="90" wrapText="1"/>
    </xf>
    <xf numFmtId="0" fontId="28" fillId="2" borderId="63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/>
    </xf>
    <xf numFmtId="0" fontId="6" fillId="2" borderId="33" xfId="0" applyFont="1" applyFill="1" applyBorder="1" applyAlignment="1">
      <alignment textRotation="90" wrapText="1"/>
    </xf>
    <xf numFmtId="0" fontId="6" fillId="2" borderId="30" xfId="0" applyFont="1" applyFill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36" fillId="0" borderId="17" xfId="0" applyFont="1" applyBorder="1" applyAlignment="1">
      <alignment vertical="center"/>
    </xf>
    <xf numFmtId="0" fontId="37" fillId="0" borderId="18" xfId="0" applyFont="1" applyBorder="1" applyAlignment="1">
      <alignment vertical="center"/>
    </xf>
    <xf numFmtId="0" fontId="37" fillId="0" borderId="16" xfId="0" applyFont="1" applyBorder="1"/>
    <xf numFmtId="0" fontId="37" fillId="0" borderId="0" xfId="0" applyFont="1"/>
    <xf numFmtId="168" fontId="37" fillId="0" borderId="17" xfId="9" applyNumberFormat="1" applyFont="1" applyBorder="1"/>
    <xf numFmtId="168" fontId="37" fillId="0" borderId="18" xfId="9" applyNumberFormat="1" applyFont="1" applyBorder="1"/>
    <xf numFmtId="168" fontId="37" fillId="0" borderId="14" xfId="9" applyNumberFormat="1" applyFont="1" applyBorder="1"/>
    <xf numFmtId="168" fontId="37" fillId="0" borderId="15" xfId="9" applyNumberFormat="1" applyFont="1" applyBorder="1"/>
    <xf numFmtId="168" fontId="37" fillId="0" borderId="9" xfId="9" applyNumberFormat="1" applyFont="1" applyBorder="1"/>
    <xf numFmtId="168" fontId="37" fillId="0" borderId="11" xfId="9" applyNumberFormat="1" applyFont="1" applyBorder="1"/>
    <xf numFmtId="0" fontId="21" fillId="0" borderId="0" xfId="0" applyFont="1" applyAlignment="1">
      <alignment wrapText="1"/>
    </xf>
    <xf numFmtId="0" fontId="21" fillId="2" borderId="0" xfId="0" applyFont="1" applyFill="1" applyAlignment="1">
      <alignment wrapText="1"/>
    </xf>
    <xf numFmtId="0" fontId="21" fillId="0" borderId="0" xfId="0" applyFont="1" applyAlignment="1">
      <alignment horizontal="left" vertical="top" wrapText="1"/>
    </xf>
    <xf numFmtId="0" fontId="40" fillId="0" borderId="0" xfId="0" applyFont="1"/>
    <xf numFmtId="0" fontId="40" fillId="0" borderId="4" xfId="0" applyFont="1" applyBorder="1"/>
    <xf numFmtId="0" fontId="5" fillId="0" borderId="31" xfId="0" applyFont="1" applyBorder="1"/>
    <xf numFmtId="0" fontId="28" fillId="2" borderId="30" xfId="0" applyFont="1" applyFill="1" applyBorder="1" applyAlignment="1">
      <alignment vertical="center"/>
    </xf>
    <xf numFmtId="0" fontId="6" fillId="2" borderId="33" xfId="0" applyFont="1" applyFill="1" applyBorder="1" applyAlignment="1">
      <alignment horizontal="center" textRotation="90" wrapText="1"/>
    </xf>
    <xf numFmtId="0" fontId="6" fillId="2" borderId="0" xfId="0" applyFont="1" applyFill="1" applyAlignment="1">
      <alignment horizontal="center" textRotation="90" wrapText="1"/>
    </xf>
    <xf numFmtId="0" fontId="6" fillId="2" borderId="0" xfId="0" applyFont="1" applyFill="1" applyAlignment="1">
      <alignment textRotation="90" wrapText="1"/>
    </xf>
    <xf numFmtId="0" fontId="28" fillId="2" borderId="31" xfId="0" applyFont="1" applyFill="1" applyBorder="1" applyAlignment="1">
      <alignment vertical="center" wrapText="1"/>
    </xf>
    <xf numFmtId="0" fontId="28" fillId="2" borderId="32" xfId="0" applyFont="1" applyFill="1" applyBorder="1" applyAlignment="1">
      <alignment vertical="center" wrapText="1"/>
    </xf>
    <xf numFmtId="0" fontId="21" fillId="0" borderId="67" xfId="0" applyFont="1" applyBorder="1"/>
    <xf numFmtId="0" fontId="21" fillId="0" borderId="68" xfId="0" applyFont="1" applyBorder="1"/>
    <xf numFmtId="0" fontId="21" fillId="0" borderId="69" xfId="0" applyFont="1" applyBorder="1"/>
    <xf numFmtId="0" fontId="28" fillId="0" borderId="36" xfId="0" applyFont="1" applyBorder="1" applyAlignment="1">
      <alignment horizontal="center" textRotation="90" wrapText="1"/>
    </xf>
    <xf numFmtId="0" fontId="28" fillId="0" borderId="33" xfId="0" applyFont="1" applyBorder="1" applyAlignment="1">
      <alignment horizontal="center" textRotation="90" wrapText="1"/>
    </xf>
    <xf numFmtId="0" fontId="28" fillId="0" borderId="63" xfId="0" applyFont="1" applyBorder="1" applyAlignment="1">
      <alignment horizontal="center" textRotation="90" wrapText="1"/>
    </xf>
    <xf numFmtId="0" fontId="21" fillId="2" borderId="6" xfId="0" applyFont="1" applyFill="1" applyBorder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5" xfId="0" applyFont="1" applyFill="1" applyBorder="1"/>
    <xf numFmtId="0" fontId="35" fillId="0" borderId="8" xfId="0" applyFont="1" applyBorder="1" applyAlignment="1">
      <alignment horizontal="left" vertical="top"/>
    </xf>
    <xf numFmtId="14" fontId="29" fillId="0" borderId="0" xfId="0" applyNumberFormat="1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2" fontId="28" fillId="2" borderId="32" xfId="0" applyNumberFormat="1" applyFont="1" applyFill="1" applyBorder="1" applyAlignment="1">
      <alignment vertical="center"/>
    </xf>
    <xf numFmtId="0" fontId="29" fillId="2" borderId="30" xfId="0" applyFont="1" applyFill="1" applyBorder="1" applyAlignment="1">
      <alignment vertical="center"/>
    </xf>
    <xf numFmtId="0" fontId="29" fillId="2" borderId="32" xfId="0" applyFont="1" applyFill="1" applyBorder="1" applyAlignment="1">
      <alignment vertical="center"/>
    </xf>
    <xf numFmtId="0" fontId="21" fillId="2" borderId="32" xfId="0" applyFont="1" applyFill="1" applyBorder="1" applyAlignment="1">
      <alignment vertical="center"/>
    </xf>
    <xf numFmtId="2" fontId="26" fillId="3" borderId="73" xfId="0" applyNumberFormat="1" applyFont="1" applyFill="1" applyBorder="1" applyAlignment="1">
      <alignment horizontal="center" vertical="center"/>
    </xf>
    <xf numFmtId="2" fontId="26" fillId="3" borderId="74" xfId="0" applyNumberFormat="1" applyFont="1" applyFill="1" applyBorder="1" applyAlignment="1">
      <alignment horizontal="center" vertical="center"/>
    </xf>
    <xf numFmtId="166" fontId="29" fillId="0" borderId="24" xfId="0" applyNumberFormat="1" applyFont="1" applyBorder="1" applyAlignment="1">
      <alignment horizontal="center" vertical="center"/>
    </xf>
    <xf numFmtId="164" fontId="29" fillId="0" borderId="2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40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vertical="center"/>
    </xf>
    <xf numFmtId="0" fontId="28" fillId="2" borderId="64" xfId="0" applyFont="1" applyFill="1" applyBorder="1" applyAlignment="1">
      <alignment horizontal="center" textRotation="90" wrapText="1"/>
    </xf>
    <xf numFmtId="0" fontId="21" fillId="2" borderId="0" xfId="0" applyFon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alignment vertical="center"/>
      <protection locked="0"/>
    </xf>
    <xf numFmtId="2" fontId="26" fillId="3" borderId="75" xfId="0" applyNumberFormat="1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horizontal="center" vertical="center"/>
      <protection locked="0"/>
    </xf>
    <xf numFmtId="0" fontId="26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2" fontId="21" fillId="6" borderId="53" xfId="0" applyNumberFormat="1" applyFont="1" applyFill="1" applyBorder="1" applyAlignment="1">
      <alignment horizontal="right" vertical="center"/>
    </xf>
    <xf numFmtId="2" fontId="21" fillId="6" borderId="76" xfId="0" applyNumberFormat="1" applyFont="1" applyFill="1" applyBorder="1" applyAlignment="1">
      <alignment horizontal="right" vertical="center"/>
    </xf>
    <xf numFmtId="2" fontId="21" fillId="6" borderId="77" xfId="0" applyNumberFormat="1" applyFont="1" applyFill="1" applyBorder="1" applyAlignment="1">
      <alignment horizontal="right" vertical="center"/>
    </xf>
    <xf numFmtId="2" fontId="21" fillId="6" borderId="78" xfId="0" applyNumberFormat="1" applyFont="1" applyFill="1" applyBorder="1" applyAlignment="1">
      <alignment horizontal="right" vertical="center"/>
    </xf>
    <xf numFmtId="2" fontId="21" fillId="6" borderId="79" xfId="0" applyNumberFormat="1" applyFont="1" applyFill="1" applyBorder="1" applyAlignment="1">
      <alignment horizontal="right" vertical="center"/>
    </xf>
    <xf numFmtId="2" fontId="21" fillId="6" borderId="54" xfId="0" applyNumberFormat="1" applyFont="1" applyFill="1" applyBorder="1" applyAlignment="1">
      <alignment horizontal="right" vertical="center"/>
    </xf>
    <xf numFmtId="2" fontId="31" fillId="6" borderId="46" xfId="0" applyNumberFormat="1" applyFont="1" applyFill="1" applyBorder="1" applyAlignment="1">
      <alignment horizontal="right" vertical="center"/>
    </xf>
    <xf numFmtId="2" fontId="31" fillId="6" borderId="80" xfId="0" applyNumberFormat="1" applyFont="1" applyFill="1" applyBorder="1" applyAlignment="1">
      <alignment horizontal="right" vertical="center"/>
    </xf>
    <xf numFmtId="2" fontId="21" fillId="6" borderId="80" xfId="0" applyNumberFormat="1" applyFont="1" applyFill="1" applyBorder="1" applyAlignment="1">
      <alignment horizontal="right" vertical="center"/>
    </xf>
    <xf numFmtId="2" fontId="35" fillId="6" borderId="46" xfId="0" applyNumberFormat="1" applyFont="1" applyFill="1" applyBorder="1" applyAlignment="1">
      <alignment horizontal="right" vertical="center"/>
    </xf>
    <xf numFmtId="2" fontId="35" fillId="5" borderId="81" xfId="0" applyNumberFormat="1" applyFont="1" applyFill="1" applyBorder="1" applyAlignment="1" applyProtection="1">
      <alignment horizontal="center" vertical="center"/>
      <protection locked="0"/>
    </xf>
    <xf numFmtId="2" fontId="35" fillId="5" borderId="82" xfId="0" applyNumberFormat="1" applyFont="1" applyFill="1" applyBorder="1" applyAlignment="1" applyProtection="1">
      <alignment horizontal="center" vertical="center"/>
      <protection locked="0"/>
    </xf>
    <xf numFmtId="2" fontId="21" fillId="6" borderId="52" xfId="0" applyNumberFormat="1" applyFont="1" applyFill="1" applyBorder="1" applyAlignment="1">
      <alignment horizontal="right" vertical="center"/>
    </xf>
    <xf numFmtId="2" fontId="21" fillId="6" borderId="83" xfId="0" applyNumberFormat="1" applyFont="1" applyFill="1" applyBorder="1" applyAlignment="1">
      <alignment horizontal="right" vertical="center"/>
    </xf>
    <xf numFmtId="2" fontId="21" fillId="6" borderId="84" xfId="0" applyNumberFormat="1" applyFont="1" applyFill="1" applyBorder="1" applyAlignment="1">
      <alignment horizontal="right" vertical="center"/>
    </xf>
    <xf numFmtId="2" fontId="21" fillId="6" borderId="85" xfId="0" applyNumberFormat="1" applyFont="1" applyFill="1" applyBorder="1" applyAlignment="1">
      <alignment horizontal="right" vertical="center"/>
    </xf>
    <xf numFmtId="2" fontId="21" fillId="6" borderId="86" xfId="0" applyNumberFormat="1" applyFont="1" applyFill="1" applyBorder="1" applyAlignment="1">
      <alignment horizontal="right" vertical="center"/>
    </xf>
    <xf numFmtId="2" fontId="21" fillId="6" borderId="87" xfId="0" applyNumberFormat="1" applyFont="1" applyFill="1" applyBorder="1" applyAlignment="1">
      <alignment horizontal="right" vertical="center"/>
    </xf>
    <xf numFmtId="2" fontId="31" fillId="6" borderId="45" xfId="0" applyNumberFormat="1" applyFont="1" applyFill="1" applyBorder="1" applyAlignment="1">
      <alignment horizontal="right" vertical="center"/>
    </xf>
    <xf numFmtId="2" fontId="31" fillId="6" borderId="88" xfId="0" applyNumberFormat="1" applyFont="1" applyFill="1" applyBorder="1" applyAlignment="1">
      <alignment horizontal="right" vertical="center"/>
    </xf>
    <xf numFmtId="2" fontId="21" fillId="6" borderId="89" xfId="0" applyNumberFormat="1" applyFont="1" applyFill="1" applyBorder="1" applyAlignment="1">
      <alignment horizontal="right" vertical="center"/>
    </xf>
    <xf numFmtId="2" fontId="21" fillId="5" borderId="87" xfId="0" applyNumberFormat="1" applyFont="1" applyFill="1" applyBorder="1" applyAlignment="1" applyProtection="1">
      <alignment horizontal="right" vertical="center"/>
      <protection locked="0"/>
    </xf>
    <xf numFmtId="2" fontId="21" fillId="5" borderId="90" xfId="0" applyNumberFormat="1" applyFont="1" applyFill="1" applyBorder="1" applyAlignment="1" applyProtection="1">
      <alignment horizontal="right" vertical="center"/>
      <protection locked="0"/>
    </xf>
    <xf numFmtId="49" fontId="26" fillId="5" borderId="41" xfId="0" applyNumberFormat="1" applyFont="1" applyFill="1" applyBorder="1" applyAlignment="1" applyProtection="1">
      <alignment horizontal="center" vertical="center"/>
      <protection locked="0"/>
    </xf>
    <xf numFmtId="49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3" xfId="0" applyNumberFormat="1" applyFont="1" applyFill="1" applyBorder="1" applyAlignment="1" applyProtection="1">
      <alignment horizontal="center" vertical="center"/>
      <protection locked="0"/>
    </xf>
    <xf numFmtId="2" fontId="26" fillId="5" borderId="95" xfId="0" applyNumberFormat="1" applyFont="1" applyFill="1" applyBorder="1" applyAlignment="1" applyProtection="1">
      <alignment horizontal="center" vertical="center"/>
      <protection locked="0"/>
    </xf>
    <xf numFmtId="2" fontId="26" fillId="5" borderId="93" xfId="0" applyNumberFormat="1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 wrapText="1"/>
      <protection locked="0"/>
    </xf>
    <xf numFmtId="0" fontId="26" fillId="5" borderId="96" xfId="0" applyFont="1" applyFill="1" applyBorder="1" applyAlignment="1" applyProtection="1">
      <alignment horizontal="center" vertical="center" wrapText="1"/>
      <protection locked="0"/>
    </xf>
    <xf numFmtId="0" fontId="26" fillId="5" borderId="97" xfId="0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/>
      <protection locked="0"/>
    </xf>
    <xf numFmtId="169" fontId="26" fillId="5" borderId="75" xfId="0" applyNumberFormat="1" applyFont="1" applyFill="1" applyBorder="1" applyAlignment="1" applyProtection="1">
      <alignment horizontal="center" vertical="center"/>
      <protection locked="0"/>
    </xf>
    <xf numFmtId="49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5" borderId="96" xfId="0" applyNumberFormat="1" applyFont="1" applyFill="1" applyBorder="1" applyAlignment="1" applyProtection="1">
      <alignment horizontal="center" vertical="center"/>
      <protection locked="0"/>
    </xf>
    <xf numFmtId="166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99" xfId="0" applyFont="1" applyFill="1" applyBorder="1" applyAlignment="1" applyProtection="1">
      <alignment horizontal="center" vertical="center" wrapText="1"/>
      <protection locked="0"/>
    </xf>
    <xf numFmtId="2" fontId="26" fillId="6" borderId="95" xfId="0" applyNumberFormat="1" applyFont="1" applyFill="1" applyBorder="1" applyAlignment="1">
      <alignment horizontal="center" vertical="center"/>
    </xf>
    <xf numFmtId="169" fontId="26" fillId="6" borderId="75" xfId="0" applyNumberFormat="1" applyFont="1" applyFill="1" applyBorder="1" applyAlignment="1">
      <alignment horizontal="center" vertical="center"/>
    </xf>
    <xf numFmtId="0" fontId="26" fillId="5" borderId="93" xfId="0" applyFont="1" applyFill="1" applyBorder="1" applyAlignment="1" applyProtection="1">
      <alignment horizontal="center" vertical="center"/>
      <protection locked="0"/>
    </xf>
    <xf numFmtId="0" fontId="26" fillId="5" borderId="100" xfId="0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/>
      <protection locked="0"/>
    </xf>
    <xf numFmtId="0" fontId="26" fillId="5" borderId="96" xfId="0" applyFont="1" applyFill="1" applyBorder="1" applyAlignment="1" applyProtection="1">
      <alignment horizontal="center" vertical="center"/>
      <protection locked="0"/>
    </xf>
    <xf numFmtId="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26" fillId="5" borderId="98" xfId="0" applyFont="1" applyFill="1" applyBorder="1" applyAlignment="1" applyProtection="1">
      <alignment horizontal="center" vertical="center"/>
      <protection locked="0"/>
    </xf>
    <xf numFmtId="166" fontId="26" fillId="5" borderId="73" xfId="0" applyNumberFormat="1" applyFont="1" applyFill="1" applyBorder="1" applyAlignment="1" applyProtection="1">
      <alignment horizontal="center" vertical="center"/>
      <protection locked="0"/>
    </xf>
    <xf numFmtId="169" fontId="29" fillId="6" borderId="101" xfId="0" applyNumberFormat="1" applyFont="1" applyFill="1" applyBorder="1" applyAlignment="1">
      <alignment horizontal="center" vertical="center"/>
    </xf>
    <xf numFmtId="169" fontId="29" fillId="6" borderId="102" xfId="0" applyNumberFormat="1" applyFont="1" applyFill="1" applyBorder="1" applyAlignment="1">
      <alignment horizontal="center" vertical="center"/>
    </xf>
    <xf numFmtId="0" fontId="26" fillId="5" borderId="73" xfId="0" applyFont="1" applyFill="1" applyBorder="1" applyAlignment="1" applyProtection="1">
      <alignment horizontal="left" vertical="center" wrapText="1"/>
      <protection locked="0"/>
    </xf>
    <xf numFmtId="169" fontId="26" fillId="5" borderId="96" xfId="0" applyNumberFormat="1" applyFont="1" applyFill="1" applyBorder="1" applyAlignment="1" applyProtection="1">
      <alignment horizontal="center" vertical="center"/>
      <protection locked="0"/>
    </xf>
    <xf numFmtId="2" fontId="26" fillId="6" borderId="75" xfId="0" applyNumberFormat="1" applyFont="1" applyFill="1" applyBorder="1" applyAlignment="1">
      <alignment horizontal="center" vertical="center"/>
    </xf>
    <xf numFmtId="2" fontId="26" fillId="6" borderId="73" xfId="0" applyNumberFormat="1" applyFont="1" applyFill="1" applyBorder="1" applyAlignment="1">
      <alignment horizontal="center" vertical="center"/>
    </xf>
    <xf numFmtId="2" fontId="26" fillId="6" borderId="96" xfId="0" applyNumberFormat="1" applyFont="1" applyFill="1" applyBorder="1" applyAlignment="1">
      <alignment horizontal="center" vertical="center"/>
    </xf>
    <xf numFmtId="0" fontId="26" fillId="5" borderId="94" xfId="0" applyFont="1" applyFill="1" applyBorder="1" applyAlignment="1" applyProtection="1">
      <alignment horizontal="center" vertical="center"/>
      <protection locked="0"/>
    </xf>
    <xf numFmtId="0" fontId="26" fillId="5" borderId="93" xfId="0" applyFont="1" applyFill="1" applyBorder="1" applyAlignment="1" applyProtection="1">
      <alignment horizontal="center" vertical="center" wrapText="1"/>
      <protection locked="0"/>
    </xf>
    <xf numFmtId="0" fontId="26" fillId="5" borderId="94" xfId="0" applyFont="1" applyFill="1" applyBorder="1" applyAlignment="1" applyProtection="1">
      <alignment horizontal="center" vertical="center" wrapText="1"/>
      <protection locked="0"/>
    </xf>
    <xf numFmtId="0" fontId="26" fillId="5" borderId="41" xfId="0" applyFont="1" applyFill="1" applyBorder="1" applyAlignment="1" applyProtection="1">
      <alignment horizontal="center" vertical="center" wrapText="1"/>
      <protection locked="0"/>
    </xf>
    <xf numFmtId="2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6" borderId="41" xfId="0" applyNumberFormat="1" applyFont="1" applyFill="1" applyBorder="1" applyAlignment="1">
      <alignment horizontal="center" vertical="center"/>
    </xf>
    <xf numFmtId="2" fontId="26" fillId="6" borderId="93" xfId="0" applyNumberFormat="1" applyFont="1" applyFill="1" applyBorder="1" applyAlignment="1">
      <alignment horizontal="center" vertical="center"/>
    </xf>
    <xf numFmtId="2" fontId="26" fillId="6" borderId="103" xfId="0" applyNumberFormat="1" applyFont="1" applyFill="1" applyBorder="1" applyAlignment="1">
      <alignment horizontal="center" vertical="center"/>
    </xf>
    <xf numFmtId="2" fontId="26" fillId="6" borderId="104" xfId="0" applyNumberFormat="1" applyFont="1" applyFill="1" applyBorder="1" applyAlignment="1">
      <alignment horizontal="center" vertical="center"/>
    </xf>
    <xf numFmtId="2" fontId="26" fillId="6" borderId="74" xfId="0" applyNumberFormat="1" applyFont="1" applyFill="1" applyBorder="1" applyAlignment="1">
      <alignment horizontal="center" vertical="center"/>
    </xf>
    <xf numFmtId="2" fontId="26" fillId="6" borderId="105" xfId="0" applyNumberFormat="1" applyFont="1" applyFill="1" applyBorder="1" applyAlignment="1">
      <alignment horizontal="center" vertical="center"/>
    </xf>
    <xf numFmtId="2" fontId="26" fillId="6" borderId="106" xfId="0" applyNumberFormat="1" applyFont="1" applyFill="1" applyBorder="1" applyAlignment="1">
      <alignment horizontal="center" vertical="center"/>
    </xf>
    <xf numFmtId="2" fontId="26" fillId="6" borderId="107" xfId="0" applyNumberFormat="1" applyFont="1" applyFill="1" applyBorder="1" applyAlignment="1">
      <alignment horizontal="center" vertical="center"/>
    </xf>
    <xf numFmtId="2" fontId="26" fillId="6" borderId="94" xfId="0" applyNumberFormat="1" applyFont="1" applyFill="1" applyBorder="1" applyAlignment="1">
      <alignment horizontal="center" vertical="center"/>
    </xf>
    <xf numFmtId="2" fontId="26" fillId="6" borderId="97" xfId="0" applyNumberFormat="1" applyFont="1" applyFill="1" applyBorder="1" applyAlignment="1">
      <alignment horizontal="center" vertical="center"/>
    </xf>
    <xf numFmtId="2" fontId="26" fillId="6" borderId="108" xfId="0" applyNumberFormat="1" applyFont="1" applyFill="1" applyBorder="1" applyAlignment="1">
      <alignment horizontal="center" vertical="center"/>
    </xf>
    <xf numFmtId="2" fontId="29" fillId="6" borderId="102" xfId="0" applyNumberFormat="1" applyFont="1" applyFill="1" applyBorder="1" applyAlignment="1">
      <alignment horizontal="center" vertical="center"/>
    </xf>
    <xf numFmtId="2" fontId="29" fillId="6" borderId="101" xfId="0" applyNumberFormat="1" applyFont="1" applyFill="1" applyBorder="1" applyAlignment="1">
      <alignment horizontal="center" vertical="center"/>
    </xf>
    <xf numFmtId="2" fontId="29" fillId="6" borderId="109" xfId="0" applyNumberFormat="1" applyFont="1" applyFill="1" applyBorder="1" applyAlignment="1">
      <alignment horizontal="center" vertical="center"/>
    </xf>
    <xf numFmtId="2" fontId="26" fillId="5" borderId="100" xfId="0" applyNumberFormat="1" applyFont="1" applyFill="1" applyBorder="1" applyAlignment="1" applyProtection="1">
      <alignment horizontal="center" vertical="center"/>
      <protection locked="0"/>
    </xf>
    <xf numFmtId="10" fontId="26" fillId="5" borderId="93" xfId="8" applyNumberFormat="1" applyFont="1" applyFill="1" applyBorder="1" applyAlignment="1" applyProtection="1">
      <alignment horizontal="center" vertical="center" wrapText="1"/>
      <protection locked="0"/>
    </xf>
    <xf numFmtId="2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10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/>
      <protection locked="0"/>
    </xf>
    <xf numFmtId="0" fontId="26" fillId="5" borderId="34" xfId="0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 wrapText="1"/>
      <protection locked="0"/>
    </xf>
    <xf numFmtId="0" fontId="26" fillId="5" borderId="108" xfId="0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 wrapText="1"/>
      <protection locked="0"/>
    </xf>
    <xf numFmtId="49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10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/>
      <protection locked="0"/>
    </xf>
    <xf numFmtId="0" fontId="26" fillId="5" borderId="97" xfId="0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/>
      <protection locked="0"/>
    </xf>
    <xf numFmtId="0" fontId="26" fillId="5" borderId="108" xfId="0" applyFont="1" applyFill="1" applyBorder="1" applyAlignment="1" applyProtection="1">
      <alignment horizontal="center" vertical="center"/>
      <protection locked="0"/>
    </xf>
    <xf numFmtId="166" fontId="26" fillId="5" borderId="41" xfId="0" applyNumberFormat="1" applyFont="1" applyFill="1" applyBorder="1" applyAlignment="1" applyProtection="1">
      <alignment horizontal="center" vertical="center"/>
      <protection locked="0"/>
    </xf>
    <xf numFmtId="166" fontId="26" fillId="5" borderId="74" xfId="0" applyNumberFormat="1" applyFont="1" applyFill="1" applyBorder="1" applyAlignment="1" applyProtection="1">
      <alignment horizontal="center" vertical="center"/>
      <protection locked="0"/>
    </xf>
    <xf numFmtId="3" fontId="29" fillId="6" borderId="101" xfId="0" applyNumberFormat="1" applyFont="1" applyFill="1" applyBorder="1" applyAlignment="1">
      <alignment horizontal="center" vertical="center"/>
    </xf>
    <xf numFmtId="4" fontId="29" fillId="6" borderId="102" xfId="0" applyNumberFormat="1" applyFont="1" applyFill="1" applyBorder="1" applyAlignment="1">
      <alignment horizontal="center" vertical="center"/>
    </xf>
    <xf numFmtId="3" fontId="26" fillId="6" borderId="95" xfId="0" applyNumberFormat="1" applyFont="1" applyFill="1" applyBorder="1" applyAlignment="1">
      <alignment horizontal="center" vertical="center"/>
    </xf>
    <xf numFmtId="3" fontId="26" fillId="6" borderId="93" xfId="0" applyNumberFormat="1" applyFont="1" applyFill="1" applyBorder="1" applyAlignment="1">
      <alignment horizontal="center" vertical="center"/>
    </xf>
    <xf numFmtId="3" fontId="26" fillId="6" borderId="75" xfId="0" applyNumberFormat="1" applyFont="1" applyFill="1" applyBorder="1" applyAlignment="1">
      <alignment horizontal="center" vertical="center"/>
    </xf>
    <xf numFmtId="3" fontId="26" fillId="6" borderId="96" xfId="0" applyNumberFormat="1" applyFont="1" applyFill="1" applyBorder="1" applyAlignment="1">
      <alignment horizontal="center" vertical="center"/>
    </xf>
    <xf numFmtId="3" fontId="26" fillId="6" borderId="107" xfId="0" applyNumberFormat="1" applyFont="1" applyFill="1" applyBorder="1" applyAlignment="1">
      <alignment horizontal="center" vertical="center"/>
    </xf>
    <xf numFmtId="3" fontId="26" fillId="6" borderId="105" xfId="0" applyNumberFormat="1" applyFont="1" applyFill="1" applyBorder="1" applyAlignment="1">
      <alignment horizontal="center" vertical="center"/>
    </xf>
    <xf numFmtId="0" fontId="26" fillId="5" borderId="55" xfId="0" applyFont="1" applyFill="1" applyBorder="1" applyAlignment="1" applyProtection="1">
      <alignment horizontal="center" vertical="center" wrapText="1"/>
      <protection locked="0"/>
    </xf>
    <xf numFmtId="0" fontId="26" fillId="5" borderId="95" xfId="0" applyFont="1" applyFill="1" applyBorder="1" applyAlignment="1" applyProtection="1">
      <alignment horizontal="center" vertical="center" wrapText="1"/>
      <protection locked="0"/>
    </xf>
    <xf numFmtId="3" fontId="26" fillId="5" borderId="93" xfId="0" applyNumberFormat="1" applyFont="1" applyFill="1" applyBorder="1" applyAlignment="1" applyProtection="1">
      <alignment horizontal="center" vertical="center"/>
      <protection locked="0"/>
    </xf>
    <xf numFmtId="3" fontId="26" fillId="5" borderId="94" xfId="0" applyNumberFormat="1" applyFont="1" applyFill="1" applyBorder="1" applyAlignment="1" applyProtection="1">
      <alignment horizontal="center" vertical="center"/>
      <protection locked="0"/>
    </xf>
    <xf numFmtId="0" fontId="26" fillId="5" borderId="95" xfId="0" applyFont="1" applyFill="1" applyBorder="1" applyAlignment="1" applyProtection="1">
      <alignment horizontal="center" vertical="center"/>
      <protection locked="0"/>
    </xf>
    <xf numFmtId="3" fontId="26" fillId="5" borderId="56" xfId="0" applyNumberFormat="1" applyFont="1" applyFill="1" applyBorder="1" applyAlignment="1" applyProtection="1">
      <alignment horizontal="center" vertical="center"/>
      <protection locked="0"/>
    </xf>
    <xf numFmtId="0" fontId="26" fillId="5" borderId="66" xfId="0" applyFont="1" applyFill="1" applyBorder="1" applyAlignment="1" applyProtection="1">
      <alignment horizontal="center" vertical="center" wrapText="1"/>
      <protection locked="0"/>
    </xf>
    <xf numFmtId="49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5" xfId="0" applyFont="1" applyFill="1" applyBorder="1" applyAlignment="1" applyProtection="1">
      <alignment horizontal="center" vertical="center" wrapText="1"/>
      <protection locked="0"/>
    </xf>
    <xf numFmtId="3" fontId="26" fillId="5" borderId="96" xfId="0" applyNumberFormat="1" applyFont="1" applyFill="1" applyBorder="1" applyAlignment="1" applyProtection="1">
      <alignment horizontal="center" vertical="center"/>
      <protection locked="0"/>
    </xf>
    <xf numFmtId="3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75" xfId="0" applyFont="1" applyFill="1" applyBorder="1" applyAlignment="1" applyProtection="1">
      <alignment horizontal="center" vertical="center"/>
      <protection locked="0"/>
    </xf>
    <xf numFmtId="3" fontId="26" fillId="5" borderId="75" xfId="0" applyNumberFormat="1" applyFont="1" applyFill="1" applyBorder="1" applyAlignment="1" applyProtection="1">
      <alignment horizontal="center" vertical="center"/>
      <protection locked="0"/>
    </xf>
    <xf numFmtId="3" fontId="26" fillId="5" borderId="16" xfId="0" applyNumberFormat="1" applyFont="1" applyFill="1" applyBorder="1" applyAlignment="1" applyProtection="1">
      <alignment horizontal="center" vertical="center"/>
      <protection locked="0"/>
    </xf>
    <xf numFmtId="0" fontId="26" fillId="5" borderId="65" xfId="0" applyFont="1" applyFill="1" applyBorder="1" applyAlignment="1" applyProtection="1">
      <alignment horizontal="center" vertical="center" wrapText="1"/>
      <protection locked="0"/>
    </xf>
    <xf numFmtId="49" fontId="26" fillId="5" borderId="108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107" xfId="0" applyFont="1" applyFill="1" applyBorder="1" applyAlignment="1" applyProtection="1">
      <alignment horizontal="center" vertical="center" wrapText="1"/>
      <protection locked="0"/>
    </xf>
    <xf numFmtId="3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08" xfId="0" applyNumberFormat="1" applyFont="1" applyFill="1" applyBorder="1" applyAlignment="1" applyProtection="1">
      <alignment horizontal="center" vertical="center"/>
      <protection locked="0"/>
    </xf>
    <xf numFmtId="0" fontId="26" fillId="5" borderId="107" xfId="0" applyFont="1" applyFill="1" applyBorder="1" applyAlignment="1" applyProtection="1">
      <alignment horizontal="center" vertical="center"/>
      <protection locked="0"/>
    </xf>
    <xf numFmtId="0" fontId="26" fillId="5" borderId="110" xfId="0" applyFont="1" applyFill="1" applyBorder="1" applyAlignment="1" applyProtection="1">
      <alignment horizontal="center" vertical="center"/>
      <protection locked="0"/>
    </xf>
    <xf numFmtId="49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11" xfId="0" applyNumberFormat="1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/>
      <protection locked="0"/>
    </xf>
    <xf numFmtId="4" fontId="26" fillId="5" borderId="75" xfId="0" applyNumberFormat="1" applyFont="1" applyFill="1" applyBorder="1" applyAlignment="1" applyProtection="1">
      <alignment horizontal="center" vertical="center"/>
      <protection locked="0"/>
    </xf>
    <xf numFmtId="4" fontId="26" fillId="5" borderId="107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>
      <alignment horizontal="center" vertical="center"/>
    </xf>
    <xf numFmtId="2" fontId="21" fillId="6" borderId="91" xfId="0" applyNumberFormat="1" applyFont="1" applyFill="1" applyBorder="1" applyAlignment="1">
      <alignment horizontal="center"/>
    </xf>
    <xf numFmtId="2" fontId="21" fillId="6" borderId="23" xfId="0" applyNumberFormat="1" applyFont="1" applyFill="1" applyBorder="1" applyAlignment="1">
      <alignment horizontal="center"/>
    </xf>
    <xf numFmtId="2" fontId="21" fillId="6" borderId="89" xfId="0" applyNumberFormat="1" applyFont="1" applyFill="1" applyBorder="1" applyAlignment="1">
      <alignment horizontal="center"/>
    </xf>
    <xf numFmtId="0" fontId="21" fillId="6" borderId="112" xfId="0" applyFont="1" applyFill="1" applyBorder="1" applyAlignment="1">
      <alignment horizontal="left" wrapText="1"/>
    </xf>
    <xf numFmtId="0" fontId="21" fillId="6" borderId="22" xfId="0" applyFont="1" applyFill="1" applyBorder="1" applyAlignment="1">
      <alignment horizontal="left" wrapText="1"/>
    </xf>
    <xf numFmtId="2" fontId="21" fillId="6" borderId="91" xfId="0" applyNumberFormat="1" applyFont="1" applyFill="1" applyBorder="1"/>
    <xf numFmtId="2" fontId="21" fillId="6" borderId="23" xfId="0" applyNumberFormat="1" applyFont="1" applyFill="1" applyBorder="1"/>
    <xf numFmtId="2" fontId="21" fillId="6" borderId="89" xfId="0" applyNumberFormat="1" applyFont="1" applyFill="1" applyBorder="1"/>
    <xf numFmtId="0" fontId="21" fillId="6" borderId="91" xfId="0" applyFont="1" applyFill="1" applyBorder="1"/>
    <xf numFmtId="0" fontId="21" fillId="6" borderId="23" xfId="0" applyFont="1" applyFill="1" applyBorder="1"/>
    <xf numFmtId="0" fontId="21" fillId="6" borderId="89" xfId="0" applyFont="1" applyFill="1" applyBorder="1"/>
    <xf numFmtId="165" fontId="21" fillId="5" borderId="91" xfId="0" applyNumberFormat="1" applyFont="1" applyFill="1" applyBorder="1"/>
    <xf numFmtId="165" fontId="21" fillId="5" borderId="23" xfId="0" applyNumberFormat="1" applyFont="1" applyFill="1" applyBorder="1"/>
    <xf numFmtId="165" fontId="21" fillId="5" borderId="89" xfId="0" applyNumberFormat="1" applyFont="1" applyFill="1" applyBorder="1"/>
    <xf numFmtId="0" fontId="21" fillId="5" borderId="91" xfId="0" applyFont="1" applyFill="1" applyBorder="1"/>
    <xf numFmtId="2" fontId="21" fillId="5" borderId="91" xfId="0" applyNumberFormat="1" applyFont="1" applyFill="1" applyBorder="1"/>
    <xf numFmtId="0" fontId="21" fillId="5" borderId="23" xfId="0" applyFont="1" applyFill="1" applyBorder="1"/>
    <xf numFmtId="2" fontId="21" fillId="5" borderId="23" xfId="0" applyNumberFormat="1" applyFont="1" applyFill="1" applyBorder="1"/>
    <xf numFmtId="0" fontId="21" fillId="5" borderId="89" xfId="0" applyFont="1" applyFill="1" applyBorder="1"/>
    <xf numFmtId="2" fontId="21" fillId="5" borderId="89" xfId="0" applyNumberFormat="1" applyFont="1" applyFill="1" applyBorder="1"/>
    <xf numFmtId="9" fontId="21" fillId="5" borderId="91" xfId="0" applyNumberFormat="1" applyFont="1" applyFill="1" applyBorder="1"/>
    <xf numFmtId="9" fontId="21" fillId="5" borderId="23" xfId="0" applyNumberFormat="1" applyFont="1" applyFill="1" applyBorder="1"/>
    <xf numFmtId="9" fontId="21" fillId="5" borderId="89" xfId="0" applyNumberFormat="1" applyFont="1" applyFill="1" applyBorder="1"/>
    <xf numFmtId="165" fontId="21" fillId="5" borderId="91" xfId="0" applyNumberFormat="1" applyFont="1" applyFill="1" applyBorder="1" applyAlignment="1">
      <alignment horizontal="center"/>
    </xf>
    <xf numFmtId="9" fontId="21" fillId="5" borderId="91" xfId="0" applyNumberFormat="1" applyFont="1" applyFill="1" applyBorder="1" applyAlignment="1">
      <alignment horizontal="center"/>
    </xf>
    <xf numFmtId="165" fontId="21" fillId="5" borderId="23" xfId="0" applyNumberFormat="1" applyFont="1" applyFill="1" applyBorder="1" applyAlignment="1">
      <alignment horizontal="center"/>
    </xf>
    <xf numFmtId="9" fontId="21" fillId="5" borderId="23" xfId="0" applyNumberFormat="1" applyFont="1" applyFill="1" applyBorder="1" applyAlignment="1">
      <alignment horizontal="center"/>
    </xf>
    <xf numFmtId="165" fontId="21" fillId="5" borderId="89" xfId="0" applyNumberFormat="1" applyFont="1" applyFill="1" applyBorder="1" applyAlignment="1">
      <alignment horizontal="center"/>
    </xf>
    <xf numFmtId="9" fontId="21" fillId="5" borderId="89" xfId="0" applyNumberFormat="1" applyFont="1" applyFill="1" applyBorder="1" applyAlignment="1">
      <alignment horizontal="center"/>
    </xf>
    <xf numFmtId="0" fontId="21" fillId="6" borderId="113" xfId="0" applyFont="1" applyFill="1" applyBorder="1" applyAlignment="1">
      <alignment horizontal="left" wrapText="1"/>
    </xf>
    <xf numFmtId="2" fontId="26" fillId="5" borderId="115" xfId="0" applyNumberFormat="1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6" fillId="5" borderId="107" xfId="0" applyNumberFormat="1" applyFont="1" applyFill="1" applyBorder="1" applyAlignment="1" applyProtection="1">
      <alignment horizontal="center" vertical="center"/>
      <protection locked="0"/>
    </xf>
    <xf numFmtId="49" fontId="26" fillId="5" borderId="110" xfId="0" applyNumberFormat="1" applyFont="1" applyFill="1" applyBorder="1" applyAlignment="1" applyProtection="1">
      <alignment horizontal="center" vertical="center"/>
      <protection locked="0"/>
    </xf>
    <xf numFmtId="166" fontId="26" fillId="5" borderId="108" xfId="0" applyNumberFormat="1" applyFont="1" applyFill="1" applyBorder="1" applyAlignment="1" applyProtection="1">
      <alignment horizontal="center" vertical="center"/>
      <protection locked="0"/>
    </xf>
    <xf numFmtId="2" fontId="26" fillId="5" borderId="107" xfId="0" applyNumberFormat="1" applyFont="1" applyFill="1" applyBorder="1" applyAlignment="1" applyProtection="1">
      <alignment horizontal="center" vertical="center"/>
      <protection locked="0"/>
    </xf>
    <xf numFmtId="0" fontId="26" fillId="5" borderId="114" xfId="0" applyFont="1" applyFill="1" applyBorder="1" applyAlignment="1" applyProtection="1">
      <alignment horizontal="center" vertical="center" wrapText="1"/>
      <protection locked="0"/>
    </xf>
    <xf numFmtId="165" fontId="26" fillId="5" borderId="115" xfId="0" applyNumberFormat="1" applyFont="1" applyFill="1" applyBorder="1" applyAlignment="1" applyProtection="1">
      <alignment horizontal="center" vertical="center"/>
      <protection locked="0"/>
    </xf>
    <xf numFmtId="2" fontId="26" fillId="6" borderId="117" xfId="0" applyNumberFormat="1" applyFont="1" applyFill="1" applyBorder="1" applyAlignment="1">
      <alignment horizontal="center" vertical="center"/>
    </xf>
    <xf numFmtId="0" fontId="26" fillId="5" borderId="74" xfId="0" applyFont="1" applyFill="1" applyBorder="1" applyAlignment="1" applyProtection="1">
      <alignment horizontal="left" vertical="center" wrapText="1"/>
      <protection locked="0"/>
    </xf>
    <xf numFmtId="169" fontId="26" fillId="5" borderId="105" xfId="0" applyNumberFormat="1" applyFont="1" applyFill="1" applyBorder="1" applyAlignment="1" applyProtection="1">
      <alignment horizontal="center" vertical="center"/>
      <protection locked="0"/>
    </xf>
    <xf numFmtId="2" fontId="26" fillId="6" borderId="116" xfId="0" applyNumberFormat="1" applyFont="1" applyFill="1" applyBorder="1" applyAlignment="1">
      <alignment horizontal="center" vertical="center"/>
    </xf>
    <xf numFmtId="2" fontId="26" fillId="6" borderId="99" xfId="0" applyNumberFormat="1" applyFont="1" applyFill="1" applyBorder="1" applyAlignment="1">
      <alignment horizontal="center" vertical="center"/>
    </xf>
    <xf numFmtId="0" fontId="40" fillId="2" borderId="0" xfId="0" applyFont="1" applyFill="1"/>
    <xf numFmtId="0" fontId="40" fillId="2" borderId="4" xfId="0" applyFont="1" applyFill="1" applyBorder="1"/>
    <xf numFmtId="0" fontId="41" fillId="2" borderId="0" xfId="0" applyFont="1" applyFill="1" applyAlignment="1">
      <alignment textRotation="90"/>
    </xf>
    <xf numFmtId="0" fontId="40" fillId="2" borderId="0" xfId="0" applyFont="1" applyFill="1" applyAlignment="1">
      <alignment textRotation="90"/>
    </xf>
    <xf numFmtId="0" fontId="40" fillId="2" borderId="0" xfId="0" applyFont="1" applyFill="1" applyAlignment="1">
      <alignment vertical="center" textRotation="90"/>
    </xf>
    <xf numFmtId="2" fontId="21" fillId="0" borderId="0" xfId="0" applyNumberFormat="1" applyFont="1"/>
    <xf numFmtId="0" fontId="40" fillId="0" borderId="0" xfId="0" applyFont="1" applyAlignment="1">
      <alignment wrapText="1"/>
    </xf>
    <xf numFmtId="169" fontId="29" fillId="6" borderId="118" xfId="0" applyNumberFormat="1" applyFont="1" applyFill="1" applyBorder="1" applyAlignment="1">
      <alignment horizontal="center" vertical="center"/>
    </xf>
    <xf numFmtId="169" fontId="29" fillId="6" borderId="109" xfId="0" applyNumberFormat="1" applyFont="1" applyFill="1" applyBorder="1" applyAlignment="1">
      <alignment horizontal="center" vertical="center"/>
    </xf>
    <xf numFmtId="169" fontId="29" fillId="6" borderId="81" xfId="0" applyNumberFormat="1" applyFont="1" applyFill="1" applyBorder="1" applyAlignment="1">
      <alignment horizontal="center" vertical="center"/>
    </xf>
    <xf numFmtId="169" fontId="29" fillId="6" borderId="82" xfId="0" applyNumberFormat="1" applyFont="1" applyFill="1" applyBorder="1" applyAlignment="1">
      <alignment horizontal="center" vertical="center"/>
    </xf>
    <xf numFmtId="2" fontId="29" fillId="6" borderId="81" xfId="0" applyNumberFormat="1" applyFont="1" applyFill="1" applyBorder="1" applyAlignment="1">
      <alignment horizontal="center" vertical="center"/>
    </xf>
    <xf numFmtId="2" fontId="29" fillId="6" borderId="82" xfId="0" applyNumberFormat="1" applyFont="1" applyFill="1" applyBorder="1" applyAlignment="1">
      <alignment horizontal="center" vertical="center"/>
    </xf>
    <xf numFmtId="2" fontId="29" fillId="6" borderId="118" xfId="0" applyNumberFormat="1" applyFont="1" applyFill="1" applyBorder="1" applyAlignment="1">
      <alignment horizontal="center" vertical="center"/>
    </xf>
    <xf numFmtId="3" fontId="29" fillId="6" borderId="109" xfId="0" applyNumberFormat="1" applyFont="1" applyFill="1" applyBorder="1" applyAlignment="1">
      <alignment horizontal="center" vertical="center"/>
    </xf>
    <xf numFmtId="4" fontId="29" fillId="6" borderId="81" xfId="0" applyNumberFormat="1" applyFont="1" applyFill="1" applyBorder="1" applyAlignment="1">
      <alignment horizontal="center" vertical="center"/>
    </xf>
    <xf numFmtId="3" fontId="29" fillId="6" borderId="118" xfId="0" applyNumberFormat="1" applyFont="1" applyFill="1" applyBorder="1" applyAlignment="1">
      <alignment horizontal="center" vertical="center"/>
    </xf>
    <xf numFmtId="4" fontId="29" fillId="6" borderId="82" xfId="0" applyNumberFormat="1" applyFont="1" applyFill="1" applyBorder="1" applyAlignment="1">
      <alignment horizontal="center" vertical="center"/>
    </xf>
    <xf numFmtId="0" fontId="39" fillId="7" borderId="23" xfId="0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43" fillId="0" borderId="0" xfId="0" applyFont="1"/>
    <xf numFmtId="0" fontId="43" fillId="7" borderId="23" xfId="0" applyFont="1" applyFill="1" applyBorder="1" applyAlignment="1">
      <alignment vertical="top"/>
    </xf>
    <xf numFmtId="0" fontId="43" fillId="7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9" fillId="7" borderId="23" xfId="0" applyFont="1" applyFill="1" applyBorder="1"/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3" fillId="7" borderId="23" xfId="0" applyFont="1" applyFill="1" applyBorder="1"/>
    <xf numFmtId="0" fontId="21" fillId="2" borderId="19" xfId="0" applyFont="1" applyFill="1" applyBorder="1" applyProtection="1">
      <protection locked="0"/>
    </xf>
    <xf numFmtId="0" fontId="26" fillId="5" borderId="116" xfId="0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>
      <alignment horizontal="center" vertical="center"/>
    </xf>
    <xf numFmtId="2" fontId="29" fillId="0" borderId="4" xfId="0" applyNumberFormat="1" applyFont="1" applyBorder="1" applyAlignment="1">
      <alignment horizontal="center" vertical="center"/>
    </xf>
    <xf numFmtId="2" fontId="29" fillId="0" borderId="119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29" fillId="0" borderId="120" xfId="0" applyFont="1" applyBorder="1" applyAlignment="1">
      <alignment horizontal="center" vertical="center"/>
    </xf>
    <xf numFmtId="2" fontId="29" fillId="0" borderId="120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2" fontId="29" fillId="0" borderId="121" xfId="0" applyNumberFormat="1" applyFont="1" applyBorder="1" applyAlignment="1">
      <alignment horizontal="center" vertical="center"/>
    </xf>
    <xf numFmtId="1" fontId="29" fillId="5" borderId="122" xfId="0" applyNumberFormat="1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/>
    <xf numFmtId="0" fontId="21" fillId="2" borderId="3" xfId="0" applyFont="1" applyFill="1" applyBorder="1"/>
    <xf numFmtId="0" fontId="29" fillId="2" borderId="29" xfId="0" applyFont="1" applyFill="1" applyBorder="1" applyAlignment="1">
      <alignment horizontal="left" vertical="center"/>
    </xf>
    <xf numFmtId="165" fontId="44" fillId="5" borderId="96" xfId="0" applyNumberFormat="1" applyFont="1" applyFill="1" applyBorder="1" applyAlignment="1" applyProtection="1">
      <alignment horizontal="center" vertical="center"/>
      <protection locked="0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5" xfId="0" applyNumberFormat="1" applyFont="1" applyFill="1" applyBorder="1" applyAlignment="1" applyProtection="1">
      <alignment horizontal="center" vertical="center"/>
      <protection locked="0"/>
    </xf>
    <xf numFmtId="17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/>
    <xf numFmtId="0" fontId="13" fillId="0" borderId="0" xfId="0" applyFont="1"/>
    <xf numFmtId="0" fontId="43" fillId="0" borderId="23" xfId="0" applyFont="1" applyBorder="1" applyAlignment="1">
      <alignment vertical="top"/>
    </xf>
    <xf numFmtId="0" fontId="43" fillId="9" borderId="23" xfId="0" applyFont="1" applyFill="1" applyBorder="1" applyAlignment="1">
      <alignment horizontal="center" vertical="center" wrapText="1"/>
    </xf>
    <xf numFmtId="0" fontId="43" fillId="9" borderId="2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 textRotation="90" wrapText="1"/>
    </xf>
    <xf numFmtId="164" fontId="41" fillId="0" borderId="0" xfId="0" applyNumberFormat="1" applyFont="1" applyAlignment="1">
      <alignment horizontal="center" vertical="center"/>
    </xf>
    <xf numFmtId="0" fontId="9" fillId="0" borderId="0" xfId="9" applyFont="1"/>
    <xf numFmtId="168" fontId="9" fillId="0" borderId="68" xfId="10" applyNumberFormat="1" applyBorder="1"/>
    <xf numFmtId="0" fontId="0" fillId="0" borderId="92" xfId="0" applyBorder="1"/>
    <xf numFmtId="168" fontId="9" fillId="0" borderId="69" xfId="10" applyNumberFormat="1" applyBorder="1"/>
    <xf numFmtId="0" fontId="0" fillId="0" borderId="123" xfId="0" applyBorder="1"/>
    <xf numFmtId="0" fontId="9" fillId="0" borderId="123" xfId="11" applyBorder="1"/>
    <xf numFmtId="0" fontId="13" fillId="0" borderId="69" xfId="0" applyFont="1" applyBorder="1" applyAlignment="1">
      <alignment wrapText="1"/>
    </xf>
    <xf numFmtId="168" fontId="9" fillId="0" borderId="67" xfId="10" applyNumberFormat="1" applyBorder="1"/>
    <xf numFmtId="0" fontId="0" fillId="0" borderId="124" xfId="0" applyBorder="1"/>
    <xf numFmtId="0" fontId="9" fillId="0" borderId="68" xfId="10" applyBorder="1"/>
    <xf numFmtId="0" fontId="9" fillId="0" borderId="92" xfId="9" applyFont="1" applyBorder="1"/>
    <xf numFmtId="0" fontId="9" fillId="0" borderId="69" xfId="10" applyBorder="1"/>
    <xf numFmtId="0" fontId="9" fillId="0" borderId="123" xfId="9" applyFont="1" applyBorder="1"/>
    <xf numFmtId="0" fontId="9" fillId="0" borderId="69" xfId="14" applyBorder="1" applyAlignment="1">
      <alignment horizontal="left" vertical="top"/>
    </xf>
    <xf numFmtId="0" fontId="9" fillId="0" borderId="123" xfId="14" applyBorder="1" applyAlignment="1">
      <alignment horizontal="left" vertical="top"/>
    </xf>
    <xf numFmtId="0" fontId="9" fillId="0" borderId="67" xfId="10" applyBorder="1"/>
    <xf numFmtId="0" fontId="9" fillId="0" borderId="124" xfId="9" applyFont="1" applyBorder="1"/>
    <xf numFmtId="0" fontId="39" fillId="10" borderId="23" xfId="0" applyFont="1" applyFill="1" applyBorder="1" applyAlignment="1">
      <alignment wrapText="1"/>
    </xf>
    <xf numFmtId="0" fontId="43" fillId="11" borderId="23" xfId="0" applyFont="1" applyFill="1" applyBorder="1" applyAlignment="1">
      <alignment vertical="top"/>
    </xf>
    <xf numFmtId="0" fontId="39" fillId="11" borderId="23" xfId="0" applyFont="1" applyFill="1" applyBorder="1" applyAlignment="1">
      <alignment horizontal="left"/>
    </xf>
    <xf numFmtId="0" fontId="39" fillId="11" borderId="23" xfId="0" applyFont="1" applyFill="1" applyBorder="1"/>
    <xf numFmtId="0" fontId="39" fillId="11" borderId="23" xfId="0" applyFont="1" applyFill="1" applyBorder="1" applyAlignment="1">
      <alignment wrapText="1"/>
    </xf>
    <xf numFmtId="0" fontId="39" fillId="11" borderId="23" xfId="0" applyFont="1" applyFill="1" applyBorder="1" applyAlignment="1">
      <alignment horizontal="left" vertical="top"/>
    </xf>
    <xf numFmtId="0" fontId="47" fillId="11" borderId="23" xfId="0" applyFont="1" applyFill="1" applyBorder="1" applyAlignment="1">
      <alignment vertical="top"/>
    </xf>
    <xf numFmtId="0" fontId="48" fillId="11" borderId="23" xfId="0" applyFont="1" applyFill="1" applyBorder="1" applyAlignment="1">
      <alignment horizontal="left"/>
    </xf>
    <xf numFmtId="0" fontId="39" fillId="12" borderId="23" xfId="0" applyFont="1" applyFill="1" applyBorder="1" applyAlignment="1">
      <alignment wrapText="1"/>
    </xf>
    <xf numFmtId="0" fontId="39" fillId="10" borderId="23" xfId="0" applyFont="1" applyFill="1" applyBorder="1" applyAlignment="1">
      <alignment horizontal="center" vertical="center"/>
    </xf>
    <xf numFmtId="0" fontId="43" fillId="11" borderId="23" xfId="0" applyFont="1" applyFill="1" applyBorder="1"/>
    <xf numFmtId="0" fontId="43" fillId="11" borderId="23" xfId="0" applyFont="1" applyFill="1" applyBorder="1" applyAlignment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39" fillId="11" borderId="69" xfId="0" applyFont="1" applyFill="1" applyBorder="1" applyAlignment="1">
      <alignment horizontal="left"/>
    </xf>
    <xf numFmtId="0" fontId="43" fillId="9" borderId="0" xfId="0" applyFont="1" applyFill="1" applyAlignment="1">
      <alignment horizontal="center" vertical="center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center" vertical="center"/>
      <protection locked="0"/>
    </xf>
    <xf numFmtId="49" fontId="29" fillId="2" borderId="24" xfId="0" applyNumberFormat="1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vertical="center"/>
    </xf>
    <xf numFmtId="0" fontId="29" fillId="2" borderId="48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right" vertical="center"/>
    </xf>
    <xf numFmtId="0" fontId="31" fillId="2" borderId="30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3" fontId="21" fillId="5" borderId="31" xfId="0" applyNumberFormat="1" applyFont="1" applyFill="1" applyBorder="1" applyAlignment="1" applyProtection="1">
      <alignment horizontal="right" vertical="center"/>
      <protection locked="0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6" borderId="86" xfId="0" applyNumberFormat="1" applyFont="1" applyFill="1" applyBorder="1" applyAlignment="1" applyProtection="1">
      <alignment horizontal="right" vertical="center"/>
      <protection locked="0"/>
    </xf>
    <xf numFmtId="0" fontId="31" fillId="2" borderId="65" xfId="0" applyFont="1" applyFill="1" applyBorder="1" applyAlignment="1">
      <alignment vertical="center"/>
    </xf>
    <xf numFmtId="0" fontId="31" fillId="2" borderId="111" xfId="0" applyFont="1" applyFill="1" applyBorder="1" applyAlignment="1">
      <alignment vertical="center"/>
    </xf>
    <xf numFmtId="0" fontId="21" fillId="2" borderId="111" xfId="0" applyFont="1" applyFill="1" applyBorder="1" applyAlignment="1">
      <alignment vertical="center"/>
    </xf>
    <xf numFmtId="0" fontId="29" fillId="2" borderId="111" xfId="0" applyFont="1" applyFill="1" applyBorder="1" applyAlignment="1">
      <alignment horizontal="right" vertical="center"/>
    </xf>
    <xf numFmtId="4" fontId="21" fillId="6" borderId="125" xfId="0" applyNumberFormat="1" applyFont="1" applyFill="1" applyBorder="1" applyAlignment="1" applyProtection="1">
      <alignment horizontal="right" vertical="center"/>
      <protection locked="0"/>
    </xf>
    <xf numFmtId="169" fontId="26" fillId="6" borderId="36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 wrapText="1"/>
      <protection locked="0"/>
    </xf>
    <xf numFmtId="0" fontId="26" fillId="5" borderId="135" xfId="0" applyFont="1" applyFill="1" applyBorder="1" applyAlignment="1" applyProtection="1">
      <alignment horizontal="center" vertical="center" wrapText="1"/>
      <protection locked="0"/>
    </xf>
    <xf numFmtId="0" fontId="26" fillId="5" borderId="136" xfId="0" applyFont="1" applyFill="1" applyBorder="1" applyAlignment="1" applyProtection="1">
      <alignment horizontal="center" vertical="center" wrapText="1"/>
      <protection locked="0"/>
    </xf>
    <xf numFmtId="169" fontId="26" fillId="5" borderId="137" xfId="0" applyNumberFormat="1" applyFont="1" applyFill="1" applyBorder="1" applyAlignment="1" applyProtection="1">
      <alignment horizontal="center" vertical="center"/>
      <protection locked="0"/>
    </xf>
    <xf numFmtId="49" fontId="26" fillId="5" borderId="13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135" xfId="0" applyNumberFormat="1" applyFont="1" applyFill="1" applyBorder="1" applyAlignment="1" applyProtection="1">
      <alignment horizontal="center" vertical="center"/>
      <protection locked="0"/>
    </xf>
    <xf numFmtId="49" fontId="26" fillId="5" borderId="138" xfId="0" applyNumberFormat="1" applyFont="1" applyFill="1" applyBorder="1" applyAlignment="1" applyProtection="1">
      <alignment horizontal="center" vertical="center"/>
      <protection locked="0"/>
    </xf>
    <xf numFmtId="2" fontId="26" fillId="5" borderId="135" xfId="0" applyNumberFormat="1" applyFont="1" applyFill="1" applyBorder="1" applyAlignment="1" applyProtection="1">
      <alignment horizontal="center" vertical="center"/>
      <protection locked="0"/>
    </xf>
    <xf numFmtId="169" fontId="26" fillId="6" borderId="137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/>
      <protection locked="0"/>
    </xf>
    <xf numFmtId="0" fontId="26" fillId="5" borderId="135" xfId="0" applyFont="1" applyFill="1" applyBorder="1" applyAlignment="1" applyProtection="1">
      <alignment horizontal="center" vertical="center"/>
      <protection locked="0"/>
    </xf>
    <xf numFmtId="2" fontId="26" fillId="5" borderId="137" xfId="0" applyNumberFormat="1" applyFont="1" applyFill="1" applyBorder="1" applyAlignment="1" applyProtection="1">
      <alignment horizontal="center" vertical="center"/>
      <protection locked="0"/>
    </xf>
    <xf numFmtId="0" fontId="26" fillId="5" borderId="138" xfId="0" applyFont="1" applyFill="1" applyBorder="1" applyAlignment="1" applyProtection="1">
      <alignment horizontal="center" vertical="center"/>
      <protection locked="0"/>
    </xf>
    <xf numFmtId="166" fontId="26" fillId="5" borderId="134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 wrapText="1"/>
      <protection locked="0"/>
    </xf>
    <xf numFmtId="0" fontId="26" fillId="5" borderId="35" xfId="0" applyFont="1" applyFill="1" applyBorder="1" applyAlignment="1" applyProtection="1">
      <alignment horizontal="center" vertical="center" wrapText="1"/>
      <protection locked="0"/>
    </xf>
    <xf numFmtId="0" fontId="26" fillId="5" borderId="33" xfId="0" applyFont="1" applyFill="1" applyBorder="1" applyAlignment="1" applyProtection="1">
      <alignment horizontal="center" vertical="center" wrapText="1"/>
      <protection locked="0"/>
    </xf>
    <xf numFmtId="49" fontId="26" fillId="5" borderId="6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33" xfId="0" applyNumberFormat="1" applyFont="1" applyFill="1" applyBorder="1" applyAlignment="1" applyProtection="1">
      <alignment horizontal="center" vertical="center"/>
      <protection locked="0"/>
    </xf>
    <xf numFmtId="2" fontId="26" fillId="5" borderId="36" xfId="0" applyNumberFormat="1" applyFont="1" applyFill="1" applyBorder="1" applyAlignment="1" applyProtection="1">
      <alignment horizontal="center" vertical="center"/>
      <protection locked="0"/>
    </xf>
    <xf numFmtId="49" fontId="26" fillId="5" borderId="44" xfId="0" applyNumberFormat="1" applyFont="1" applyFill="1" applyBorder="1" applyAlignment="1" applyProtection="1">
      <alignment horizontal="center" vertical="center"/>
      <protection locked="0"/>
    </xf>
    <xf numFmtId="2" fontId="26" fillId="5" borderId="33" xfId="0" applyNumberFormat="1" applyFont="1" applyFill="1" applyBorder="1" applyAlignment="1" applyProtection="1">
      <alignment horizontal="center" vertical="center"/>
      <protection locked="0"/>
    </xf>
    <xf numFmtId="166" fontId="26" fillId="5" borderId="35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/>
      <protection locked="0"/>
    </xf>
    <xf numFmtId="0" fontId="26" fillId="5" borderId="33" xfId="0" applyFont="1" applyFill="1" applyBorder="1" applyAlignment="1" applyProtection="1">
      <alignment horizontal="center" vertical="center"/>
      <protection locked="0"/>
    </xf>
    <xf numFmtId="0" fontId="26" fillId="5" borderId="44" xfId="0" applyFont="1" applyFill="1" applyBorder="1" applyAlignment="1" applyProtection="1">
      <alignment horizontal="center" vertical="center"/>
      <protection locked="0"/>
    </xf>
    <xf numFmtId="166" fontId="26" fillId="5" borderId="63" xfId="0" applyNumberFormat="1" applyFont="1" applyFill="1" applyBorder="1" applyAlignment="1" applyProtection="1">
      <alignment horizontal="center" vertical="center"/>
      <protection locked="0"/>
    </xf>
    <xf numFmtId="2" fontId="21" fillId="5" borderId="139" xfId="0" applyNumberFormat="1" applyFont="1" applyFill="1" applyBorder="1" applyAlignment="1" applyProtection="1">
      <alignment horizontal="right" vertical="center"/>
      <protection locked="0"/>
    </xf>
    <xf numFmtId="0" fontId="21" fillId="2" borderId="31" xfId="0" applyFont="1" applyFill="1" applyBorder="1"/>
    <xf numFmtId="2" fontId="21" fillId="5" borderId="140" xfId="0" applyNumberFormat="1" applyFont="1" applyFill="1" applyBorder="1" applyAlignment="1" applyProtection="1">
      <alignment horizontal="right" vertical="center"/>
      <protection locked="0"/>
    </xf>
    <xf numFmtId="0" fontId="26" fillId="2" borderId="8" xfId="0" applyFont="1" applyFill="1" applyBorder="1" applyAlignment="1">
      <alignment horizontal="left"/>
    </xf>
    <xf numFmtId="0" fontId="11" fillId="2" borderId="0" xfId="5" applyFill="1" applyBorder="1" applyAlignment="1" applyProtection="1">
      <alignment horizontal="left"/>
    </xf>
    <xf numFmtId="0" fontId="51" fillId="0" borderId="0" xfId="0" applyFont="1"/>
    <xf numFmtId="0" fontId="52" fillId="0" borderId="0" xfId="0" applyFont="1"/>
    <xf numFmtId="0" fontId="53" fillId="0" borderId="0" xfId="0" applyFont="1" applyAlignment="1">
      <alignment vertical="center" wrapText="1"/>
    </xf>
    <xf numFmtId="0" fontId="11" fillId="0" borderId="0" xfId="5" applyAlignment="1" applyProtection="1"/>
    <xf numFmtId="0" fontId="28" fillId="2" borderId="7" xfId="0" applyFont="1" applyFill="1" applyBorder="1" applyAlignment="1">
      <alignment horizontal="center" textRotation="90" wrapText="1"/>
    </xf>
    <xf numFmtId="0" fontId="6" fillId="2" borderId="3" xfId="0" applyFont="1" applyFill="1" applyBorder="1" applyAlignment="1">
      <alignment horizontal="center" textRotation="90" wrapText="1"/>
    </xf>
    <xf numFmtId="0" fontId="21" fillId="0" borderId="7" xfId="0" applyFont="1" applyBorder="1"/>
    <xf numFmtId="0" fontId="21" fillId="0" borderId="3" xfId="0" applyFont="1" applyBorder="1"/>
    <xf numFmtId="2" fontId="28" fillId="0" borderId="36" xfId="0" applyNumberFormat="1" applyFont="1" applyBorder="1" applyAlignment="1">
      <alignment horizontal="center" textRotation="90" wrapText="1"/>
    </xf>
    <xf numFmtId="0" fontId="28" fillId="0" borderId="35" xfId="0" applyFont="1" applyBorder="1" applyAlignment="1">
      <alignment horizontal="center" textRotation="90" wrapText="1"/>
    </xf>
    <xf numFmtId="0" fontId="28" fillId="0" borderId="31" xfId="0" applyFont="1" applyBorder="1" applyAlignment="1">
      <alignment horizontal="center" textRotation="90" wrapText="1"/>
    </xf>
    <xf numFmtId="2" fontId="28" fillId="2" borderId="35" xfId="0" applyNumberFormat="1" applyFont="1" applyFill="1" applyBorder="1" applyAlignment="1">
      <alignment horizontal="center" textRotation="90" wrapText="1"/>
    </xf>
    <xf numFmtId="0" fontId="28" fillId="2" borderId="70" xfId="0" applyFont="1" applyFill="1" applyBorder="1" applyAlignment="1">
      <alignment horizontal="center" textRotation="90" wrapText="1"/>
    </xf>
    <xf numFmtId="0" fontId="28" fillId="2" borderId="71" xfId="0" applyFont="1" applyFill="1" applyBorder="1" applyAlignment="1">
      <alignment horizontal="center" textRotation="90" wrapText="1"/>
    </xf>
    <xf numFmtId="0" fontId="28" fillId="2" borderId="72" xfId="0" applyFont="1" applyFill="1" applyBorder="1" applyAlignment="1">
      <alignment horizontal="center" textRotation="90" wrapText="1"/>
    </xf>
    <xf numFmtId="0" fontId="28" fillId="2" borderId="46" xfId="0" applyFont="1" applyFill="1" applyBorder="1" applyAlignment="1">
      <alignment horizontal="center" textRotation="90" wrapText="1"/>
    </xf>
    <xf numFmtId="0" fontId="28" fillId="2" borderId="5" xfId="0" applyFont="1" applyFill="1" applyBorder="1" applyAlignment="1">
      <alignment horizontal="center" textRotation="90" wrapText="1"/>
    </xf>
    <xf numFmtId="0" fontId="31" fillId="0" borderId="0" xfId="0" applyFont="1"/>
    <xf numFmtId="0" fontId="31" fillId="2" borderId="0" xfId="0" applyFont="1" applyFill="1" applyAlignment="1">
      <alignment horizontal="center"/>
    </xf>
    <xf numFmtId="0" fontId="0" fillId="0" borderId="0" xfId="0" applyProtection="1">
      <protection locked="0"/>
    </xf>
    <xf numFmtId="164" fontId="29" fillId="5" borderId="25" xfId="0" applyNumberFormat="1" applyFont="1" applyFill="1" applyBorder="1" applyAlignment="1" applyProtection="1">
      <alignment horizontal="center" vertical="center"/>
      <protection locked="0"/>
    </xf>
    <xf numFmtId="166" fontId="31" fillId="6" borderId="88" xfId="8" applyNumberFormat="1" applyFont="1" applyFill="1" applyBorder="1" applyAlignment="1" applyProtection="1">
      <alignment horizontal="right" vertical="center"/>
    </xf>
    <xf numFmtId="166" fontId="26" fillId="14" borderId="94" xfId="0" applyNumberFormat="1" applyFont="1" applyFill="1" applyBorder="1" applyAlignment="1" applyProtection="1">
      <alignment horizontal="center" vertical="center"/>
      <protection locked="0"/>
    </xf>
    <xf numFmtId="2" fontId="26" fillId="14" borderId="98" xfId="0" applyNumberFormat="1" applyFont="1" applyFill="1" applyBorder="1" applyAlignment="1" applyProtection="1">
      <alignment horizontal="center" vertical="center"/>
      <protection locked="0"/>
    </xf>
    <xf numFmtId="10" fontId="26" fillId="14" borderId="98" xfId="8" applyNumberFormat="1" applyFont="1" applyFill="1" applyBorder="1" applyAlignment="1" applyProtection="1">
      <alignment horizontal="center" vertical="center"/>
      <protection locked="0"/>
    </xf>
    <xf numFmtId="0" fontId="55" fillId="5" borderId="96" xfId="0" applyFont="1" applyFill="1" applyBorder="1" applyAlignment="1" applyProtection="1">
      <alignment horizontal="center" vertical="center" wrapText="1"/>
      <protection locked="0"/>
    </xf>
    <xf numFmtId="0" fontId="21" fillId="0" borderId="163" xfId="0" pivotButton="1" applyFont="1" applyBorder="1"/>
    <xf numFmtId="0" fontId="21" fillId="0" borderId="164" xfId="0" applyFont="1" applyBorder="1"/>
    <xf numFmtId="0" fontId="21" fillId="0" borderId="165" xfId="0" applyFont="1" applyBorder="1"/>
    <xf numFmtId="0" fontId="21" fillId="0" borderId="166" xfId="0" applyFont="1" applyBorder="1"/>
    <xf numFmtId="2" fontId="21" fillId="0" borderId="167" xfId="0" applyNumberFormat="1" applyFont="1" applyBorder="1"/>
    <xf numFmtId="169" fontId="168" fillId="5" borderId="75" xfId="0" applyNumberFormat="1" applyFont="1" applyFill="1" applyBorder="1" applyAlignment="1" applyProtection="1">
      <alignment horizontal="center" vertical="center"/>
      <protection locked="0"/>
    </xf>
    <xf numFmtId="0" fontId="168" fillId="5" borderId="96" xfId="0" applyFont="1" applyFill="1" applyBorder="1" applyAlignment="1" applyProtection="1">
      <alignment horizontal="center" vertical="center" wrapText="1"/>
      <protection locked="0"/>
    </xf>
    <xf numFmtId="0" fontId="168" fillId="5" borderId="97" xfId="0" applyFont="1" applyFill="1" applyBorder="1" applyAlignment="1" applyProtection="1">
      <alignment horizontal="center" vertical="center" wrapText="1"/>
      <protection locked="0"/>
    </xf>
    <xf numFmtId="49" fontId="168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168" fillId="5" borderId="96" xfId="0" applyNumberFormat="1" applyFont="1" applyFill="1" applyBorder="1" applyAlignment="1" applyProtection="1">
      <alignment horizontal="center" vertical="center"/>
      <protection locked="0"/>
    </xf>
    <xf numFmtId="49" fontId="168" fillId="5" borderId="168" xfId="0" applyNumberFormat="1" applyFont="1" applyFill="1" applyBorder="1" applyAlignment="1" applyProtection="1">
      <alignment horizontal="center" vertical="center"/>
      <protection locked="0"/>
    </xf>
    <xf numFmtId="2" fontId="168" fillId="5" borderId="96" xfId="0" applyNumberFormat="1" applyFont="1" applyFill="1" applyBorder="1" applyAlignment="1" applyProtection="1">
      <alignment horizontal="center" vertical="center"/>
      <protection locked="0"/>
    </xf>
    <xf numFmtId="166" fontId="55" fillId="5" borderId="97" xfId="0" applyNumberFormat="1" applyFont="1" applyFill="1" applyBorder="1" applyAlignment="1" applyProtection="1">
      <alignment horizontal="center" vertical="center"/>
      <protection locked="0"/>
    </xf>
    <xf numFmtId="169" fontId="168" fillId="6" borderId="137" xfId="0" applyNumberFormat="1" applyFont="1" applyFill="1" applyBorder="1" applyAlignment="1">
      <alignment horizontal="center" vertical="center"/>
    </xf>
    <xf numFmtId="165" fontId="168" fillId="5" borderId="73" xfId="0" applyNumberFormat="1" applyFont="1" applyFill="1" applyBorder="1" applyAlignment="1" applyProtection="1">
      <alignment horizontal="center" vertical="center"/>
      <protection locked="0"/>
    </xf>
    <xf numFmtId="0" fontId="168" fillId="5" borderId="168" xfId="0" applyFont="1" applyFill="1" applyBorder="1" applyAlignment="1" applyProtection="1">
      <alignment horizontal="center" vertical="center"/>
      <protection locked="0"/>
    </xf>
    <xf numFmtId="2" fontId="168" fillId="5" borderId="75" xfId="0" applyNumberFormat="1" applyFont="1" applyFill="1" applyBorder="1" applyAlignment="1" applyProtection="1">
      <alignment horizontal="center" vertical="center"/>
      <protection locked="0"/>
    </xf>
    <xf numFmtId="169" fontId="168" fillId="6" borderId="75" xfId="0" applyNumberFormat="1" applyFont="1" applyFill="1" applyBorder="1" applyAlignment="1">
      <alignment horizontal="center" vertical="center"/>
    </xf>
    <xf numFmtId="166" fontId="26" fillId="5" borderId="169" xfId="0" applyNumberFormat="1" applyFont="1" applyFill="1" applyBorder="1" applyAlignment="1" applyProtection="1">
      <alignment horizontal="center" vertical="center"/>
      <protection locked="0"/>
    </xf>
    <xf numFmtId="166" fontId="168" fillId="5" borderId="97" xfId="0" applyNumberFormat="1" applyFont="1" applyFill="1" applyBorder="1" applyAlignment="1" applyProtection="1">
      <alignment horizontal="center" vertical="center"/>
      <protection locked="0"/>
    </xf>
    <xf numFmtId="0" fontId="168" fillId="5" borderId="73" xfId="0" applyFont="1" applyFill="1" applyBorder="1" applyAlignment="1" applyProtection="1">
      <alignment horizontal="center" vertical="center"/>
      <protection locked="0"/>
    </xf>
    <xf numFmtId="2" fontId="26" fillId="5" borderId="168" xfId="0" applyNumberFormat="1" applyFont="1" applyFill="1" applyBorder="1" applyAlignment="1" applyProtection="1">
      <alignment horizontal="center" vertical="center"/>
      <protection locked="0"/>
    </xf>
    <xf numFmtId="2" fontId="26" fillId="6" borderId="171" xfId="0" applyNumberFormat="1" applyFont="1" applyFill="1" applyBorder="1" applyAlignment="1">
      <alignment horizontal="center" vertical="center"/>
    </xf>
    <xf numFmtId="2" fontId="55" fillId="5" borderId="138" xfId="0" applyNumberFormat="1" applyFont="1" applyFill="1" applyBorder="1" applyAlignment="1" applyProtection="1">
      <alignment horizontal="center" vertical="center"/>
      <protection locked="0"/>
    </xf>
    <xf numFmtId="2" fontId="55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69" fillId="5" borderId="96" xfId="0" applyFont="1" applyFill="1" applyBorder="1" applyAlignment="1" applyProtection="1">
      <alignment horizontal="center" vertical="center" wrapText="1"/>
      <protection locked="0"/>
    </xf>
    <xf numFmtId="0" fontId="169" fillId="5" borderId="97" xfId="0" applyFont="1" applyFill="1" applyBorder="1" applyAlignment="1" applyProtection="1">
      <alignment horizontal="center" vertical="center" wrapText="1"/>
      <protection locked="0"/>
    </xf>
    <xf numFmtId="0" fontId="169" fillId="5" borderId="73" xfId="0" applyFont="1" applyFill="1" applyBorder="1" applyAlignment="1" applyProtection="1">
      <alignment horizontal="center" vertical="center" wrapText="1"/>
      <protection locked="0"/>
    </xf>
    <xf numFmtId="49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5" borderId="98" xfId="0" applyNumberFormat="1" applyFont="1" applyFill="1" applyBorder="1" applyAlignment="1" applyProtection="1">
      <alignment horizontal="center" vertical="center"/>
      <protection locked="0"/>
    </xf>
    <xf numFmtId="10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9" fillId="6" borderId="97" xfId="0" applyNumberFormat="1" applyFont="1" applyFill="1" applyBorder="1" applyAlignment="1">
      <alignment horizontal="center" vertical="center"/>
    </xf>
    <xf numFmtId="2" fontId="169" fillId="6" borderId="75" xfId="0" applyNumberFormat="1" applyFont="1" applyFill="1" applyBorder="1" applyAlignment="1">
      <alignment horizontal="center" vertical="center"/>
    </xf>
    <xf numFmtId="49" fontId="169" fillId="5" borderId="73" xfId="0" applyNumberFormat="1" applyFont="1" applyFill="1" applyBorder="1" applyAlignment="1" applyProtection="1">
      <alignment horizontal="center" vertical="center"/>
      <protection locked="0"/>
    </xf>
    <xf numFmtId="2" fontId="169" fillId="5" borderId="96" xfId="0" applyNumberFormat="1" applyFont="1" applyFill="1" applyBorder="1" applyAlignment="1" applyProtection="1">
      <alignment horizontal="center" vertical="center"/>
      <protection locked="0"/>
    </xf>
    <xf numFmtId="0" fontId="169" fillId="5" borderId="97" xfId="0" applyFont="1" applyFill="1" applyBorder="1" applyAlignment="1" applyProtection="1">
      <alignment horizontal="center" vertical="center"/>
      <protection locked="0"/>
    </xf>
    <xf numFmtId="166" fontId="169" fillId="5" borderId="73" xfId="0" applyNumberFormat="1" applyFont="1" applyFill="1" applyBorder="1" applyAlignment="1" applyProtection="1">
      <alignment horizontal="center" vertical="center"/>
      <protection locked="0"/>
    </xf>
    <xf numFmtId="0" fontId="21" fillId="0" borderId="161" xfId="0" applyFont="1" applyBorder="1" applyAlignment="1">
      <alignment horizontal="center"/>
    </xf>
    <xf numFmtId="44" fontId="21" fillId="0" borderId="161" xfId="40563" applyFont="1" applyBorder="1"/>
    <xf numFmtId="0" fontId="21" fillId="0" borderId="161" xfId="0" applyFont="1" applyBorder="1"/>
    <xf numFmtId="10" fontId="26" fillId="5" borderId="168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70" xfId="0" applyNumberFormat="1" applyFont="1" applyFill="1" applyBorder="1" applyAlignment="1" applyProtection="1">
      <alignment horizontal="center" vertical="center" wrapText="1"/>
      <protection locked="0"/>
    </xf>
    <xf numFmtId="0" fontId="168" fillId="5" borderId="136" xfId="0" applyFont="1" applyFill="1" applyBorder="1" applyAlignment="1" applyProtection="1">
      <alignment horizontal="center" vertical="center" wrapText="1"/>
      <protection locked="0"/>
    </xf>
    <xf numFmtId="0" fontId="168" fillId="5" borderId="135" xfId="0" applyFont="1" applyFill="1" applyBorder="1" applyAlignment="1" applyProtection="1">
      <alignment horizontal="center" vertical="center" wrapText="1"/>
      <protection locked="0"/>
    </xf>
    <xf numFmtId="0" fontId="168" fillId="5" borderId="73" xfId="0" applyFont="1" applyFill="1" applyBorder="1" applyAlignment="1" applyProtection="1">
      <alignment horizontal="center" vertical="center" wrapText="1"/>
      <protection locked="0"/>
    </xf>
    <xf numFmtId="49" fontId="168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168" fillId="5" borderId="138" xfId="0" applyNumberFormat="1" applyFont="1" applyFill="1" applyBorder="1" applyAlignment="1" applyProtection="1">
      <alignment horizontal="center" vertical="center"/>
      <protection locked="0"/>
    </xf>
    <xf numFmtId="10" fontId="168" fillId="5" borderId="138" xfId="8" applyNumberFormat="1" applyFont="1" applyFill="1" applyBorder="1" applyAlignment="1" applyProtection="1">
      <alignment horizontal="center" vertical="center" wrapText="1"/>
      <protection locked="0"/>
    </xf>
    <xf numFmtId="2" fontId="168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168" fillId="6" borderId="136" xfId="0" applyNumberFormat="1" applyFont="1" applyFill="1" applyBorder="1" applyAlignment="1">
      <alignment horizontal="center" vertical="center"/>
    </xf>
    <xf numFmtId="2" fontId="168" fillId="5" borderId="10" xfId="0" applyNumberFormat="1" applyFont="1" applyFill="1" applyBorder="1" applyAlignment="1" applyProtection="1">
      <alignment horizontal="center" vertical="center" wrapText="1"/>
      <protection locked="0"/>
    </xf>
    <xf numFmtId="2" fontId="168" fillId="6" borderId="137" xfId="0" applyNumberFormat="1" applyFont="1" applyFill="1" applyBorder="1" applyAlignment="1">
      <alignment horizontal="center" vertical="center"/>
    </xf>
    <xf numFmtId="49" fontId="168" fillId="5" borderId="73" xfId="0" applyNumberFormat="1" applyFont="1" applyFill="1" applyBorder="1" applyAlignment="1" applyProtection="1">
      <alignment horizontal="center" vertical="center"/>
      <protection locked="0"/>
    </xf>
    <xf numFmtId="0" fontId="168" fillId="5" borderId="97" xfId="0" applyFont="1" applyFill="1" applyBorder="1" applyAlignment="1" applyProtection="1">
      <alignment horizontal="center" vertical="center"/>
      <protection locked="0"/>
    </xf>
    <xf numFmtId="166" fontId="168" fillId="5" borderId="138" xfId="0" applyNumberFormat="1" applyFont="1" applyFill="1" applyBorder="1" applyAlignment="1" applyProtection="1">
      <alignment horizontal="center" vertical="center"/>
      <protection locked="0"/>
    </xf>
    <xf numFmtId="44" fontId="21" fillId="0" borderId="161" xfId="40563" applyFont="1" applyBorder="1" applyAlignment="1">
      <alignment horizontal="center"/>
    </xf>
    <xf numFmtId="2" fontId="169" fillId="5" borderId="168" xfId="0" applyNumberFormat="1" applyFont="1" applyFill="1" applyBorder="1" applyAlignment="1" applyProtection="1">
      <alignment horizontal="center" vertical="center"/>
      <protection locked="0"/>
    </xf>
    <xf numFmtId="0" fontId="4" fillId="5" borderId="96" xfId="0" applyFont="1" applyFill="1" applyBorder="1" applyAlignment="1" applyProtection="1">
      <alignment horizontal="center" vertical="center" wrapText="1"/>
      <protection locked="0"/>
    </xf>
    <xf numFmtId="1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168" fillId="5" borderId="96" xfId="0" applyNumberFormat="1" applyFont="1" applyFill="1" applyBorder="1" applyAlignment="1" applyProtection="1">
      <alignment horizontal="center" vertical="center" wrapText="1"/>
      <protection locked="0"/>
    </xf>
    <xf numFmtId="44" fontId="21" fillId="0" borderId="0" xfId="0" applyNumberFormat="1" applyFont="1"/>
    <xf numFmtId="166" fontId="168" fillId="5" borderId="73" xfId="0" applyNumberFormat="1" applyFont="1" applyFill="1" applyBorder="1" applyAlignment="1" applyProtection="1">
      <alignment horizontal="center" vertical="center"/>
      <protection locked="0"/>
    </xf>
    <xf numFmtId="10" fontId="168" fillId="5" borderId="96" xfId="0" applyNumberFormat="1" applyFont="1" applyFill="1" applyBorder="1" applyAlignment="1" applyProtection="1">
      <alignment horizontal="center" vertical="center" wrapText="1"/>
      <protection locked="0"/>
    </xf>
    <xf numFmtId="9" fontId="31" fillId="0" borderId="161" xfId="8" applyFont="1" applyBorder="1" applyAlignment="1">
      <alignment horizontal="center"/>
    </xf>
    <xf numFmtId="0" fontId="31" fillId="0" borderId="161" xfId="0" applyFont="1" applyBorder="1" applyAlignment="1">
      <alignment horizontal="center"/>
    </xf>
    <xf numFmtId="44" fontId="21" fillId="0" borderId="174" xfId="40563" applyFont="1" applyBorder="1"/>
    <xf numFmtId="44" fontId="170" fillId="0" borderId="174" xfId="40563" applyFont="1" applyBorder="1"/>
    <xf numFmtId="2" fontId="21" fillId="0" borderId="13" xfId="0" applyNumberFormat="1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2" fontId="55" fillId="5" borderId="96" xfId="0" applyNumberFormat="1" applyFont="1" applyFill="1" applyBorder="1" applyAlignment="1" applyProtection="1">
      <alignment horizontal="center" vertical="center"/>
      <protection locked="0"/>
    </xf>
    <xf numFmtId="7" fontId="31" fillId="50" borderId="30" xfId="0" applyNumberFormat="1" applyFont="1" applyFill="1" applyBorder="1" applyAlignment="1">
      <alignment horizontal="center"/>
    </xf>
    <xf numFmtId="7" fontId="31" fillId="50" borderId="31" xfId="0" applyNumberFormat="1" applyFont="1" applyFill="1" applyBorder="1" applyAlignment="1">
      <alignment horizontal="center"/>
    </xf>
    <xf numFmtId="7" fontId="31" fillId="50" borderId="32" xfId="0" applyNumberFormat="1" applyFont="1" applyFill="1" applyBorder="1" applyAlignment="1">
      <alignment horizontal="center"/>
    </xf>
    <xf numFmtId="0" fontId="31" fillId="50" borderId="172" xfId="0" applyFont="1" applyFill="1" applyBorder="1" applyAlignment="1">
      <alignment horizontal="center"/>
    </xf>
    <xf numFmtId="0" fontId="31" fillId="50" borderId="170" xfId="0" applyFont="1" applyFill="1" applyBorder="1" applyAlignment="1">
      <alignment horizontal="center"/>
    </xf>
    <xf numFmtId="0" fontId="31" fillId="50" borderId="173" xfId="0" applyFont="1" applyFill="1" applyBorder="1" applyAlignment="1">
      <alignment horizontal="center"/>
    </xf>
    <xf numFmtId="0" fontId="31" fillId="50" borderId="175" xfId="0" applyFont="1" applyFill="1" applyBorder="1" applyAlignment="1">
      <alignment horizontal="center"/>
    </xf>
    <xf numFmtId="0" fontId="31" fillId="50" borderId="45" xfId="0" applyFont="1" applyFill="1" applyBorder="1" applyAlignment="1">
      <alignment horizontal="center"/>
    </xf>
    <xf numFmtId="0" fontId="31" fillId="50" borderId="46" xfId="0" applyFont="1" applyFill="1" applyBorder="1" applyAlignment="1">
      <alignment horizontal="center"/>
    </xf>
    <xf numFmtId="0" fontId="35" fillId="5" borderId="24" xfId="0" applyFont="1" applyFill="1" applyBorder="1" applyAlignment="1" applyProtection="1">
      <alignment horizontal="left" vertical="center"/>
      <protection locked="0"/>
    </xf>
    <xf numFmtId="0" fontId="35" fillId="5" borderId="42" xfId="0" applyFont="1" applyFill="1" applyBorder="1" applyAlignment="1" applyProtection="1">
      <alignment horizontal="left" vertical="center"/>
      <protection locked="0"/>
    </xf>
    <xf numFmtId="49" fontId="35" fillId="5" borderId="25" xfId="0" applyNumberFormat="1" applyFont="1" applyFill="1" applyBorder="1" applyAlignment="1" applyProtection="1">
      <alignment horizontal="left" vertical="center"/>
      <protection locked="0"/>
    </xf>
    <xf numFmtId="49" fontId="35" fillId="5" borderId="122" xfId="0" applyNumberFormat="1" applyFont="1" applyFill="1" applyBorder="1" applyAlignment="1" applyProtection="1">
      <alignment horizontal="left" vertical="center"/>
      <protection locked="0"/>
    </xf>
    <xf numFmtId="49" fontId="35" fillId="5" borderId="26" xfId="0" applyNumberFormat="1" applyFont="1" applyFill="1" applyBorder="1" applyAlignment="1" applyProtection="1">
      <alignment horizontal="left" vertical="center"/>
      <protection locked="0"/>
    </xf>
    <xf numFmtId="49" fontId="35" fillId="5" borderId="125" xfId="0" applyNumberFormat="1" applyFont="1" applyFill="1" applyBorder="1" applyAlignment="1" applyProtection="1">
      <alignment horizontal="left" vertical="center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132" xfId="0" applyFont="1" applyFill="1" applyBorder="1" applyAlignment="1" applyProtection="1">
      <alignment horizontal="center" vertical="center"/>
      <protection locked="0"/>
    </xf>
    <xf numFmtId="0" fontId="29" fillId="5" borderId="58" xfId="0" applyFont="1" applyFill="1" applyBorder="1" applyAlignment="1" applyProtection="1">
      <alignment horizontal="center" vertical="center"/>
      <protection locked="0"/>
    </xf>
    <xf numFmtId="0" fontId="29" fillId="5" borderId="133" xfId="0" applyFont="1" applyFill="1" applyBorder="1" applyAlignment="1" applyProtection="1">
      <alignment horizontal="center" vertical="center"/>
      <protection locked="0"/>
    </xf>
    <xf numFmtId="0" fontId="35" fillId="5" borderId="25" xfId="0" applyFont="1" applyFill="1" applyBorder="1" applyAlignment="1" applyProtection="1">
      <alignment horizontal="left" vertical="center"/>
      <protection locked="0"/>
    </xf>
    <xf numFmtId="0" fontId="35" fillId="5" borderId="26" xfId="0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5" fillId="5" borderId="122" xfId="0" applyFont="1" applyFill="1" applyBorder="1" applyAlignment="1" applyProtection="1">
      <alignment horizontal="left" vertical="center"/>
      <protection locked="0"/>
    </xf>
    <xf numFmtId="14" fontId="52" fillId="5" borderId="26" xfId="0" applyNumberFormat="1" applyFont="1" applyFill="1" applyBorder="1" applyAlignment="1" applyProtection="1">
      <alignment horizontal="left" vertical="center"/>
      <protection locked="0"/>
    </xf>
    <xf numFmtId="14" fontId="52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5" xfId="0" quotePrefix="1" applyFont="1" applyFill="1" applyBorder="1" applyAlignment="1" applyProtection="1">
      <alignment horizontal="left" vertical="center"/>
      <protection locked="0"/>
    </xf>
    <xf numFmtId="0" fontId="29" fillId="2" borderId="0" xfId="0" applyFont="1" applyFill="1" applyAlignment="1">
      <alignment horizontal="center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167" fontId="29" fillId="5" borderId="26" xfId="0" applyNumberFormat="1" applyFont="1" applyFill="1" applyBorder="1" applyAlignment="1" applyProtection="1">
      <alignment horizontal="center" vertical="center"/>
      <protection locked="0"/>
    </xf>
    <xf numFmtId="167" fontId="29" fillId="5" borderId="125" xfId="0" applyNumberFormat="1" applyFont="1" applyFill="1" applyBorder="1" applyAlignment="1" applyProtection="1">
      <alignment horizontal="center" vertical="center"/>
      <protection locked="0"/>
    </xf>
    <xf numFmtId="0" fontId="29" fillId="5" borderId="122" xfId="0" applyFont="1" applyFill="1" applyBorder="1" applyAlignment="1" applyProtection="1">
      <alignment horizontal="center" vertical="center"/>
      <protection locked="0"/>
    </xf>
    <xf numFmtId="49" fontId="29" fillId="0" borderId="27" xfId="0" applyNumberFormat="1" applyFont="1" applyBorder="1" applyAlignment="1" applyProtection="1">
      <alignment horizontal="center" vertical="top" wrapText="1"/>
      <protection locked="0"/>
    </xf>
    <xf numFmtId="49" fontId="29" fillId="0" borderId="24" xfId="0" applyNumberFormat="1" applyFont="1" applyBorder="1" applyAlignment="1" applyProtection="1">
      <alignment horizontal="center" vertical="top" wrapText="1"/>
      <protection locked="0"/>
    </xf>
    <xf numFmtId="49" fontId="29" fillId="0" borderId="42" xfId="0" applyNumberFormat="1" applyFont="1" applyBorder="1" applyAlignment="1" applyProtection="1">
      <alignment horizontal="center" vertical="top" wrapText="1"/>
      <protection locked="0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29" fillId="5" borderId="131" xfId="0" applyFont="1" applyFill="1" applyBorder="1" applyAlignment="1" applyProtection="1">
      <alignment horizontal="center" vertical="center"/>
      <protection locked="0"/>
    </xf>
    <xf numFmtId="0" fontId="29" fillId="5" borderId="1" xfId="0" applyFont="1" applyFill="1" applyBorder="1" applyAlignment="1" applyProtection="1">
      <alignment horizontal="left" vertical="top" wrapText="1"/>
      <protection locked="0"/>
    </xf>
    <xf numFmtId="0" fontId="29" fillId="5" borderId="1" xfId="0" applyFont="1" applyFill="1" applyBorder="1" applyAlignment="1" applyProtection="1">
      <alignment horizontal="left" vertical="top"/>
      <protection locked="0"/>
    </xf>
    <xf numFmtId="0" fontId="29" fillId="5" borderId="2" xfId="0" applyFont="1" applyFill="1" applyBorder="1" applyAlignment="1" applyProtection="1">
      <alignment horizontal="left" vertical="top"/>
      <protection locked="0"/>
    </xf>
    <xf numFmtId="0" fontId="29" fillId="5" borderId="0" xfId="0" applyFont="1" applyFill="1" applyAlignment="1" applyProtection="1">
      <alignment horizontal="left" vertical="top"/>
      <protection locked="0"/>
    </xf>
    <xf numFmtId="0" fontId="29" fillId="5" borderId="3" xfId="0" applyFont="1" applyFill="1" applyBorder="1" applyAlignment="1" applyProtection="1">
      <alignment horizontal="left" vertical="top"/>
      <protection locked="0"/>
    </xf>
    <xf numFmtId="0" fontId="29" fillId="5" borderId="4" xfId="0" applyFont="1" applyFill="1" applyBorder="1" applyAlignment="1" applyProtection="1">
      <alignment horizontal="left" vertical="top"/>
      <protection locked="0"/>
    </xf>
    <xf numFmtId="0" fontId="29" fillId="5" borderId="5" xfId="0" applyFont="1" applyFill="1" applyBorder="1" applyAlignment="1" applyProtection="1">
      <alignment horizontal="left" vertical="top"/>
      <protection locked="0"/>
    </xf>
    <xf numFmtId="0" fontId="29" fillId="5" borderId="25" xfId="0" applyFont="1" applyFill="1" applyBorder="1" applyAlignment="1" applyProtection="1">
      <alignment horizontal="left" vertical="center"/>
      <protection locked="0"/>
    </xf>
    <xf numFmtId="0" fontId="29" fillId="5" borderId="122" xfId="0" applyFont="1" applyFill="1" applyBorder="1" applyAlignment="1" applyProtection="1">
      <alignment horizontal="left" vertical="center"/>
      <protection locked="0"/>
    </xf>
    <xf numFmtId="49" fontId="29" fillId="0" borderId="6" xfId="0" applyNumberFormat="1" applyFont="1" applyBorder="1" applyAlignment="1" applyProtection="1">
      <alignment horizontal="left" vertical="top" wrapText="1"/>
      <protection locked="0"/>
    </xf>
    <xf numFmtId="49" fontId="29" fillId="0" borderId="1" xfId="0" applyNumberFormat="1" applyFont="1" applyBorder="1" applyAlignment="1" applyProtection="1">
      <alignment horizontal="left" vertical="top" wrapText="1"/>
      <protection locked="0"/>
    </xf>
    <xf numFmtId="49" fontId="29" fillId="0" borderId="2" xfId="0" applyNumberFormat="1" applyFont="1" applyBorder="1" applyAlignment="1" applyProtection="1">
      <alignment horizontal="left" vertical="top" wrapText="1"/>
      <protection locked="0"/>
    </xf>
    <xf numFmtId="49" fontId="29" fillId="0" borderId="51" xfId="0" applyNumberFormat="1" applyFont="1" applyBorder="1" applyAlignment="1" applyProtection="1">
      <alignment horizontal="left" vertical="top" wrapText="1"/>
      <protection locked="0"/>
    </xf>
    <xf numFmtId="49" fontId="29" fillId="0" borderId="43" xfId="0" applyNumberFormat="1" applyFont="1" applyBorder="1" applyAlignment="1" applyProtection="1">
      <alignment horizontal="left" vertical="top" wrapText="1"/>
      <protection locked="0"/>
    </xf>
    <xf numFmtId="49" fontId="29" fillId="0" borderId="128" xfId="0" applyNumberFormat="1" applyFont="1" applyBorder="1" applyAlignment="1" applyProtection="1">
      <alignment horizontal="left" vertical="top" wrapText="1"/>
      <protection locked="0"/>
    </xf>
    <xf numFmtId="0" fontId="29" fillId="5" borderId="48" xfId="0" applyFont="1" applyFill="1" applyBorder="1" applyAlignment="1" applyProtection="1">
      <alignment horizontal="center" vertical="center"/>
      <protection locked="0"/>
    </xf>
    <xf numFmtId="0" fontId="29" fillId="5" borderId="31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left" vertical="center"/>
      <protection locked="0"/>
    </xf>
    <xf numFmtId="0" fontId="29" fillId="5" borderId="125" xfId="0" applyFont="1" applyFill="1" applyBorder="1" applyAlignment="1" applyProtection="1">
      <alignment horizontal="left" vertical="center"/>
      <protection locked="0"/>
    </xf>
    <xf numFmtId="0" fontId="26" fillId="2" borderId="126" xfId="0" applyFont="1" applyFill="1" applyBorder="1" applyAlignment="1">
      <alignment horizontal="center" vertical="center" wrapText="1"/>
    </xf>
    <xf numFmtId="0" fontId="26" fillId="2" borderId="127" xfId="0" applyFont="1" applyFill="1" applyBorder="1" applyAlignment="1">
      <alignment horizontal="center" vertical="center" wrapText="1"/>
    </xf>
    <xf numFmtId="0" fontId="26" fillId="2" borderId="102" xfId="0" applyFont="1" applyFill="1" applyBorder="1" applyAlignment="1">
      <alignment horizontal="center" vertical="center" wrapText="1"/>
    </xf>
    <xf numFmtId="0" fontId="50" fillId="0" borderId="8" xfId="0" applyFont="1" applyBorder="1" applyAlignment="1">
      <alignment horizontal="left"/>
    </xf>
    <xf numFmtId="0" fontId="50" fillId="0" borderId="4" xfId="0" applyFont="1" applyBorder="1" applyAlignment="1">
      <alignment horizontal="left"/>
    </xf>
    <xf numFmtId="49" fontId="35" fillId="6" borderId="24" xfId="0" applyNumberFormat="1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43" xfId="0" applyFont="1" applyFill="1" applyBorder="1" applyAlignment="1">
      <alignment horizontal="left" vertical="center"/>
    </xf>
    <xf numFmtId="0" fontId="21" fillId="6" borderId="42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122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21" fillId="6" borderId="125" xfId="0" applyFont="1" applyFill="1" applyBorder="1" applyAlignment="1">
      <alignment horizontal="left" vertical="center"/>
    </xf>
    <xf numFmtId="0" fontId="35" fillId="6" borderId="24" xfId="0" applyFont="1" applyFill="1" applyBorder="1" applyAlignment="1">
      <alignment horizontal="left" vertical="center"/>
    </xf>
    <xf numFmtId="0" fontId="26" fillId="2" borderId="8" xfId="0" applyFont="1" applyFill="1" applyBorder="1" applyAlignment="1">
      <alignment horizontal="left"/>
    </xf>
    <xf numFmtId="0" fontId="21" fillId="0" borderId="4" xfId="0" applyFont="1" applyBorder="1"/>
    <xf numFmtId="0" fontId="32" fillId="6" borderId="25" xfId="5" applyNumberFormat="1" applyFont="1" applyFill="1" applyBorder="1" applyAlignment="1" applyProtection="1">
      <alignment horizontal="left" vertical="center"/>
    </xf>
    <xf numFmtId="0" fontId="39" fillId="6" borderId="25" xfId="0" applyFont="1" applyFill="1" applyBorder="1" applyAlignment="1">
      <alignment horizontal="left" vertical="center"/>
    </xf>
    <xf numFmtId="0" fontId="39" fillId="6" borderId="122" xfId="0" applyFont="1" applyFill="1" applyBorder="1" applyAlignment="1">
      <alignment horizontal="left" vertical="center"/>
    </xf>
    <xf numFmtId="14" fontId="35" fillId="6" borderId="26" xfId="0" applyNumberFormat="1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/>
    </xf>
    <xf numFmtId="49" fontId="35" fillId="6" borderId="25" xfId="0" applyNumberFormat="1" applyFont="1" applyFill="1" applyBorder="1" applyAlignment="1">
      <alignment horizontal="left" vertical="center"/>
    </xf>
    <xf numFmtId="49" fontId="35" fillId="6" borderId="26" xfId="0" applyNumberFormat="1" applyFont="1" applyFill="1" applyBorder="1" applyAlignment="1">
      <alignment horizontal="left" vertical="center"/>
    </xf>
    <xf numFmtId="49" fontId="35" fillId="6" borderId="42" xfId="0" applyNumberFormat="1" applyFont="1" applyFill="1" applyBorder="1" applyAlignment="1">
      <alignment horizontal="left" vertical="center"/>
    </xf>
    <xf numFmtId="0" fontId="35" fillId="6" borderId="122" xfId="0" applyFont="1" applyFill="1" applyBorder="1" applyAlignment="1">
      <alignment horizontal="left" vertical="center"/>
    </xf>
    <xf numFmtId="14" fontId="35" fillId="6" borderId="125" xfId="0" applyNumberFormat="1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/>
    </xf>
    <xf numFmtId="0" fontId="35" fillId="6" borderId="42" xfId="0" applyFont="1" applyFill="1" applyBorder="1" applyAlignment="1">
      <alignment horizontal="left" vertical="center"/>
    </xf>
    <xf numFmtId="0" fontId="35" fillId="0" borderId="8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0" fontId="28" fillId="0" borderId="30" xfId="0" applyFont="1" applyBorder="1" applyAlignment="1">
      <alignment horizontal="left" vertical="top"/>
    </xf>
    <xf numFmtId="0" fontId="28" fillId="0" borderId="31" xfId="0" applyFont="1" applyBorder="1" applyAlignment="1">
      <alignment horizontal="left" vertical="top"/>
    </xf>
    <xf numFmtId="0" fontId="28" fillId="0" borderId="32" xfId="0" applyFont="1" applyBorder="1" applyAlignment="1">
      <alignment horizontal="left" vertical="top"/>
    </xf>
    <xf numFmtId="0" fontId="21" fillId="6" borderId="129" xfId="0" applyFont="1" applyFill="1" applyBorder="1" applyAlignment="1">
      <alignment horizontal="left" vertical="top"/>
    </xf>
    <xf numFmtId="0" fontId="21" fillId="6" borderId="56" xfId="0" applyFont="1" applyFill="1" applyBorder="1" applyAlignment="1">
      <alignment horizontal="left" vertical="top"/>
    </xf>
    <xf numFmtId="0" fontId="21" fillId="6" borderId="103" xfId="0" applyFont="1" applyFill="1" applyBorder="1" applyAlignment="1">
      <alignment horizontal="left" vertical="top"/>
    </xf>
    <xf numFmtId="0" fontId="21" fillId="6" borderId="23" xfId="0" applyFont="1" applyFill="1" applyBorder="1" applyAlignment="1">
      <alignment horizontal="left" vertical="top"/>
    </xf>
    <xf numFmtId="0" fontId="21" fillId="6" borderId="123" xfId="0" applyFont="1" applyFill="1" applyBorder="1" applyAlignment="1">
      <alignment horizontal="left" vertical="top"/>
    </xf>
    <xf numFmtId="0" fontId="21" fillId="6" borderId="89" xfId="0" applyFont="1" applyFill="1" applyBorder="1" applyAlignment="1">
      <alignment horizontal="left" vertical="top"/>
    </xf>
    <xf numFmtId="0" fontId="21" fillId="6" borderId="124" xfId="0" applyFont="1" applyFill="1" applyBorder="1" applyAlignment="1">
      <alignment horizontal="left" vertical="top"/>
    </xf>
    <xf numFmtId="0" fontId="21" fillId="5" borderId="130" xfId="0" applyFont="1" applyFill="1" applyBorder="1" applyAlignment="1">
      <alignment horizontal="center"/>
    </xf>
    <xf numFmtId="0" fontId="21" fillId="5" borderId="111" xfId="0" applyFont="1" applyFill="1" applyBorder="1" applyAlignment="1">
      <alignment horizontal="center"/>
    </xf>
    <xf numFmtId="0" fontId="21" fillId="5" borderId="106" xfId="0" applyFont="1" applyFill="1" applyBorder="1" applyAlignment="1">
      <alignment horizontal="center"/>
    </xf>
    <xf numFmtId="0" fontId="33" fillId="0" borderId="8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0" fontId="21" fillId="6" borderId="130" xfId="0" applyFont="1" applyFill="1" applyBorder="1" applyAlignment="1">
      <alignment horizontal="left" vertical="top" wrapText="1"/>
    </xf>
    <xf numFmtId="0" fontId="21" fillId="6" borderId="111" xfId="0" applyFont="1" applyFill="1" applyBorder="1" applyAlignment="1">
      <alignment horizontal="left" vertical="top" wrapText="1"/>
    </xf>
    <xf numFmtId="0" fontId="21" fillId="6" borderId="113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horizontal="center" textRotation="90" wrapText="1"/>
    </xf>
    <xf numFmtId="0" fontId="6" fillId="2" borderId="32" xfId="0" applyFont="1" applyFill="1" applyBorder="1" applyAlignment="1">
      <alignment horizontal="center" textRotation="90" wrapText="1"/>
    </xf>
    <xf numFmtId="0" fontId="21" fillId="6" borderId="129" xfId="0" applyFont="1" applyFill="1" applyBorder="1" applyAlignment="1">
      <alignment horizontal="left" vertical="top" wrapText="1"/>
    </xf>
    <xf numFmtId="0" fontId="21" fillId="6" borderId="56" xfId="0" applyFont="1" applyFill="1" applyBorder="1" applyAlignment="1">
      <alignment horizontal="left" vertical="top" wrapText="1"/>
    </xf>
    <xf numFmtId="0" fontId="21" fillId="6" borderId="112" xfId="0" applyFont="1" applyFill="1" applyBorder="1" applyAlignment="1">
      <alignment horizontal="left" vertical="top" wrapText="1"/>
    </xf>
    <xf numFmtId="0" fontId="21" fillId="5" borderId="129" xfId="0" applyFont="1" applyFill="1" applyBorder="1" applyAlignment="1">
      <alignment horizontal="center"/>
    </xf>
    <xf numFmtId="0" fontId="21" fillId="5" borderId="56" xfId="0" applyFont="1" applyFill="1" applyBorder="1" applyAlignment="1">
      <alignment horizontal="center"/>
    </xf>
    <xf numFmtId="0" fontId="21" fillId="5" borderId="103" xfId="0" applyFont="1" applyFill="1" applyBorder="1" applyAlignment="1">
      <alignment horizontal="center"/>
    </xf>
    <xf numFmtId="0" fontId="21" fillId="5" borderId="21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1" fillId="5" borderId="104" xfId="0" applyFont="1" applyFill="1" applyBorder="1" applyAlignment="1">
      <alignment horizontal="center"/>
    </xf>
    <xf numFmtId="0" fontId="21" fillId="6" borderId="21" xfId="0" applyFont="1" applyFill="1" applyBorder="1" applyAlignment="1">
      <alignment horizontal="left" vertical="top" wrapText="1"/>
    </xf>
    <xf numFmtId="0" fontId="21" fillId="6" borderId="16" xfId="0" applyFont="1" applyFill="1" applyBorder="1" applyAlignment="1">
      <alignment horizontal="left" vertical="top" wrapText="1"/>
    </xf>
    <xf numFmtId="0" fontId="21" fillId="6" borderId="22" xfId="0" applyFont="1" applyFill="1" applyBorder="1" applyAlignment="1">
      <alignment horizontal="left" vertical="top" wrapText="1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14" fontId="6" fillId="5" borderId="30" xfId="0" applyNumberFormat="1" applyFont="1" applyFill="1" applyBorder="1" applyAlignment="1">
      <alignment horizontal="center" vertical="center"/>
    </xf>
    <xf numFmtId="14" fontId="6" fillId="5" borderId="32" xfId="0" applyNumberFormat="1" applyFont="1" applyFill="1" applyBorder="1" applyAlignment="1">
      <alignment horizontal="center" vertical="center"/>
    </xf>
    <xf numFmtId="0" fontId="32" fillId="6" borderId="122" xfId="5" applyNumberFormat="1" applyFont="1" applyFill="1" applyBorder="1" applyAlignment="1" applyProtection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9" fillId="8" borderId="10" xfId="0" applyFont="1" applyFill="1" applyBorder="1" applyAlignment="1">
      <alignment horizontal="center" vertical="center"/>
    </xf>
    <xf numFmtId="0" fontId="49" fillId="13" borderId="10" xfId="0" applyFont="1" applyFill="1" applyBorder="1" applyAlignment="1">
      <alignment horizontal="center" vertical="center"/>
    </xf>
  </cellXfs>
  <cellStyles count="40564">
    <cellStyle name=" 1" xfId="274" xr:uid="{45E119F7-3BA8-4255-A1EC-267AB640AF85}"/>
    <cellStyle name="_x000a_mouse.drv=lm" xfId="55" xr:uid="{7621A92F-7151-41DF-BE05-784237C18F51}"/>
    <cellStyle name="$0" xfId="56" xr:uid="{A710507E-05A2-423F-99C9-E9A25485176D}"/>
    <cellStyle name="$0.0" xfId="57" xr:uid="{677D2151-4174-4E73-984B-159E09954756}"/>
    <cellStyle name="$0.00" xfId="58" xr:uid="{2B7EA5D2-33FE-4507-B4DE-ADE7FF121719}"/>
    <cellStyle name="$0_02_12_20 BR204 IT IMC-TPU_CBA" xfId="59" xr:uid="{51BE9FA5-4B3A-4D5D-A1D2-9FF77FCEA73F}"/>
    <cellStyle name="$123" xfId="275" xr:uid="{9BAD7509-30D4-4545-BF7B-B45E27CF3D8E}"/>
    <cellStyle name="%" xfId="276" xr:uid="{9BE88F15-1532-4328-9C87-B996E12B186A}"/>
    <cellStyle name="%0" xfId="60" xr:uid="{B5FE1E8F-2334-4621-A988-16469C449998}"/>
    <cellStyle name="%0 2" xfId="20994" xr:uid="{315EDC8D-6443-49C9-9FD0-10FE7E2F428C}"/>
    <cellStyle name="%0.0" xfId="61" xr:uid="{7EB54178-0C13-4C3F-AB60-3C7E61C43487}"/>
    <cellStyle name="%0_02_12_20 BR204 IT IMC-TPU_CBA" xfId="62" xr:uid="{EE6F4A02-5921-48DD-A55E-B1BA55C339F5}"/>
    <cellStyle name="?? [0.00]_???" xfId="277" xr:uid="{968848B6-85C4-4FD7-A23E-40AFD9E11379}"/>
    <cellStyle name="?? [0]_97MBO" xfId="278" xr:uid="{E16276F8-A153-44BF-9693-CA18BF8B2F51}"/>
    <cellStyle name="????" xfId="279" xr:uid="{F9318842-0C22-479D-8CBC-ABCA72C0FB02}"/>
    <cellStyle name="???? " xfId="280" xr:uid="{D062254A-0917-4DF9-9D11-6F9FF75087AA}"/>
    <cellStyle name="????  10" xfId="564" xr:uid="{6E0EF6D0-693B-4AF0-A487-521CF3E74B2C}"/>
    <cellStyle name="????  10 2" xfId="20995" xr:uid="{40636290-DD26-4EF7-9A38-BB67AC3CB08A}"/>
    <cellStyle name="????  11" xfId="565" xr:uid="{54F1D415-C51C-4F0E-8516-8EDA0BE5190D}"/>
    <cellStyle name="????  11 2" xfId="20996" xr:uid="{AE5BB66B-20B1-4F6F-BC91-BA14D2ABA0F9}"/>
    <cellStyle name="????  12" xfId="566" xr:uid="{89A03830-8B97-447A-A47D-3B504286653F}"/>
    <cellStyle name="????  12 2" xfId="20997" xr:uid="{E62D1620-E16E-4243-872F-FBEFF71057EB}"/>
    <cellStyle name="????  13" xfId="567" xr:uid="{64AB8A8C-EE5A-4C9D-A328-F55E6F2E21E6}"/>
    <cellStyle name="????  13 2" xfId="20998" xr:uid="{A62FE204-8A92-47C4-8807-0CCA5DB65255}"/>
    <cellStyle name="????  14" xfId="568" xr:uid="{E0C37360-B831-4073-AAA7-54EC6E21BAE3}"/>
    <cellStyle name="????  14 2" xfId="20999" xr:uid="{1983A5A6-7A2A-46A0-8375-E9AE2D1025A7}"/>
    <cellStyle name="????  15" xfId="569" xr:uid="{38AC2020-6CDA-405E-AD64-6191B19DFE38}"/>
    <cellStyle name="????  15 2" xfId="21000" xr:uid="{6C9DD1D1-BA16-457D-8EF0-1CBFC16548FF}"/>
    <cellStyle name="????  16" xfId="570" xr:uid="{09E85F8E-BCFA-49A1-ADDF-68E74FFAC41C}"/>
    <cellStyle name="????  16 2" xfId="21001" xr:uid="{9B1255CA-53D0-4052-95B9-163AC6B955D4}"/>
    <cellStyle name="????  17" xfId="571" xr:uid="{F7F30219-1FCE-43DA-A0F8-BA7E285CA629}"/>
    <cellStyle name="????  17 2" xfId="21002" xr:uid="{3B23355A-3190-401D-BE7B-36E6AA8F4624}"/>
    <cellStyle name="????  18" xfId="572" xr:uid="{651DD6DF-4185-4993-893A-B8433C7D1A16}"/>
    <cellStyle name="????  18 2" xfId="21003" xr:uid="{5E429DD6-E646-40D1-9569-99B405120964}"/>
    <cellStyle name="????  19" xfId="573" xr:uid="{CB0EA338-26DE-48FA-A76A-647A40F7F01D}"/>
    <cellStyle name="????  19 2" xfId="21004" xr:uid="{FF65563C-FA3A-4A76-9554-EB4B633D134F}"/>
    <cellStyle name="????  2" xfId="574" xr:uid="{395D277B-11B6-40F0-98E1-772BA72814AE}"/>
    <cellStyle name="????  2 10" xfId="575" xr:uid="{9D22757B-7F92-4FBE-9F09-B90898FB2370}"/>
    <cellStyle name="????  2 10 2" xfId="21005" xr:uid="{139C65D2-8F73-4A92-90DD-B134F3256BBB}"/>
    <cellStyle name="????  2 11" xfId="576" xr:uid="{AFC41CF8-E8C4-4AD6-80EB-B3AB04F39E7C}"/>
    <cellStyle name="????  2 11 2" xfId="21006" xr:uid="{0804EBF8-5585-41F8-8BAA-B6B2D4431718}"/>
    <cellStyle name="????  2 12" xfId="577" xr:uid="{0154E421-90D9-4A5D-930F-9B0E781FCCB2}"/>
    <cellStyle name="????  2 12 2" xfId="21007" xr:uid="{161DBFF8-59BF-48B3-8534-306B75EBD666}"/>
    <cellStyle name="????  2 13" xfId="578" xr:uid="{819C1AB3-13F7-47E9-9FC6-BE940ABFC52A}"/>
    <cellStyle name="????  2 13 2" xfId="21008" xr:uid="{CB4A0C8D-91AB-4795-895E-69B619B9CFEE}"/>
    <cellStyle name="????  2 14" xfId="579" xr:uid="{0F5F2DBC-D9F2-4B54-9FE2-85F4D5AD0090}"/>
    <cellStyle name="????  2 14 2" xfId="21009" xr:uid="{1A0CDB27-C0E6-4736-8D70-FF7DB97F1B60}"/>
    <cellStyle name="????  2 15" xfId="580" xr:uid="{F2893028-6C71-432E-B170-3A5E78250383}"/>
    <cellStyle name="????  2 15 2" xfId="21010" xr:uid="{939DE923-121E-45F8-8D05-3657A8104349}"/>
    <cellStyle name="????  2 16" xfId="21011" xr:uid="{F8A5D2B6-4680-4A1D-A409-4C35745A5FF0}"/>
    <cellStyle name="????  2 2" xfId="581" xr:uid="{DC8D347D-D80C-4A90-9E6B-3545218B69CD}"/>
    <cellStyle name="????  2 2 10" xfId="582" xr:uid="{BAAA3FA4-9BE4-444A-85E3-F44553C4F004}"/>
    <cellStyle name="????  2 2 10 2" xfId="21012" xr:uid="{C79BB54C-9046-4D1E-A6C5-A18348F2BEFC}"/>
    <cellStyle name="????  2 2 11" xfId="583" xr:uid="{40115CEA-2288-456A-A4D9-11DB77CF8D99}"/>
    <cellStyle name="????  2 2 11 2" xfId="21013" xr:uid="{05DC1ABB-A37C-471F-998A-2EA17CC2202C}"/>
    <cellStyle name="????  2 2 12" xfId="584" xr:uid="{FE74E7D3-06A5-4C5B-BEA8-547AB9C92544}"/>
    <cellStyle name="????  2 2 12 2" xfId="21014" xr:uid="{6E3B3D5C-CB06-40D1-A28E-A5636044AB69}"/>
    <cellStyle name="????  2 2 13" xfId="585" xr:uid="{16FD9D3D-D95B-4E4A-BCFB-910DD6BA662C}"/>
    <cellStyle name="????  2 2 13 2" xfId="21015" xr:uid="{18587BB1-189C-41FA-9436-7BE3748F8635}"/>
    <cellStyle name="????  2 2 14" xfId="586" xr:uid="{0F141A08-7D66-4053-A72A-0A112640A5D4}"/>
    <cellStyle name="????  2 2 14 2" xfId="21016" xr:uid="{CC96FFC3-19FE-43DC-80C1-AC4727D83004}"/>
    <cellStyle name="????  2 2 15" xfId="21017" xr:uid="{05ACCD8D-0BF0-4C8A-B3FB-3B7240290A8C}"/>
    <cellStyle name="????  2 2 2" xfId="587" xr:uid="{4FC385E1-6F2E-4928-BD89-C4F2FCF80674}"/>
    <cellStyle name="????  2 2 2 10" xfId="588" xr:uid="{90AADE85-A0C1-4CA0-A44C-E36462446A72}"/>
    <cellStyle name="????  2 2 2 10 2" xfId="21018" xr:uid="{3FCDF092-92B2-40A7-8B44-17A37FD16C15}"/>
    <cellStyle name="????  2 2 2 11" xfId="589" xr:uid="{84EA80AF-C12F-49BD-8991-D5783788E70F}"/>
    <cellStyle name="????  2 2 2 11 2" xfId="21019" xr:uid="{E8977CFE-C8FB-422D-B124-CBD2E956F177}"/>
    <cellStyle name="????  2 2 2 12" xfId="590" xr:uid="{EB3C2CAA-18A3-48C8-9E26-F5AB36825AB8}"/>
    <cellStyle name="????  2 2 2 12 2" xfId="21020" xr:uid="{5F10F9A9-E06E-4564-925F-737534B129DA}"/>
    <cellStyle name="????  2 2 2 13" xfId="591" xr:uid="{9A10DBA1-FE2F-4FEC-BAB1-A95055874FA9}"/>
    <cellStyle name="????  2 2 2 13 2" xfId="21021" xr:uid="{3FEBA890-D494-497A-BB4B-27624BA471A2}"/>
    <cellStyle name="????  2 2 2 14" xfId="592" xr:uid="{B5E69BFC-88A9-4006-9C6C-C40CC71EB36B}"/>
    <cellStyle name="????  2 2 2 14 2" xfId="21022" xr:uid="{76FB41EC-AA4B-4AAB-A3F5-0491C83B5771}"/>
    <cellStyle name="????  2 2 2 15" xfId="21023" xr:uid="{3506803E-ABF7-44FC-A379-D212E476705C}"/>
    <cellStyle name="????  2 2 2 2" xfId="593" xr:uid="{163818AF-2034-493F-91E3-2F4C48FE59A8}"/>
    <cellStyle name="????  2 2 2 2 2" xfId="21024" xr:uid="{7A00ADB6-C576-4C48-998F-4AC1B104194C}"/>
    <cellStyle name="????  2 2 2 3" xfId="594" xr:uid="{93240B00-C39E-4F2B-87DA-EE6CD2054420}"/>
    <cellStyle name="????  2 2 2 3 2" xfId="21025" xr:uid="{CE1C8C88-902C-475D-BD7D-1E22E6FDA42E}"/>
    <cellStyle name="????  2 2 2 4" xfId="595" xr:uid="{64F39FD6-7B8B-4ED9-AF3C-96BB0EC9139E}"/>
    <cellStyle name="????  2 2 2 4 2" xfId="21026" xr:uid="{791A517D-0D76-4C2B-ACE3-BCE005D61D8A}"/>
    <cellStyle name="????  2 2 2 5" xfId="596" xr:uid="{A768CCB9-4119-4222-AA04-9786BC48639A}"/>
    <cellStyle name="????  2 2 2 5 2" xfId="21027" xr:uid="{47A96EFD-CBCC-47FD-A8BC-0104B3B088AA}"/>
    <cellStyle name="????  2 2 2 6" xfId="597" xr:uid="{575DC450-E939-4476-B35F-B88E346FC22D}"/>
    <cellStyle name="????  2 2 2 6 2" xfId="21028" xr:uid="{60A4C5DB-8761-417A-93E1-48B036C32714}"/>
    <cellStyle name="????  2 2 2 7" xfId="598" xr:uid="{D8671D6F-7D9B-4B5E-B254-AA03BDF235F0}"/>
    <cellStyle name="????  2 2 2 7 2" xfId="21029" xr:uid="{E8412F86-3B9E-4AE5-B77E-0164E627940A}"/>
    <cellStyle name="????  2 2 2 8" xfId="599" xr:uid="{1005B5FA-BB23-430C-A296-1ADFC661F708}"/>
    <cellStyle name="????  2 2 2 8 2" xfId="21030" xr:uid="{041F3084-00FB-4A52-8FCE-9935CE4F99DB}"/>
    <cellStyle name="????  2 2 2 9" xfId="600" xr:uid="{0C2276B9-CBFF-4C66-9F05-B91552B40B86}"/>
    <cellStyle name="????  2 2 2 9 2" xfId="21031" xr:uid="{306BA8B8-114B-4F39-8DD9-6ACC9906695D}"/>
    <cellStyle name="????  2 2 3" xfId="601" xr:uid="{779CEE3A-00BF-48B8-8887-C2A112FD78D2}"/>
    <cellStyle name="????  2 2 3 2" xfId="21032" xr:uid="{28B36B66-A93C-49F4-887E-80088855661F}"/>
    <cellStyle name="????  2 2 4" xfId="602" xr:uid="{16F69556-2DB5-4417-97E9-7A3EAA0B1DE0}"/>
    <cellStyle name="????  2 2 4 2" xfId="21033" xr:uid="{2DE76E09-6805-4888-8CEB-C7C3CABBCBB6}"/>
    <cellStyle name="????  2 2 5" xfId="603" xr:uid="{4FC57E57-90F3-4830-A653-D543015125A8}"/>
    <cellStyle name="????  2 2 5 2" xfId="21034" xr:uid="{1A796698-9547-4564-8C38-9E2F95F5714B}"/>
    <cellStyle name="????  2 2 6" xfId="604" xr:uid="{F21941D5-5B08-4CAA-9812-1D78F0458AA3}"/>
    <cellStyle name="????  2 2 6 2" xfId="21035" xr:uid="{39A1FF44-D943-4416-9C71-5DA13C8C7618}"/>
    <cellStyle name="????  2 2 7" xfId="605" xr:uid="{31BFCCE9-752F-43F8-91F3-0B63BA0CE4DB}"/>
    <cellStyle name="????  2 2 7 2" xfId="21036" xr:uid="{D4FB223B-5891-4FE3-A03D-9C5CAF5F6828}"/>
    <cellStyle name="????  2 2 8" xfId="606" xr:uid="{65C4F97B-6950-4C3A-BEBB-7C37244B1BCD}"/>
    <cellStyle name="????  2 2 8 2" xfId="21037" xr:uid="{6AEC3037-514F-4E06-A73F-02234AF80218}"/>
    <cellStyle name="????  2 2 9" xfId="607" xr:uid="{B3825D11-A061-41BC-AEBF-1F83BDCDD5D6}"/>
    <cellStyle name="????  2 2 9 2" xfId="21038" xr:uid="{58981206-0274-4EF5-87A0-3B0A32E2C5C4}"/>
    <cellStyle name="????  2 3" xfId="608" xr:uid="{A32ABF13-E048-46A5-8917-2D33879AB059}"/>
    <cellStyle name="????  2 3 10" xfId="609" xr:uid="{F7FBC571-3573-47E4-81A4-4270CC47C50F}"/>
    <cellStyle name="????  2 3 10 2" xfId="21039" xr:uid="{BBB53BFE-049B-4B70-AE23-93753ADCA6C8}"/>
    <cellStyle name="????  2 3 11" xfId="610" xr:uid="{9E714C4B-7D75-4880-A403-B30CF96F01F8}"/>
    <cellStyle name="????  2 3 11 2" xfId="21040" xr:uid="{3BE14C54-692C-419B-A4E2-1E3F56D8A82F}"/>
    <cellStyle name="????  2 3 12" xfId="611" xr:uid="{D3D5ED32-1760-4C30-9353-81B17FE8FE9E}"/>
    <cellStyle name="????  2 3 12 2" xfId="21041" xr:uid="{1B2B2147-4912-4749-9731-84B663A422E5}"/>
    <cellStyle name="????  2 3 13" xfId="612" xr:uid="{DE1E1D76-D5A6-4126-A36F-A54D64FC1DFF}"/>
    <cellStyle name="????  2 3 13 2" xfId="21042" xr:uid="{22295699-CC27-46B9-82E0-F284C36C06F3}"/>
    <cellStyle name="????  2 3 14" xfId="613" xr:uid="{19D28F9D-A5E1-45CA-B934-F588CA0A9C42}"/>
    <cellStyle name="????  2 3 14 2" xfId="21043" xr:uid="{79ED36E3-E5B0-4E19-BD40-BEA425B3BB5C}"/>
    <cellStyle name="????  2 3 15" xfId="21044" xr:uid="{1E1BE488-18D7-42A3-8DC6-06B68B23A0DA}"/>
    <cellStyle name="????  2 3 2" xfId="614" xr:uid="{400A6DC9-1F79-4FCD-B884-D4B1F109020F}"/>
    <cellStyle name="????  2 3 2 2" xfId="21045" xr:uid="{C8180418-3BB8-4998-8151-7328504532A9}"/>
    <cellStyle name="????  2 3 3" xfId="615" xr:uid="{D87CE6CD-CA43-4635-A3B5-CCC73B1F4F9D}"/>
    <cellStyle name="????  2 3 3 2" xfId="21046" xr:uid="{9224C054-19EC-44DB-8705-1D40D93B91F8}"/>
    <cellStyle name="????  2 3 4" xfId="616" xr:uid="{3E4FBE51-2F5E-4A9C-83A3-8AAF96807968}"/>
    <cellStyle name="????  2 3 4 2" xfId="21047" xr:uid="{D8FFB8EB-1531-41DD-BCE4-1E90E57F77B8}"/>
    <cellStyle name="????  2 3 5" xfId="617" xr:uid="{346800E2-0A64-4139-8243-EA8881489B1D}"/>
    <cellStyle name="????  2 3 5 2" xfId="21048" xr:uid="{E35C8980-0147-4E5A-A18C-F8F4CAE089CF}"/>
    <cellStyle name="????  2 3 6" xfId="618" xr:uid="{D164105A-8888-4D16-AD14-9F329B92BACB}"/>
    <cellStyle name="????  2 3 6 2" xfId="21049" xr:uid="{D40F7C7C-7A6F-4A6E-A03A-644B1B8B7A0C}"/>
    <cellStyle name="????  2 3 7" xfId="619" xr:uid="{219E384F-FAB4-4BC3-9EAE-FAF7E1D97B4F}"/>
    <cellStyle name="????  2 3 7 2" xfId="21050" xr:uid="{6E7705CD-09A3-423C-AC53-AF048FDA9896}"/>
    <cellStyle name="????  2 3 8" xfId="620" xr:uid="{7DC31669-82A3-4C9D-A226-953181367944}"/>
    <cellStyle name="????  2 3 8 2" xfId="21051" xr:uid="{E83B8392-44F1-4204-BF01-BDAF7902085E}"/>
    <cellStyle name="????  2 3 9" xfId="621" xr:uid="{0B466F19-59CC-4E36-B27E-5C96D6646386}"/>
    <cellStyle name="????  2 3 9 2" xfId="21052" xr:uid="{8177036B-00A7-4967-AD7A-C78CB4BC2E77}"/>
    <cellStyle name="????  2 4" xfId="622" xr:uid="{506AF174-56AC-4A8A-A603-A30CFE820556}"/>
    <cellStyle name="????  2 4 2" xfId="21053" xr:uid="{90B3D93A-2FBB-4F91-89D1-99F76BE44D95}"/>
    <cellStyle name="????  2 5" xfId="623" xr:uid="{A3D1AFFD-34D6-4574-A644-E3DD03FE11C4}"/>
    <cellStyle name="????  2 5 2" xfId="21054" xr:uid="{C44559F2-BA0A-4CC8-AB82-1089DC3EF826}"/>
    <cellStyle name="????  2 6" xfId="624" xr:uid="{D1EC5196-BD74-4489-8EDC-EE3A49D589A1}"/>
    <cellStyle name="????  2 6 2" xfId="21055" xr:uid="{D392B017-0351-40CE-9072-8AF4615DE88B}"/>
    <cellStyle name="????  2 7" xfId="625" xr:uid="{A01878D5-50AF-4697-BF63-2324404712BE}"/>
    <cellStyle name="????  2 7 2" xfId="21056" xr:uid="{5C977436-4CF0-446F-B530-288A01FF41ED}"/>
    <cellStyle name="????  2 8" xfId="626" xr:uid="{93797641-35A7-42ED-9A3D-A3CE2CA30522}"/>
    <cellStyle name="????  2 8 2" xfId="21057" xr:uid="{549CD4AE-3DB7-4A0D-8791-E64676F58296}"/>
    <cellStyle name="????  2 9" xfId="627" xr:uid="{00745883-F35C-49EC-8091-339181E6A6CC}"/>
    <cellStyle name="????  2 9 2" xfId="21058" xr:uid="{D26AB826-2E05-44EF-98DF-9D9C65BD50C9}"/>
    <cellStyle name="????  20" xfId="21059" xr:uid="{55578BBE-C8C6-4CDD-9BBB-F2809A05EFFD}"/>
    <cellStyle name="????  3" xfId="628" xr:uid="{71FA0955-1282-4950-86E8-D751F5115C6E}"/>
    <cellStyle name="????  3 10" xfId="629" xr:uid="{75CB4E4A-8314-4F00-99C6-D41CAB27CEB8}"/>
    <cellStyle name="????  3 10 2" xfId="21060" xr:uid="{67D616E2-6022-4B83-B56B-BC94B976FFDF}"/>
    <cellStyle name="????  3 11" xfId="630" xr:uid="{C6B9D413-95FE-43A1-8EB1-E83027FA2BB2}"/>
    <cellStyle name="????  3 11 2" xfId="21061" xr:uid="{C2C9603B-5443-4218-A19C-053AEB3BFF6F}"/>
    <cellStyle name="????  3 12" xfId="631" xr:uid="{D51094EA-F518-4C42-8BCD-8905133031F2}"/>
    <cellStyle name="????  3 12 2" xfId="21062" xr:uid="{120DEDF5-B71C-4992-AA27-2ABB4B0D9463}"/>
    <cellStyle name="????  3 13" xfId="632" xr:uid="{99BCE0EE-2925-45B8-B2DC-5EA40D647214}"/>
    <cellStyle name="????  3 13 2" xfId="21063" xr:uid="{88C1970D-6B4B-471B-B579-902180F6C1FD}"/>
    <cellStyle name="????  3 14" xfId="633" xr:uid="{69271F5A-E99E-42A2-BBA2-FF8E38DE7F70}"/>
    <cellStyle name="????  3 14 2" xfId="21064" xr:uid="{A82080BF-7114-402B-87D8-EBD26549426A}"/>
    <cellStyle name="????  3 15" xfId="634" xr:uid="{C1301D8B-5DBE-4D8B-BF6D-3F66F33AF9B8}"/>
    <cellStyle name="????  3 15 2" xfId="21065" xr:uid="{C9361E2F-74EA-4AF4-AF1B-A758CEAD8DD7}"/>
    <cellStyle name="????  3 16" xfId="21066" xr:uid="{0BABB01E-1777-49EF-9199-189C4D70CB93}"/>
    <cellStyle name="????  3 2" xfId="635" xr:uid="{746037B4-7881-4D23-B4B0-91B1F0C559B9}"/>
    <cellStyle name="????  3 2 10" xfId="636" xr:uid="{8AA6AB4C-61F0-410D-BF84-6D27EB96B9BF}"/>
    <cellStyle name="????  3 2 10 2" xfId="21067" xr:uid="{B13095AC-0F0C-4148-A930-3CAC66F59763}"/>
    <cellStyle name="????  3 2 11" xfId="637" xr:uid="{6134D06B-AA7C-48AB-9678-EBDD6376F401}"/>
    <cellStyle name="????  3 2 11 2" xfId="21068" xr:uid="{C3311372-9D0A-4E8A-9DFE-67DE631154D3}"/>
    <cellStyle name="????  3 2 12" xfId="638" xr:uid="{852580E5-9043-4087-9C50-F1587C1FE716}"/>
    <cellStyle name="????  3 2 12 2" xfId="21069" xr:uid="{CCB29DE6-B17E-42D0-9FDE-68779CFD9410}"/>
    <cellStyle name="????  3 2 13" xfId="639" xr:uid="{0CA259DD-97F7-42B0-87D9-FB9DB77D6DD1}"/>
    <cellStyle name="????  3 2 13 2" xfId="21070" xr:uid="{F3E36346-B478-4B41-84E6-D9D8084EAB84}"/>
    <cellStyle name="????  3 2 14" xfId="640" xr:uid="{1777ABEC-5105-4200-AE72-315837BA70FD}"/>
    <cellStyle name="????  3 2 14 2" xfId="21071" xr:uid="{95952E29-6046-4CDC-9A1C-57C9D8AA0F1A}"/>
    <cellStyle name="????  3 2 15" xfId="21072" xr:uid="{C38ACA60-411B-4655-969E-A736046B888B}"/>
    <cellStyle name="????  3 2 2" xfId="641" xr:uid="{4C21C10B-B3DF-4D98-A1EA-5C559D079355}"/>
    <cellStyle name="????  3 2 2 10" xfId="642" xr:uid="{B30D1B71-2F03-474C-821F-FF2DF7B19655}"/>
    <cellStyle name="????  3 2 2 10 2" xfId="21073" xr:uid="{B8401EAC-E6AA-4481-87EF-7A138A97B28C}"/>
    <cellStyle name="????  3 2 2 11" xfId="643" xr:uid="{CD0F4BCA-6503-4A95-9D08-D7E45D4DA64B}"/>
    <cellStyle name="????  3 2 2 11 2" xfId="21074" xr:uid="{DEECDF64-56EB-4DCA-8FB0-D84BDBA73FDC}"/>
    <cellStyle name="????  3 2 2 12" xfId="644" xr:uid="{140AB1AA-711E-4C83-9E1F-67D4A57BD6A0}"/>
    <cellStyle name="????  3 2 2 12 2" xfId="21075" xr:uid="{DE7AAFEF-C003-4BF6-AB98-F8B025CBAFB3}"/>
    <cellStyle name="????  3 2 2 13" xfId="645" xr:uid="{4F8D2362-8812-4A1C-B26A-F5E25F55E3E1}"/>
    <cellStyle name="????  3 2 2 13 2" xfId="21076" xr:uid="{454D51EA-4B81-4AD3-8657-7950F0ADE2B5}"/>
    <cellStyle name="????  3 2 2 14" xfId="646" xr:uid="{23DAE178-163F-45BF-982F-5E87E35A9C08}"/>
    <cellStyle name="????  3 2 2 14 2" xfId="21077" xr:uid="{D25B0F77-4A91-4C60-BAE1-EBD5DA821245}"/>
    <cellStyle name="????  3 2 2 15" xfId="21078" xr:uid="{D7787B38-BF3E-4C92-8A58-FE661343D4D6}"/>
    <cellStyle name="????  3 2 2 2" xfId="647" xr:uid="{19E9E352-3F59-47A1-BDFE-F1B91A947F30}"/>
    <cellStyle name="????  3 2 2 2 2" xfId="21079" xr:uid="{5629133D-01EA-4903-9DE2-AB98B5D34B19}"/>
    <cellStyle name="????  3 2 2 3" xfId="648" xr:uid="{6BEF42C5-14CF-4F5A-8AC2-D54311F6F87B}"/>
    <cellStyle name="????  3 2 2 3 2" xfId="21080" xr:uid="{3D3BBE65-2FF7-46EE-B20A-8D08A2160F87}"/>
    <cellStyle name="????  3 2 2 4" xfId="649" xr:uid="{5E3DB442-4803-4122-B937-5539CFF46BA6}"/>
    <cellStyle name="????  3 2 2 4 2" xfId="21081" xr:uid="{02DF7A45-5B79-4567-970C-B7673D6A3D6C}"/>
    <cellStyle name="????  3 2 2 5" xfId="650" xr:uid="{86A4CB88-F6C2-48A1-A310-DC6DFCF77BFA}"/>
    <cellStyle name="????  3 2 2 5 2" xfId="21082" xr:uid="{BDBF65AD-31D6-45C8-A048-DC3D74568282}"/>
    <cellStyle name="????  3 2 2 6" xfId="651" xr:uid="{DAD3B965-B004-4894-85FA-8B9361B39A56}"/>
    <cellStyle name="????  3 2 2 6 2" xfId="21083" xr:uid="{488A8E3B-2725-4195-A592-0A23C80FC442}"/>
    <cellStyle name="????  3 2 2 7" xfId="652" xr:uid="{6D270843-8A12-4BB1-BB75-15C2048531DF}"/>
    <cellStyle name="????  3 2 2 7 2" xfId="21084" xr:uid="{F52C69A5-1627-48F6-BE96-EFA4A9391072}"/>
    <cellStyle name="????  3 2 2 8" xfId="653" xr:uid="{6C034380-04E1-43B7-B285-64C5DD9D7690}"/>
    <cellStyle name="????  3 2 2 8 2" xfId="21085" xr:uid="{87294EEF-5D18-447C-9616-E92AE707DA27}"/>
    <cellStyle name="????  3 2 2 9" xfId="654" xr:uid="{283D9210-1D56-4BB1-A29D-D71242FB35FF}"/>
    <cellStyle name="????  3 2 2 9 2" xfId="21086" xr:uid="{EF028328-DE55-490F-8256-6933851C4186}"/>
    <cellStyle name="????  3 2 3" xfId="655" xr:uid="{63A4BF31-45A0-490E-AF04-00AED93ED2A5}"/>
    <cellStyle name="????  3 2 3 2" xfId="21087" xr:uid="{1A8F461E-AFC7-4B9E-B8A1-E4477F8D9020}"/>
    <cellStyle name="????  3 2 4" xfId="656" xr:uid="{88A215CF-15C6-4266-86AD-2CC4817A3CDC}"/>
    <cellStyle name="????  3 2 4 2" xfId="21088" xr:uid="{3AFCBFA7-7E4D-458D-8490-A679709DD951}"/>
    <cellStyle name="????  3 2 5" xfId="657" xr:uid="{20EB6065-7CC7-445C-B214-A62B1AC50F2C}"/>
    <cellStyle name="????  3 2 5 2" xfId="21089" xr:uid="{EB2BEDF0-EDD9-46CA-BA9F-7AC971774CC8}"/>
    <cellStyle name="????  3 2 6" xfId="658" xr:uid="{0FABAA61-9F19-44DA-B153-755D5F82C9A9}"/>
    <cellStyle name="????  3 2 6 2" xfId="21090" xr:uid="{EBAC0AB5-A566-4A87-B8B4-EF69083EFE89}"/>
    <cellStyle name="????  3 2 7" xfId="659" xr:uid="{9F3ED1AF-F4E8-434E-A5B3-2BD7CFEFB1B6}"/>
    <cellStyle name="????  3 2 7 2" xfId="21091" xr:uid="{5B067201-4343-493E-843D-F613C08AEF7B}"/>
    <cellStyle name="????  3 2 8" xfId="660" xr:uid="{FD0C2141-E3BF-47C6-9823-7BAD91E06273}"/>
    <cellStyle name="????  3 2 8 2" xfId="21092" xr:uid="{68FEA621-0098-4631-87FB-4E0805C856D2}"/>
    <cellStyle name="????  3 2 9" xfId="661" xr:uid="{A41758B3-26A8-4F0F-8552-CE454F65A35D}"/>
    <cellStyle name="????  3 2 9 2" xfId="21093" xr:uid="{397523A8-B7CB-4B0D-A578-D00B5FABD75A}"/>
    <cellStyle name="????  3 3" xfId="662" xr:uid="{486377FF-3F81-47DF-8F5D-29ACD8C3DC87}"/>
    <cellStyle name="????  3 3 10" xfId="663" xr:uid="{2BF59E3D-AC63-4BF0-A76C-2D9420CD2220}"/>
    <cellStyle name="????  3 3 10 2" xfId="21094" xr:uid="{567498FB-BD5F-4106-ADA8-C1FEEA2E7A5B}"/>
    <cellStyle name="????  3 3 11" xfId="664" xr:uid="{C288AA32-A798-4B64-9800-20E22D96A058}"/>
    <cellStyle name="????  3 3 11 2" xfId="21095" xr:uid="{189A64B1-CBC5-4904-8508-87FF2586D048}"/>
    <cellStyle name="????  3 3 12" xfId="665" xr:uid="{D0E98087-0D13-4A6C-845B-33BDD96486F2}"/>
    <cellStyle name="????  3 3 12 2" xfId="21096" xr:uid="{CADF4D41-67B8-4161-940F-D06396C92EA8}"/>
    <cellStyle name="????  3 3 13" xfId="666" xr:uid="{939E8929-52AC-49C9-B12F-57DA633392ED}"/>
    <cellStyle name="????  3 3 13 2" xfId="21097" xr:uid="{3985DAFE-58B4-412B-8760-42E8E8347254}"/>
    <cellStyle name="????  3 3 14" xfId="667" xr:uid="{6B45CC59-E7FD-4B74-8BD3-BAA08CFE8A4F}"/>
    <cellStyle name="????  3 3 14 2" xfId="21098" xr:uid="{C0EA496E-ACE0-4BB3-AE8F-B304BF96B436}"/>
    <cellStyle name="????  3 3 15" xfId="21099" xr:uid="{181241F9-3598-4A3D-A6AD-BCB961DF76E8}"/>
    <cellStyle name="????  3 3 2" xfId="668" xr:uid="{5788302A-808C-4069-8B7E-E14900FA0ACC}"/>
    <cellStyle name="????  3 3 2 2" xfId="21100" xr:uid="{5642897B-7AD9-42CB-8CF9-7D9B28925B65}"/>
    <cellStyle name="????  3 3 3" xfId="669" xr:uid="{AB61017D-BC11-4BD9-97D7-EA5B0E1D0F47}"/>
    <cellStyle name="????  3 3 3 2" xfId="21101" xr:uid="{BC8C582D-E838-44C8-90BE-61C4E54263A0}"/>
    <cellStyle name="????  3 3 4" xfId="670" xr:uid="{DF00BD2E-EFB8-4D57-A171-BDEA1A2991D6}"/>
    <cellStyle name="????  3 3 4 2" xfId="21102" xr:uid="{7236F604-E98B-45CF-A6E4-36F7771C1AAB}"/>
    <cellStyle name="????  3 3 5" xfId="671" xr:uid="{34EBFFF3-3E3D-404E-B9DA-3181BB594EEB}"/>
    <cellStyle name="????  3 3 5 2" xfId="21103" xr:uid="{FCF06F76-391E-4DDC-8596-7EB100075E0C}"/>
    <cellStyle name="????  3 3 6" xfId="672" xr:uid="{316FE0A4-96FB-4296-BF31-676036469EF8}"/>
    <cellStyle name="????  3 3 6 2" xfId="21104" xr:uid="{BCCED239-7935-4F43-A0AB-9AA8254905EA}"/>
    <cellStyle name="????  3 3 7" xfId="673" xr:uid="{590BE7DD-720E-4697-830B-60530E28CBE9}"/>
    <cellStyle name="????  3 3 7 2" xfId="21105" xr:uid="{5EE4BFF1-F428-4845-8229-8155FD4788E9}"/>
    <cellStyle name="????  3 3 8" xfId="674" xr:uid="{520DEFCD-ACAC-4F8E-8E41-DBBEDFCBF820}"/>
    <cellStyle name="????  3 3 8 2" xfId="21106" xr:uid="{F44E6C6B-39C3-4FC9-8B13-33FB4697D9C3}"/>
    <cellStyle name="????  3 3 9" xfId="675" xr:uid="{0DEE85FE-668D-437C-9F42-9B4EF0667307}"/>
    <cellStyle name="????  3 3 9 2" xfId="21107" xr:uid="{DAF5C4F9-120F-40A3-BA75-8088B7BA2D55}"/>
    <cellStyle name="????  3 4" xfId="676" xr:uid="{EC07594D-84DF-4C45-A6AF-1F5A6446DA59}"/>
    <cellStyle name="????  3 4 2" xfId="21108" xr:uid="{16ADA1FD-3BA2-4218-BCDD-72F5F1A8E76F}"/>
    <cellStyle name="????  3 5" xfId="677" xr:uid="{76E34CC9-BD78-4C68-8063-380F4C8CB879}"/>
    <cellStyle name="????  3 5 2" xfId="21109" xr:uid="{4C73C392-7189-4E03-B0BD-373C07085B92}"/>
    <cellStyle name="????  3 6" xfId="678" xr:uid="{248C9191-2BCC-4647-80BA-F324942E7D86}"/>
    <cellStyle name="????  3 6 2" xfId="21110" xr:uid="{F0898491-58E8-493A-A0D9-CBBDD2EAE0F1}"/>
    <cellStyle name="????  3 7" xfId="679" xr:uid="{2FEC99B5-6207-4AC6-BF3E-56389B9C7BB7}"/>
    <cellStyle name="????  3 7 2" xfId="21111" xr:uid="{16D5405A-4148-44D0-90DF-29E1E9BF433C}"/>
    <cellStyle name="????  3 8" xfId="680" xr:uid="{C1981375-091D-4284-A802-E830C6D4FE9D}"/>
    <cellStyle name="????  3 8 2" xfId="21112" xr:uid="{9E2425EA-9DE0-4C9B-936B-7A1CC093CB53}"/>
    <cellStyle name="????  3 9" xfId="681" xr:uid="{94E8DADC-4318-469B-A2C0-5713992E9805}"/>
    <cellStyle name="????  3 9 2" xfId="21113" xr:uid="{BA26C6F1-A920-4F5D-B1D8-F3806848A1F4}"/>
    <cellStyle name="????  4" xfId="682" xr:uid="{E34F6A71-BE9B-49CD-A8A9-7C2DE070B24B}"/>
    <cellStyle name="????  4 10" xfId="683" xr:uid="{98187D0A-DE4A-414E-BDA9-2DDAD97A7342}"/>
    <cellStyle name="????  4 10 2" xfId="21114" xr:uid="{1BAC2177-7BDD-4898-BD31-34B856F9555D}"/>
    <cellStyle name="????  4 11" xfId="684" xr:uid="{12AB38EE-B1CE-4FC7-8605-59C632766616}"/>
    <cellStyle name="????  4 11 2" xfId="21115" xr:uid="{F8956568-5532-41AC-AF37-849464E7EF69}"/>
    <cellStyle name="????  4 12" xfId="685" xr:uid="{1EF44385-00CE-4F90-A076-F8F5DA302AD6}"/>
    <cellStyle name="????  4 12 2" xfId="21116" xr:uid="{7542FC28-3E65-4CBF-8637-AE570D96B994}"/>
    <cellStyle name="????  4 13" xfId="686" xr:uid="{05F208EE-CD31-4996-8734-2846F9BE75E7}"/>
    <cellStyle name="????  4 13 2" xfId="21117" xr:uid="{81B09F86-1377-42A1-AB85-C43526B91185}"/>
    <cellStyle name="????  4 14" xfId="687" xr:uid="{A301D457-3781-42AD-BBDA-5BE7EB73616E}"/>
    <cellStyle name="????  4 14 2" xfId="21118" xr:uid="{E0EE3D78-B3F0-475D-A9A0-93D6C34F0255}"/>
    <cellStyle name="????  4 15" xfId="688" xr:uid="{AAAD1769-9C15-4D72-9302-EF5C236EC2D1}"/>
    <cellStyle name="????  4 15 2" xfId="21119" xr:uid="{F2AD13C1-9CDD-4D16-A023-27F3AD211CB1}"/>
    <cellStyle name="????  4 16" xfId="21120" xr:uid="{E830672E-82DA-4569-8D30-4C7F5D7F1772}"/>
    <cellStyle name="????  4 2" xfId="689" xr:uid="{ABD5F91C-5ACD-4831-A6B2-304D5FC23161}"/>
    <cellStyle name="????  4 2 10" xfId="690" xr:uid="{20F34D4B-51CD-430A-A47E-BEE32B84C64E}"/>
    <cellStyle name="????  4 2 10 2" xfId="21121" xr:uid="{4763CA80-C5EA-4F7F-8BFC-988CA53C3BAE}"/>
    <cellStyle name="????  4 2 11" xfId="691" xr:uid="{C76CDA95-CE50-411A-8F7E-DBE5260A2404}"/>
    <cellStyle name="????  4 2 11 2" xfId="21122" xr:uid="{210A0CE9-D6DC-4CAB-8734-698FEC59CA46}"/>
    <cellStyle name="????  4 2 12" xfId="692" xr:uid="{7D14CEDA-39AB-450A-94AE-9C4DC52A5AAC}"/>
    <cellStyle name="????  4 2 12 2" xfId="21123" xr:uid="{86442F59-039D-4F1A-ABB2-2B38A7EFE297}"/>
    <cellStyle name="????  4 2 13" xfId="693" xr:uid="{4A9AF371-AA7F-4D50-9C66-96C2393D8CF6}"/>
    <cellStyle name="????  4 2 13 2" xfId="21124" xr:uid="{E8FCCA12-7D16-41A5-80E5-B03FA7E87907}"/>
    <cellStyle name="????  4 2 14" xfId="694" xr:uid="{A0F69A35-21E9-40B5-9DF9-83DCB6CF3627}"/>
    <cellStyle name="????  4 2 14 2" xfId="21125" xr:uid="{BCEF27B3-F4DA-4DE5-A3D7-6A6F6D7FA506}"/>
    <cellStyle name="????  4 2 15" xfId="21126" xr:uid="{FAEB2849-FE61-422A-9C8E-863600E67354}"/>
    <cellStyle name="????  4 2 2" xfId="695" xr:uid="{5C8D9E44-5778-4A8E-91BE-43650B030C41}"/>
    <cellStyle name="????  4 2 2 10" xfId="696" xr:uid="{14EDE47B-98F5-4E8F-A6B9-11B9442A7DAA}"/>
    <cellStyle name="????  4 2 2 10 2" xfId="21127" xr:uid="{7C29E136-A7A7-45B4-ADC6-5A701D6A32EC}"/>
    <cellStyle name="????  4 2 2 11" xfId="697" xr:uid="{839C3824-5FF0-494D-A4F9-5DBB39983614}"/>
    <cellStyle name="????  4 2 2 11 2" xfId="21128" xr:uid="{563135A7-F0F0-435A-B0B0-49AB47EE25A6}"/>
    <cellStyle name="????  4 2 2 12" xfId="698" xr:uid="{713E0860-257F-4487-A556-2CBD50171F41}"/>
    <cellStyle name="????  4 2 2 12 2" xfId="21129" xr:uid="{314B4908-AB09-4A0D-ABD4-F47DD4D50E9B}"/>
    <cellStyle name="????  4 2 2 13" xfId="699" xr:uid="{02EAF0F7-0687-4411-B93C-B5D4B3D27558}"/>
    <cellStyle name="????  4 2 2 13 2" xfId="21130" xr:uid="{6D54A762-E16E-466A-84D3-415B9F252BBE}"/>
    <cellStyle name="????  4 2 2 14" xfId="700" xr:uid="{952993E8-4D5C-440B-9A37-43AF59D170CE}"/>
    <cellStyle name="????  4 2 2 14 2" xfId="21131" xr:uid="{02C339BD-6877-44B8-BD26-CDBF6B0662F1}"/>
    <cellStyle name="????  4 2 2 15" xfId="21132" xr:uid="{F6787BC6-261B-4FBD-B199-9804D8B8A806}"/>
    <cellStyle name="????  4 2 2 2" xfId="701" xr:uid="{E447E9FE-31DF-4359-96A7-D0300CC3BDB5}"/>
    <cellStyle name="????  4 2 2 2 2" xfId="21133" xr:uid="{C6AB9610-1DD8-44EF-97F6-42336C997093}"/>
    <cellStyle name="????  4 2 2 3" xfId="702" xr:uid="{C9710BEB-080C-4206-B2B5-9EB002A6DF8F}"/>
    <cellStyle name="????  4 2 2 3 2" xfId="21134" xr:uid="{65EF5BE6-B281-4318-BE7E-2ADC1E6A365D}"/>
    <cellStyle name="????  4 2 2 4" xfId="703" xr:uid="{AC2C27D9-BDAA-4234-B1A0-6E0070C6A432}"/>
    <cellStyle name="????  4 2 2 4 2" xfId="21135" xr:uid="{C74D5BC4-A13A-4C52-A7D4-E96BF11EF64B}"/>
    <cellStyle name="????  4 2 2 5" xfId="704" xr:uid="{1D9B5EB1-CB09-49A7-91E6-EB9ABE0484A3}"/>
    <cellStyle name="????  4 2 2 5 2" xfId="21136" xr:uid="{EDB927C3-C4DF-4C9A-8C92-2E4C842C54EB}"/>
    <cellStyle name="????  4 2 2 6" xfId="705" xr:uid="{10E14DA5-8065-4DCA-AF89-DD8C29CD82E1}"/>
    <cellStyle name="????  4 2 2 6 2" xfId="21137" xr:uid="{6E60E58C-F101-4949-9B3D-743EBE581E41}"/>
    <cellStyle name="????  4 2 2 7" xfId="706" xr:uid="{EE0DAD62-95CD-4474-8D6C-0ABC8F5AB435}"/>
    <cellStyle name="????  4 2 2 7 2" xfId="21138" xr:uid="{242B331E-5817-4C28-9313-A1349A251FE3}"/>
    <cellStyle name="????  4 2 2 8" xfId="707" xr:uid="{B41FBC8C-1CE5-49C4-84B9-B389D69991B7}"/>
    <cellStyle name="????  4 2 2 8 2" xfId="21139" xr:uid="{80E81791-ABE1-4505-A06D-1BCF66C3AADE}"/>
    <cellStyle name="????  4 2 2 9" xfId="708" xr:uid="{B44DF32A-D73F-4DA9-8407-4D96E87DB4E8}"/>
    <cellStyle name="????  4 2 2 9 2" xfId="21140" xr:uid="{5D85985C-F310-44B0-A078-8FEEA832BB08}"/>
    <cellStyle name="????  4 2 3" xfId="709" xr:uid="{40A0A2F4-0C49-4651-8C74-5C0858DF3A4E}"/>
    <cellStyle name="????  4 2 3 2" xfId="21141" xr:uid="{C63E12DD-5F7C-4164-AE33-ED536A16A59E}"/>
    <cellStyle name="????  4 2 4" xfId="710" xr:uid="{7961C346-3F4B-436B-A867-7C5B535296F1}"/>
    <cellStyle name="????  4 2 4 2" xfId="21142" xr:uid="{6DFA9C6E-6754-4558-9A88-42070C4D2859}"/>
    <cellStyle name="????  4 2 5" xfId="711" xr:uid="{F7BEF49E-4931-46DD-9F47-7085DB699FBF}"/>
    <cellStyle name="????  4 2 5 2" xfId="21143" xr:uid="{0A26285D-BCCC-49EC-BC70-4553F789C521}"/>
    <cellStyle name="????  4 2 6" xfId="712" xr:uid="{D5DEFFA9-776A-404C-9BA4-72533407F0AB}"/>
    <cellStyle name="????  4 2 6 2" xfId="21144" xr:uid="{8E5D65C4-4801-4E7E-BE9F-70B2C93DE16D}"/>
    <cellStyle name="????  4 2 7" xfId="713" xr:uid="{C1F535BE-65A4-41AA-81E4-FA71C86469C1}"/>
    <cellStyle name="????  4 2 7 2" xfId="21145" xr:uid="{E9804095-F709-4A28-BD53-38B1937FBBEE}"/>
    <cellStyle name="????  4 2 8" xfId="714" xr:uid="{2D102EC7-1A1E-4363-AB22-A49C91BC9F41}"/>
    <cellStyle name="????  4 2 8 2" xfId="21146" xr:uid="{CBE9A419-38A9-4A6C-B5EE-77C0A9D7DEC2}"/>
    <cellStyle name="????  4 2 9" xfId="715" xr:uid="{543D9EF1-FD68-4003-B953-C2808644B557}"/>
    <cellStyle name="????  4 2 9 2" xfId="21147" xr:uid="{25A9275C-F53F-4D31-8541-66E2197E482F}"/>
    <cellStyle name="????  4 3" xfId="716" xr:uid="{F4119939-1A32-4975-8A91-D244D06CA02C}"/>
    <cellStyle name="????  4 3 10" xfId="717" xr:uid="{03A77E77-610B-4146-9659-6F833C1CB82B}"/>
    <cellStyle name="????  4 3 10 2" xfId="21148" xr:uid="{AF9E1830-7BF6-49D5-BAD7-C10EFC527CE0}"/>
    <cellStyle name="????  4 3 11" xfId="718" xr:uid="{73FFA53E-1799-4830-B035-B9B759DDE6B2}"/>
    <cellStyle name="????  4 3 11 2" xfId="21149" xr:uid="{5AE5BE1F-240A-47F8-829A-1BB64E4BFDDD}"/>
    <cellStyle name="????  4 3 12" xfId="719" xr:uid="{8C361C5A-D2C6-46D9-B145-85086A966F10}"/>
    <cellStyle name="????  4 3 12 2" xfId="21150" xr:uid="{B9F8E483-A6C4-45DF-BE2B-98F67CC457DC}"/>
    <cellStyle name="????  4 3 13" xfId="720" xr:uid="{F1416711-B110-429C-BBB6-AF525AC2FB06}"/>
    <cellStyle name="????  4 3 13 2" xfId="21151" xr:uid="{705AA20E-027F-442C-9128-EB9ABEC8EBDD}"/>
    <cellStyle name="????  4 3 14" xfId="721" xr:uid="{E70BD788-3C2C-45A1-9A80-C66EC74462FD}"/>
    <cellStyle name="????  4 3 14 2" xfId="21152" xr:uid="{91963319-A1F9-4D7C-9896-B3746CB24B77}"/>
    <cellStyle name="????  4 3 15" xfId="21153" xr:uid="{C58B94BE-2350-4807-BFA1-91FAECA1E340}"/>
    <cellStyle name="????  4 3 2" xfId="722" xr:uid="{A12D0C39-BC28-4EF5-91A9-2E507E982561}"/>
    <cellStyle name="????  4 3 2 2" xfId="21154" xr:uid="{BA9848F7-83CE-431C-BD6E-2EF889D396F7}"/>
    <cellStyle name="????  4 3 3" xfId="723" xr:uid="{4B41DB75-66AE-4518-811A-A5CF6783E618}"/>
    <cellStyle name="????  4 3 3 2" xfId="21155" xr:uid="{65AE3D6A-D1A8-4BAA-8B17-41EC2935E066}"/>
    <cellStyle name="????  4 3 4" xfId="724" xr:uid="{73DFE207-9352-44A0-92E1-22FEBF0BB113}"/>
    <cellStyle name="????  4 3 4 2" xfId="21156" xr:uid="{B31CF716-553F-43EF-BD79-97BF2AD2AA15}"/>
    <cellStyle name="????  4 3 5" xfId="725" xr:uid="{C23052FD-8071-4F2C-B67B-273AECD719B8}"/>
    <cellStyle name="????  4 3 5 2" xfId="21157" xr:uid="{7BD1333B-F554-43DD-ADF6-A00F68DC30EA}"/>
    <cellStyle name="????  4 3 6" xfId="726" xr:uid="{5C41E980-B6E9-49F9-BF1D-4736664D8B46}"/>
    <cellStyle name="????  4 3 6 2" xfId="21158" xr:uid="{48D3C274-55A6-4DC3-A2BE-3DFDEC694CE9}"/>
    <cellStyle name="????  4 3 7" xfId="727" xr:uid="{6C2BFB55-0016-4B00-A6C0-0C66DBCD358F}"/>
    <cellStyle name="????  4 3 7 2" xfId="21159" xr:uid="{B5CDB805-E4D3-46C1-9EDD-8E2AF75D4EF3}"/>
    <cellStyle name="????  4 3 8" xfId="728" xr:uid="{59EB9A6B-CEBD-439C-94DF-80D44451D301}"/>
    <cellStyle name="????  4 3 8 2" xfId="21160" xr:uid="{6D26E240-D902-4C17-864C-15AC1CE8B196}"/>
    <cellStyle name="????  4 3 9" xfId="729" xr:uid="{B5ED7B5D-D341-4BD7-B321-D27C3365ED51}"/>
    <cellStyle name="????  4 3 9 2" xfId="21161" xr:uid="{9F65D621-6F77-4E8C-A5EA-1A2607AB1B53}"/>
    <cellStyle name="????  4 4" xfId="730" xr:uid="{111111D2-9B37-4476-8EB8-FDA00E267561}"/>
    <cellStyle name="????  4 4 2" xfId="21162" xr:uid="{CBF6B52A-91B0-41C1-BEFC-486A8192C9A6}"/>
    <cellStyle name="????  4 5" xfId="731" xr:uid="{E0AF36D9-1B86-4A5E-A39B-87C3009BE86E}"/>
    <cellStyle name="????  4 5 2" xfId="21163" xr:uid="{F21BA96C-0F23-4A1C-B543-AFF24D54F77A}"/>
    <cellStyle name="????  4 6" xfId="732" xr:uid="{FF994AD6-A7A9-47D5-8A8A-59E9FFF49C0B}"/>
    <cellStyle name="????  4 6 2" xfId="21164" xr:uid="{97895091-EC6D-4A0E-97FF-94DF81464B81}"/>
    <cellStyle name="????  4 7" xfId="733" xr:uid="{8F587592-B2DE-42AD-9165-9B1760358846}"/>
    <cellStyle name="????  4 7 2" xfId="21165" xr:uid="{C15C21E8-9F5B-4A4C-BFE3-C1E2CB9A03D9}"/>
    <cellStyle name="????  4 8" xfId="734" xr:uid="{898298A0-EED4-4D9A-9A89-04B11C465742}"/>
    <cellStyle name="????  4 8 2" xfId="21166" xr:uid="{56CEE48E-611D-48CD-8846-3CE463419FD3}"/>
    <cellStyle name="????  4 9" xfId="735" xr:uid="{CC1672FF-B59C-4D61-A1AE-0684A8DBF90A}"/>
    <cellStyle name="????  4 9 2" xfId="21167" xr:uid="{4F8E12E2-9E57-49AA-A224-EF3E7B0DFA0F}"/>
    <cellStyle name="????  5" xfId="736" xr:uid="{C8317A73-E469-4A84-B810-E4209F24E172}"/>
    <cellStyle name="????  5 10" xfId="737" xr:uid="{B123079E-16A1-4411-A5C5-63BA8A0CA321}"/>
    <cellStyle name="????  5 10 2" xfId="21168" xr:uid="{512DC19B-BFFB-402D-80F9-657276D9D926}"/>
    <cellStyle name="????  5 11" xfId="738" xr:uid="{864E67BF-6D58-4900-B5D7-BA758A2C766B}"/>
    <cellStyle name="????  5 11 2" xfId="21169" xr:uid="{5C5A0543-D965-4726-8596-56AAA59F17EE}"/>
    <cellStyle name="????  5 12" xfId="739" xr:uid="{FBFEC23E-35D1-4EE8-B99B-2272AB559583}"/>
    <cellStyle name="????  5 12 2" xfId="21170" xr:uid="{71009966-F50E-4D7A-8538-33FDC4B90F11}"/>
    <cellStyle name="????  5 13" xfId="740" xr:uid="{08EF7060-D85F-484F-B10F-F612942161FB}"/>
    <cellStyle name="????  5 13 2" xfId="21171" xr:uid="{74604D42-DE3C-440D-8118-D822AE5B1C54}"/>
    <cellStyle name="????  5 14" xfId="741" xr:uid="{A502DEBA-4189-4A7E-A08C-BC083AA3AFA0}"/>
    <cellStyle name="????  5 14 2" xfId="21172" xr:uid="{F89021BB-9585-427D-86E7-B55B7CC4ADA0}"/>
    <cellStyle name="????  5 15" xfId="742" xr:uid="{BDF0B4F9-745E-42DF-8A60-2424ED3D5E85}"/>
    <cellStyle name="????  5 15 2" xfId="21173" xr:uid="{CCCF80AC-0A21-472C-9E31-54A1597DDE2D}"/>
    <cellStyle name="????  5 16" xfId="21174" xr:uid="{47875509-5916-4076-BD53-6D531DF02E1A}"/>
    <cellStyle name="????  5 2" xfId="743" xr:uid="{B9AC0461-369A-4EF7-AF98-BE68D9E16412}"/>
    <cellStyle name="????  5 2 10" xfId="744" xr:uid="{6D3418EA-F9D2-4FF0-8918-60B9B4014955}"/>
    <cellStyle name="????  5 2 10 2" xfId="21175" xr:uid="{99A69EBA-B1CF-4610-BCF8-792E3E8E05B3}"/>
    <cellStyle name="????  5 2 11" xfId="745" xr:uid="{33938E99-605B-47F2-A4C8-BA8EFE6C0B1E}"/>
    <cellStyle name="????  5 2 11 2" xfId="21176" xr:uid="{E5320D28-B2CE-4C89-9C1B-B825531F310A}"/>
    <cellStyle name="????  5 2 12" xfId="746" xr:uid="{7467244B-CB6F-45CC-9806-35300D29DF39}"/>
    <cellStyle name="????  5 2 12 2" xfId="21177" xr:uid="{F5177205-BFCC-40FB-AEAB-A4109DA27671}"/>
    <cellStyle name="????  5 2 13" xfId="747" xr:uid="{E008B0C6-8724-403C-88BB-23444EAD632B}"/>
    <cellStyle name="????  5 2 13 2" xfId="21178" xr:uid="{C9260C87-6B0B-4E16-A38D-DFD754982762}"/>
    <cellStyle name="????  5 2 14" xfId="748" xr:uid="{0CBE11CA-E5AC-4269-A994-709FC0B74EB0}"/>
    <cellStyle name="????  5 2 14 2" xfId="21179" xr:uid="{CDDC7F60-8A78-4058-99A8-B6AF9F2AB656}"/>
    <cellStyle name="????  5 2 15" xfId="21180" xr:uid="{AC17F027-C1F0-4E80-8EB0-4F14D9EC60F9}"/>
    <cellStyle name="????  5 2 2" xfId="749" xr:uid="{BF47BEAE-6AF7-45A3-9BF7-C7092871087D}"/>
    <cellStyle name="????  5 2 2 10" xfId="750" xr:uid="{19F9868B-3709-4939-923F-A1EC0A1B6331}"/>
    <cellStyle name="????  5 2 2 10 2" xfId="21181" xr:uid="{2139BF5B-B3A2-4B40-A4B0-BD3E9A0F2CD9}"/>
    <cellStyle name="????  5 2 2 11" xfId="751" xr:uid="{E734573C-FDD1-4909-854D-DF67479A15DF}"/>
    <cellStyle name="????  5 2 2 11 2" xfId="21182" xr:uid="{B8EDBFC0-CD97-4CC0-9BF3-8CFD5BA9B50F}"/>
    <cellStyle name="????  5 2 2 12" xfId="752" xr:uid="{57ECDF54-6B7E-4AE8-B5DD-EC33A14C9905}"/>
    <cellStyle name="????  5 2 2 12 2" xfId="21183" xr:uid="{2544A820-90F4-44CA-B00D-E3CDA0E3C282}"/>
    <cellStyle name="????  5 2 2 13" xfId="753" xr:uid="{847E38C2-DE6F-4CAC-B984-3F12C23B44B7}"/>
    <cellStyle name="????  5 2 2 13 2" xfId="21184" xr:uid="{6CBADE7E-AA2B-4FFD-A00F-85F3AB74A940}"/>
    <cellStyle name="????  5 2 2 14" xfId="754" xr:uid="{099DB09D-7ECB-4D0F-A542-6FAF4E42ED74}"/>
    <cellStyle name="????  5 2 2 14 2" xfId="21185" xr:uid="{CE02214A-6925-4744-8CE0-CA7D809EE3CC}"/>
    <cellStyle name="????  5 2 2 15" xfId="21186" xr:uid="{F2E34593-B52C-4186-A9E3-950B1BA043C4}"/>
    <cellStyle name="????  5 2 2 2" xfId="755" xr:uid="{9042DF07-F2DB-4769-BB2A-5CD6C2D3D2A7}"/>
    <cellStyle name="????  5 2 2 2 2" xfId="21187" xr:uid="{4BE1468C-7B2F-40AE-A301-6683CB2A45B7}"/>
    <cellStyle name="????  5 2 2 3" xfId="756" xr:uid="{10AD8E57-D523-44AD-BDA3-F7A5C8BAABCB}"/>
    <cellStyle name="????  5 2 2 3 2" xfId="21188" xr:uid="{C9A2CD89-06FA-4DDB-B0B3-B394DDE988A1}"/>
    <cellStyle name="????  5 2 2 4" xfId="757" xr:uid="{ACF6EB5D-CC4D-46C0-A20C-8239BA05809D}"/>
    <cellStyle name="????  5 2 2 4 2" xfId="21189" xr:uid="{CC65120C-7863-40FE-8872-C0DFE033DC11}"/>
    <cellStyle name="????  5 2 2 5" xfId="758" xr:uid="{29C5C51D-6718-4EE2-A257-C004F56D4AF9}"/>
    <cellStyle name="????  5 2 2 5 2" xfId="21190" xr:uid="{473F79E1-1833-4F2C-9922-66E39538C308}"/>
    <cellStyle name="????  5 2 2 6" xfId="759" xr:uid="{EE29829A-522B-419B-A1FB-C73D7359593C}"/>
    <cellStyle name="????  5 2 2 6 2" xfId="21191" xr:uid="{1DCF3DA9-148E-4812-A3E1-602DDA7B2AD3}"/>
    <cellStyle name="????  5 2 2 7" xfId="760" xr:uid="{B596F088-3CA2-4BB0-A565-733D80AFEE3B}"/>
    <cellStyle name="????  5 2 2 7 2" xfId="21192" xr:uid="{4C13D9DD-93C2-4C53-97D2-5A77C908A3D9}"/>
    <cellStyle name="????  5 2 2 8" xfId="761" xr:uid="{5B16621F-BD38-4709-B795-334591CDA543}"/>
    <cellStyle name="????  5 2 2 8 2" xfId="21193" xr:uid="{452D9421-BE4A-4895-BAA5-9565FF585DAE}"/>
    <cellStyle name="????  5 2 2 9" xfId="762" xr:uid="{A0C026CF-850A-4A4A-9BC1-CF5767F9C7EF}"/>
    <cellStyle name="????  5 2 2 9 2" xfId="21194" xr:uid="{325606AE-3648-4D8E-A77A-A94CFD0ABB3B}"/>
    <cellStyle name="????  5 2 3" xfId="763" xr:uid="{046A7D48-14BD-40B5-83D2-63BFA9975557}"/>
    <cellStyle name="????  5 2 3 2" xfId="21195" xr:uid="{A0766F92-A66B-4EBD-BA5A-3D6BA4608810}"/>
    <cellStyle name="????  5 2 4" xfId="764" xr:uid="{A8096554-57E1-436F-BC95-8084B1346CFC}"/>
    <cellStyle name="????  5 2 4 2" xfId="21196" xr:uid="{68FE48A1-169C-4AD9-B5C6-93E73EA2D604}"/>
    <cellStyle name="????  5 2 5" xfId="765" xr:uid="{3CB4ED9B-AA05-4221-98D1-76805B73C754}"/>
    <cellStyle name="????  5 2 5 2" xfId="21197" xr:uid="{E36E308E-20F4-4C3B-946D-7D35E92627C2}"/>
    <cellStyle name="????  5 2 6" xfId="766" xr:uid="{C88DA85C-AA4C-49C9-8689-603BFE753CD7}"/>
    <cellStyle name="????  5 2 6 2" xfId="21198" xr:uid="{616B3C97-7D63-4F12-B70B-9A38023604D2}"/>
    <cellStyle name="????  5 2 7" xfId="767" xr:uid="{803B0ED5-B0FE-4539-BEA7-AA5DBFB847F0}"/>
    <cellStyle name="????  5 2 7 2" xfId="21199" xr:uid="{C404BF03-593E-4151-8B4C-D5CC548C63D0}"/>
    <cellStyle name="????  5 2 8" xfId="768" xr:uid="{44FF53AD-4021-4C15-96E2-6369F4B82B4B}"/>
    <cellStyle name="????  5 2 8 2" xfId="21200" xr:uid="{362C812D-51D4-49A7-9FEC-00EAB8ABE720}"/>
    <cellStyle name="????  5 2 9" xfId="769" xr:uid="{5BA2531D-8169-48B6-888F-FCBA617AF71C}"/>
    <cellStyle name="????  5 2 9 2" xfId="21201" xr:uid="{676BF3F7-D797-45B4-A06C-E26A3EB20AE8}"/>
    <cellStyle name="????  5 3" xfId="770" xr:uid="{42D2D493-3084-47D5-A085-0CB9E82BC32E}"/>
    <cellStyle name="????  5 3 10" xfId="771" xr:uid="{DC2A3679-F542-4EC7-8FEF-469542A0F5C4}"/>
    <cellStyle name="????  5 3 10 2" xfId="21202" xr:uid="{E061570D-A342-49A0-8C81-A7EAC7C3C3F2}"/>
    <cellStyle name="????  5 3 11" xfId="772" xr:uid="{8B1A7FEB-2633-4751-AF75-8D733321F33E}"/>
    <cellStyle name="????  5 3 11 2" xfId="21203" xr:uid="{1239C750-72AB-46C4-B270-B26FF6012B34}"/>
    <cellStyle name="????  5 3 12" xfId="773" xr:uid="{B4328645-398F-4742-8619-E4CFD60AD412}"/>
    <cellStyle name="????  5 3 12 2" xfId="21204" xr:uid="{6F299CA7-B9A9-4B49-B3D7-99EF1C360189}"/>
    <cellStyle name="????  5 3 13" xfId="774" xr:uid="{BF76DCAC-8484-4AE3-9E2B-F6E903B40E55}"/>
    <cellStyle name="????  5 3 13 2" xfId="21205" xr:uid="{4A14D806-650E-4166-840C-827466C641AC}"/>
    <cellStyle name="????  5 3 14" xfId="775" xr:uid="{DF54D02D-2C03-4930-894F-594700FE75F9}"/>
    <cellStyle name="????  5 3 14 2" xfId="21206" xr:uid="{FFB54691-DE68-491A-9AFB-234F0FA2B061}"/>
    <cellStyle name="????  5 3 15" xfId="21207" xr:uid="{5811ADF2-F717-4610-A29D-1F9B5F8B7C49}"/>
    <cellStyle name="????  5 3 2" xfId="776" xr:uid="{82B94621-750F-4B27-A727-85652D2534E3}"/>
    <cellStyle name="????  5 3 2 2" xfId="21208" xr:uid="{C0A8D673-E302-4C45-AF0A-C769449EA17D}"/>
    <cellStyle name="????  5 3 3" xfId="777" xr:uid="{FD2B6DAF-CDF3-42D1-9BFC-452634928C94}"/>
    <cellStyle name="????  5 3 3 2" xfId="21209" xr:uid="{EDAE566F-5094-4073-8807-F4F7A64E268E}"/>
    <cellStyle name="????  5 3 4" xfId="778" xr:uid="{46AEEF11-5734-4910-9275-3B2E9B727346}"/>
    <cellStyle name="????  5 3 4 2" xfId="21210" xr:uid="{D9E63B3D-D94E-40AC-A929-180673E2D421}"/>
    <cellStyle name="????  5 3 5" xfId="779" xr:uid="{C2A4B15A-C28E-493B-99FC-5CF9BC6C47DB}"/>
    <cellStyle name="????  5 3 5 2" xfId="21211" xr:uid="{9EBDD298-5C7E-464E-8F4F-4DF830A43B32}"/>
    <cellStyle name="????  5 3 6" xfId="780" xr:uid="{218E4F15-E1FC-440D-A165-08F3262F189A}"/>
    <cellStyle name="????  5 3 6 2" xfId="21212" xr:uid="{01B46F37-6C9C-46A0-BB9F-2C39B2559942}"/>
    <cellStyle name="????  5 3 7" xfId="781" xr:uid="{12200DD6-1226-4495-9F31-BE47659DA0FC}"/>
    <cellStyle name="????  5 3 7 2" xfId="21213" xr:uid="{35F1287D-0B26-4C12-8C9D-29347E8F26DE}"/>
    <cellStyle name="????  5 3 8" xfId="782" xr:uid="{5897F856-1025-46EB-9A7F-54E9005B3BCC}"/>
    <cellStyle name="????  5 3 8 2" xfId="21214" xr:uid="{050DE399-8A02-4031-B5D1-A00AD411416A}"/>
    <cellStyle name="????  5 3 9" xfId="783" xr:uid="{48D63C64-3298-4CE0-B6E3-D9DAB3C2EB0F}"/>
    <cellStyle name="????  5 3 9 2" xfId="21215" xr:uid="{9F0E34C8-83C5-4B9D-B1EE-9D15B6A416AB}"/>
    <cellStyle name="????  5 4" xfId="784" xr:uid="{29643F89-9EC3-4D5B-8114-7FEBC7EE9933}"/>
    <cellStyle name="????  5 4 2" xfId="21216" xr:uid="{96B067CF-C861-4744-A024-B3FA96B247A0}"/>
    <cellStyle name="????  5 5" xfId="785" xr:uid="{065F40A6-B4BC-4454-BADE-1FA3C1BC141F}"/>
    <cellStyle name="????  5 5 2" xfId="21217" xr:uid="{D16E7EE5-529E-4C82-AE01-EAB0019800B5}"/>
    <cellStyle name="????  5 6" xfId="786" xr:uid="{AAB6C4C9-4A78-4CDC-9915-498F215FAF35}"/>
    <cellStyle name="????  5 6 2" xfId="21218" xr:uid="{4F227293-0D08-4E75-B33F-688FA2FEDCD4}"/>
    <cellStyle name="????  5 7" xfId="787" xr:uid="{68BA8BC0-BF46-4327-9827-8B8E1D7847F0}"/>
    <cellStyle name="????  5 7 2" xfId="21219" xr:uid="{72EBCD4F-276C-42DB-9412-E82428785163}"/>
    <cellStyle name="????  5 8" xfId="788" xr:uid="{8E25170F-7310-4FAD-87F6-10049EC084B3}"/>
    <cellStyle name="????  5 8 2" xfId="21220" xr:uid="{F62A250A-A1CE-4D53-9D37-0E53593DAAFD}"/>
    <cellStyle name="????  5 9" xfId="789" xr:uid="{7587F830-27E8-48FA-A938-DD86DF0067BE}"/>
    <cellStyle name="????  5 9 2" xfId="21221" xr:uid="{57420F50-C620-4556-85F7-C07BA25B5F99}"/>
    <cellStyle name="????  6" xfId="790" xr:uid="{2F2915A3-3AAF-44A0-8160-A1FE3FFD95DC}"/>
    <cellStyle name="????  6 10" xfId="791" xr:uid="{70D8F631-87CD-49D4-9D3A-F28E872C8E9A}"/>
    <cellStyle name="????  6 10 2" xfId="21222" xr:uid="{20EB29E3-0261-4413-AA77-36D07AD5A4A9}"/>
    <cellStyle name="????  6 11" xfId="792" xr:uid="{94A3BBAA-8663-4783-B330-1B236FD72060}"/>
    <cellStyle name="????  6 11 2" xfId="21223" xr:uid="{1799C905-0826-49D0-AF0F-6FBF082E5443}"/>
    <cellStyle name="????  6 12" xfId="793" xr:uid="{3E267302-21D2-490B-B201-4AE9EB247406}"/>
    <cellStyle name="????  6 12 2" xfId="21224" xr:uid="{DB1236B9-26C7-4458-BB0F-B749AFF2D6D4}"/>
    <cellStyle name="????  6 13" xfId="794" xr:uid="{9FD41EE1-8A8D-4A8E-8B01-8F89B1D67472}"/>
    <cellStyle name="????  6 13 2" xfId="21225" xr:uid="{17CB1758-7954-49DA-8E4A-C5AA5E31C7C9}"/>
    <cellStyle name="????  6 14" xfId="795" xr:uid="{FEBC1CCC-E8DB-4BBF-B67D-F25171E8E4EF}"/>
    <cellStyle name="????  6 14 2" xfId="21226" xr:uid="{C69A1952-28C5-441A-8953-46B6F4B32804}"/>
    <cellStyle name="????  6 15" xfId="796" xr:uid="{C2A98108-8614-4C54-A57C-82B81E2A4D29}"/>
    <cellStyle name="????  6 15 2" xfId="21227" xr:uid="{B95E47B6-9155-49B3-80A8-97D7699C3CF2}"/>
    <cellStyle name="????  6 16" xfId="21228" xr:uid="{31EC6730-6D1C-4F8E-A224-8D5842EB034B}"/>
    <cellStyle name="????  6 2" xfId="797" xr:uid="{27DC60DB-B0EF-4004-87E6-B747614E1326}"/>
    <cellStyle name="????  6 2 10" xfId="798" xr:uid="{77D6103C-D90E-4669-A652-4C11949F11FF}"/>
    <cellStyle name="????  6 2 10 2" xfId="21229" xr:uid="{709F6BE3-3D42-4EE6-A657-4587C5D64449}"/>
    <cellStyle name="????  6 2 11" xfId="799" xr:uid="{572C31EC-FBEA-44FF-AAFE-F580B5F5F19C}"/>
    <cellStyle name="????  6 2 11 2" xfId="21230" xr:uid="{8EC518D5-F58E-450C-95D1-A52954DAD1BB}"/>
    <cellStyle name="????  6 2 12" xfId="800" xr:uid="{B97E77BD-CD75-498D-B270-7B33486278EE}"/>
    <cellStyle name="????  6 2 12 2" xfId="21231" xr:uid="{6DF17E64-CE59-4ACF-A040-26F8542772C6}"/>
    <cellStyle name="????  6 2 13" xfId="801" xr:uid="{479D187A-1F93-4AD5-9120-0A6CE12154C1}"/>
    <cellStyle name="????  6 2 13 2" xfId="21232" xr:uid="{D04A7814-80BF-47DB-B4C2-86815FC7CC07}"/>
    <cellStyle name="????  6 2 14" xfId="802" xr:uid="{5983E23B-AC41-4C95-99E6-481E8EBB6616}"/>
    <cellStyle name="????  6 2 14 2" xfId="21233" xr:uid="{D31DF4A5-9A11-4460-A723-62099DF3AFF5}"/>
    <cellStyle name="????  6 2 15" xfId="21234" xr:uid="{499BDE8B-C2CD-4C2A-AB0F-D726B84188FE}"/>
    <cellStyle name="????  6 2 2" xfId="803" xr:uid="{4AE3777A-7923-45CB-B3F9-CC713B3E7A59}"/>
    <cellStyle name="????  6 2 2 10" xfId="804" xr:uid="{0C503ACF-3D9A-4F94-B346-B386006DD345}"/>
    <cellStyle name="????  6 2 2 10 2" xfId="21235" xr:uid="{23904962-9017-4E7C-84F1-9443E7C428F4}"/>
    <cellStyle name="????  6 2 2 11" xfId="805" xr:uid="{7C968FC0-5BA6-4A97-9798-D4E014DB532C}"/>
    <cellStyle name="????  6 2 2 11 2" xfId="21236" xr:uid="{FF29BFD1-09CE-42EB-9FE3-CC36374E4996}"/>
    <cellStyle name="????  6 2 2 12" xfId="806" xr:uid="{98EA06A1-9D57-4653-B8A8-744B9B58A749}"/>
    <cellStyle name="????  6 2 2 12 2" xfId="21237" xr:uid="{23CBDDD8-7252-44E7-BE02-DF8425DE09FB}"/>
    <cellStyle name="????  6 2 2 13" xfId="807" xr:uid="{E712BD88-F093-40E8-98AF-EE3712AB92B7}"/>
    <cellStyle name="????  6 2 2 13 2" xfId="21238" xr:uid="{2773009F-4EB1-4EF1-8CD4-0303C3A73480}"/>
    <cellStyle name="????  6 2 2 14" xfId="808" xr:uid="{2EAE6FAE-9C41-4C6C-9588-7BB50FA383E1}"/>
    <cellStyle name="????  6 2 2 14 2" xfId="21239" xr:uid="{6E3E6F81-3F93-419A-8BCA-3145002AB401}"/>
    <cellStyle name="????  6 2 2 15" xfId="21240" xr:uid="{5FB5D53F-7A0E-404F-9D9B-D48D38ABC3CD}"/>
    <cellStyle name="????  6 2 2 2" xfId="809" xr:uid="{D9084F2C-6B76-4842-8DD8-E4BEFEAEBF51}"/>
    <cellStyle name="????  6 2 2 2 2" xfId="21241" xr:uid="{BEA80034-D90E-4E2D-9A2C-2A47F0143B6B}"/>
    <cellStyle name="????  6 2 2 3" xfId="810" xr:uid="{1EBD161C-C84A-4FBE-9FCA-D0B001FA84DE}"/>
    <cellStyle name="????  6 2 2 3 2" xfId="21242" xr:uid="{59330921-4D9F-4BB0-8A20-0BF27BEC97D0}"/>
    <cellStyle name="????  6 2 2 4" xfId="811" xr:uid="{FF200BA9-F0FD-41D0-AAE0-FAA16BBF548D}"/>
    <cellStyle name="????  6 2 2 4 2" xfId="21243" xr:uid="{BB9B8B04-E303-4D68-9D45-8E046DD1948D}"/>
    <cellStyle name="????  6 2 2 5" xfId="812" xr:uid="{A92DCC2E-746A-4701-AE80-74D344D343F9}"/>
    <cellStyle name="????  6 2 2 5 2" xfId="21244" xr:uid="{0E03FA0C-E219-4722-962D-7AC63BE4FE00}"/>
    <cellStyle name="????  6 2 2 6" xfId="813" xr:uid="{809EEE20-5AA6-4DFE-BD62-346A73B14097}"/>
    <cellStyle name="????  6 2 2 6 2" xfId="21245" xr:uid="{8C953578-BD0F-490E-A61F-009C6E943A37}"/>
    <cellStyle name="????  6 2 2 7" xfId="814" xr:uid="{BB8FA39D-110D-44EB-A2AF-6BFC75A0DBF6}"/>
    <cellStyle name="????  6 2 2 7 2" xfId="21246" xr:uid="{B7DAD959-9F6E-4639-925A-2D3C489DA284}"/>
    <cellStyle name="????  6 2 2 8" xfId="815" xr:uid="{7D72B281-B036-4B27-A65D-3140D83893F1}"/>
    <cellStyle name="????  6 2 2 8 2" xfId="21247" xr:uid="{AEFFD3B9-91D3-469D-8D81-388292ED7132}"/>
    <cellStyle name="????  6 2 2 9" xfId="816" xr:uid="{CF6AC548-9B34-45D2-9D14-7DE11355CCBA}"/>
    <cellStyle name="????  6 2 2 9 2" xfId="21248" xr:uid="{D781CF08-AD07-4349-AF9D-8916882539C9}"/>
    <cellStyle name="????  6 2 3" xfId="817" xr:uid="{19074672-5401-459F-A3E1-A686A50CA6AC}"/>
    <cellStyle name="????  6 2 3 2" xfId="21249" xr:uid="{5C8FCC64-CFA3-4844-9AEF-EE593285219A}"/>
    <cellStyle name="????  6 2 4" xfId="818" xr:uid="{E5888B91-164E-462C-BA9F-3F9BC024EBF4}"/>
    <cellStyle name="????  6 2 4 2" xfId="21250" xr:uid="{F97D5811-7532-4311-B16A-249CB5FA4AD5}"/>
    <cellStyle name="????  6 2 5" xfId="819" xr:uid="{E4BEA887-7606-48C4-ACD4-C6125C977F78}"/>
    <cellStyle name="????  6 2 5 2" xfId="21251" xr:uid="{348C19A4-BC13-42CF-9616-2F02D96D63E6}"/>
    <cellStyle name="????  6 2 6" xfId="820" xr:uid="{3F558232-870A-40AA-BE3F-AC21BBCBFBE1}"/>
    <cellStyle name="????  6 2 6 2" xfId="21252" xr:uid="{5273717D-F46F-45D7-A084-12CF0BB88AE7}"/>
    <cellStyle name="????  6 2 7" xfId="821" xr:uid="{28D45297-1E71-4018-B590-2643D29B449C}"/>
    <cellStyle name="????  6 2 7 2" xfId="21253" xr:uid="{9888F55F-95F3-42DA-8F6C-8DAADB5362E1}"/>
    <cellStyle name="????  6 2 8" xfId="822" xr:uid="{49C1F75F-8B18-46AB-893B-36C306C80459}"/>
    <cellStyle name="????  6 2 8 2" xfId="21254" xr:uid="{91184A93-5758-4D02-BF62-7F2E9E84EE96}"/>
    <cellStyle name="????  6 2 9" xfId="823" xr:uid="{C75A8BE9-C771-4492-A05F-1BFB159F12D0}"/>
    <cellStyle name="????  6 2 9 2" xfId="21255" xr:uid="{56D30254-CB4D-4E34-BC75-F9E9B8659D44}"/>
    <cellStyle name="????  6 3" xfId="824" xr:uid="{B14F295D-D79A-4CD0-8319-F73B91CDC1F3}"/>
    <cellStyle name="????  6 3 10" xfId="825" xr:uid="{F7DA3C0B-EB0C-476F-B1B0-EB34558E83A5}"/>
    <cellStyle name="????  6 3 10 2" xfId="21256" xr:uid="{76934E56-38E6-4458-BF08-641D1C3F86DA}"/>
    <cellStyle name="????  6 3 11" xfId="826" xr:uid="{F135DA81-633E-4790-8A3C-81569F2C244F}"/>
    <cellStyle name="????  6 3 11 2" xfId="21257" xr:uid="{43C64AAD-EA67-4C53-835D-8539D191993C}"/>
    <cellStyle name="????  6 3 12" xfId="827" xr:uid="{F7FCA993-154E-4FFE-8579-3D475B9DEE20}"/>
    <cellStyle name="????  6 3 12 2" xfId="21258" xr:uid="{4AC86146-39A7-4EE6-9AE5-D2F6F38CA893}"/>
    <cellStyle name="????  6 3 13" xfId="828" xr:uid="{29A77F3D-2B86-46E3-8115-EBB067D7C939}"/>
    <cellStyle name="????  6 3 13 2" xfId="21259" xr:uid="{DDE3D611-DE53-427F-BE6D-BC5736055E02}"/>
    <cellStyle name="????  6 3 14" xfId="829" xr:uid="{3429AD22-CB8F-4136-8AE6-3D5549163FB2}"/>
    <cellStyle name="????  6 3 14 2" xfId="21260" xr:uid="{4B87BAFD-B156-42C2-832E-9BA0887569A4}"/>
    <cellStyle name="????  6 3 15" xfId="21261" xr:uid="{0F087359-3E5E-437D-AEB1-205E68049B12}"/>
    <cellStyle name="????  6 3 2" xfId="830" xr:uid="{ECB946C5-0F81-488D-85F7-E0BBC836A931}"/>
    <cellStyle name="????  6 3 2 2" xfId="21262" xr:uid="{D631186B-4AF4-4344-A739-1AAB26531FD1}"/>
    <cellStyle name="????  6 3 3" xfId="831" xr:uid="{0BFEA6CD-1393-480D-AA6E-8B804A226429}"/>
    <cellStyle name="????  6 3 3 2" xfId="21263" xr:uid="{AEBB45B2-EB0B-4684-A46E-54F34E23FD66}"/>
    <cellStyle name="????  6 3 4" xfId="832" xr:uid="{C0B73F62-E2D9-42BF-A51E-E777E62A7257}"/>
    <cellStyle name="????  6 3 4 2" xfId="21264" xr:uid="{EFD1C57E-163F-4A05-8547-EB953984EB82}"/>
    <cellStyle name="????  6 3 5" xfId="833" xr:uid="{3823FED8-768A-4922-A29B-40FA371B970C}"/>
    <cellStyle name="????  6 3 5 2" xfId="21265" xr:uid="{FB553673-9854-444E-80F7-9B919B08CA7F}"/>
    <cellStyle name="????  6 3 6" xfId="834" xr:uid="{FFCA3138-FE5E-4E7A-9B98-0AFDAA554087}"/>
    <cellStyle name="????  6 3 6 2" xfId="21266" xr:uid="{8B5BB73E-DE89-403F-BA63-B3A91D627350}"/>
    <cellStyle name="????  6 3 7" xfId="835" xr:uid="{F7398337-6BB3-4266-91FB-65F31D4B651D}"/>
    <cellStyle name="????  6 3 7 2" xfId="21267" xr:uid="{A66A9953-9D7F-4D51-A82D-5E12FE79CF3A}"/>
    <cellStyle name="????  6 3 8" xfId="836" xr:uid="{D3DD5FDA-499B-4214-A0CC-EBC252F7C133}"/>
    <cellStyle name="????  6 3 8 2" xfId="21268" xr:uid="{7FCDA929-B338-4331-8C6A-F4F2817AF081}"/>
    <cellStyle name="????  6 3 9" xfId="837" xr:uid="{790D8011-30D0-4B26-B4C1-C98090F5360E}"/>
    <cellStyle name="????  6 3 9 2" xfId="21269" xr:uid="{071A8BE2-9594-4EAE-B542-E52BF5D1722A}"/>
    <cellStyle name="????  6 4" xfId="838" xr:uid="{F06EAFA7-4FBD-468F-B6F9-D2874EADCBBF}"/>
    <cellStyle name="????  6 4 2" xfId="21270" xr:uid="{13530D47-F975-4BE0-BA2D-CF9F039B036A}"/>
    <cellStyle name="????  6 5" xfId="839" xr:uid="{68F2D54C-0F04-412E-8BF3-DCBC8E153AA7}"/>
    <cellStyle name="????  6 5 2" xfId="21271" xr:uid="{9F30F5F4-A109-4BD3-A1B8-23AE95497154}"/>
    <cellStyle name="????  6 6" xfId="840" xr:uid="{B36166BC-7F1B-4D27-BF24-167874CA4BD3}"/>
    <cellStyle name="????  6 6 2" xfId="21272" xr:uid="{6AC1FA5B-3C5B-496A-B860-C74293D233AD}"/>
    <cellStyle name="????  6 7" xfId="841" xr:uid="{A1BD54D2-6191-4608-88CF-941455CB5A49}"/>
    <cellStyle name="????  6 7 2" xfId="21273" xr:uid="{EC93366E-FEB0-4FA2-A74E-04FA6B6E39D9}"/>
    <cellStyle name="????  6 8" xfId="842" xr:uid="{78360381-DAFD-465C-8D8D-168669ECB699}"/>
    <cellStyle name="????  6 8 2" xfId="21274" xr:uid="{025E7AF4-4B3A-4F2A-B8D0-E5BFF62A34BD}"/>
    <cellStyle name="????  6 9" xfId="843" xr:uid="{F35FBF5D-E76B-408F-9B03-1E85E97F3E67}"/>
    <cellStyle name="????  6 9 2" xfId="21275" xr:uid="{142453FD-73BA-48F6-B9BE-650F7400EE84}"/>
    <cellStyle name="????  7" xfId="844" xr:uid="{D907D109-79AD-47E2-A16E-0B19302EBFC9}"/>
    <cellStyle name="????  7 10" xfId="845" xr:uid="{BA9F9922-A4EE-4FCC-90E0-A855FF4BA585}"/>
    <cellStyle name="????  7 10 2" xfId="21276" xr:uid="{C07840F6-175F-4BED-96F2-72B369A010F0}"/>
    <cellStyle name="????  7 11" xfId="846" xr:uid="{253E5ABC-1960-47A7-89E4-79319449522C}"/>
    <cellStyle name="????  7 11 2" xfId="21277" xr:uid="{27FE4C88-94F1-4457-AC64-413933467EA7}"/>
    <cellStyle name="????  7 12" xfId="847" xr:uid="{9CFED5B8-C31D-419D-94CD-6201ECC2767D}"/>
    <cellStyle name="????  7 12 2" xfId="21278" xr:uid="{FD259E49-46E7-4294-A1A0-84210452731F}"/>
    <cellStyle name="????  7 13" xfId="848" xr:uid="{3E1CDB75-F317-4676-9EBF-D0E09CB427A4}"/>
    <cellStyle name="????  7 13 2" xfId="21279" xr:uid="{FD0E8AC1-FFC1-47F1-BB84-FFB9008F3599}"/>
    <cellStyle name="????  7 14" xfId="849" xr:uid="{6FCFC47C-0936-4AE4-A8B6-80882DE26E79}"/>
    <cellStyle name="????  7 14 2" xfId="21280" xr:uid="{63229E0A-3875-4425-A609-CF4F26907AA0}"/>
    <cellStyle name="????  7 15" xfId="850" xr:uid="{F9219E18-99EA-47B1-80CE-65D3E9BEEE5B}"/>
    <cellStyle name="????  7 15 2" xfId="21281" xr:uid="{8522890F-9EB9-4B1F-80DB-BB91263C0746}"/>
    <cellStyle name="????  7 16" xfId="21282" xr:uid="{374E1BDA-8074-450C-B7F3-0B2F85DDE6E7}"/>
    <cellStyle name="????  7 2" xfId="851" xr:uid="{BE5A5D89-2713-4D77-8973-656B216638EC}"/>
    <cellStyle name="????  7 2 10" xfId="852" xr:uid="{6550334F-87F1-425F-860E-6BCE30892214}"/>
    <cellStyle name="????  7 2 10 2" xfId="21283" xr:uid="{7DA3CA4A-0A98-417B-BB4F-72FD83353407}"/>
    <cellStyle name="????  7 2 11" xfId="853" xr:uid="{38C27992-2898-4CC5-A9B5-97B870922B10}"/>
    <cellStyle name="????  7 2 11 2" xfId="21284" xr:uid="{49EFABC2-8EBC-4D67-BBAC-037CAFB0C4A1}"/>
    <cellStyle name="????  7 2 12" xfId="854" xr:uid="{C93CF1F7-4C5A-4E29-BD97-6354C0D0C168}"/>
    <cellStyle name="????  7 2 12 2" xfId="21285" xr:uid="{C54C1B32-6FBD-4191-90B1-1FF0332104C3}"/>
    <cellStyle name="????  7 2 13" xfId="855" xr:uid="{D20B7E0E-C271-49C8-B509-69EAAC5C0F88}"/>
    <cellStyle name="????  7 2 13 2" xfId="21286" xr:uid="{D41F9B24-9281-4A09-8ECF-957CBA92AD4E}"/>
    <cellStyle name="????  7 2 14" xfId="856" xr:uid="{05709840-8441-41EA-AC5B-241E9E5AEB9D}"/>
    <cellStyle name="????  7 2 14 2" xfId="21287" xr:uid="{B7D7EE56-DF1A-4A29-A75A-C5908605FB77}"/>
    <cellStyle name="????  7 2 15" xfId="21288" xr:uid="{A96CA718-5857-4332-BF1C-2629A1FF8B6D}"/>
    <cellStyle name="????  7 2 2" xfId="857" xr:uid="{20645BCC-E197-4EAC-8D69-A5161ECCE71D}"/>
    <cellStyle name="????  7 2 2 10" xfId="858" xr:uid="{6D25DFB5-0A47-4E14-86FA-47A93D5DBE3A}"/>
    <cellStyle name="????  7 2 2 10 2" xfId="21289" xr:uid="{9950CBF9-63B3-42F8-9355-742AC767A765}"/>
    <cellStyle name="????  7 2 2 11" xfId="859" xr:uid="{5E780362-AAB2-414E-B53F-E485E74125AD}"/>
    <cellStyle name="????  7 2 2 11 2" xfId="21290" xr:uid="{A1E12C34-7DDD-4130-87FD-1850962B115F}"/>
    <cellStyle name="????  7 2 2 12" xfId="860" xr:uid="{AADB25D1-E543-48F5-9598-2E81FB5E3EA8}"/>
    <cellStyle name="????  7 2 2 12 2" xfId="21291" xr:uid="{85F46E6C-A837-4D7A-953C-468075F827C7}"/>
    <cellStyle name="????  7 2 2 13" xfId="861" xr:uid="{0B97E67D-EAB7-4449-A4EF-0A997D9DAEA3}"/>
    <cellStyle name="????  7 2 2 13 2" xfId="21292" xr:uid="{DBCD17E2-328D-4087-B017-8CC7CBFCB12F}"/>
    <cellStyle name="????  7 2 2 14" xfId="862" xr:uid="{A46B9650-D562-4429-BE16-591937C14C11}"/>
    <cellStyle name="????  7 2 2 14 2" xfId="21293" xr:uid="{69A97A3E-C993-46ED-B6FA-C128FD099D19}"/>
    <cellStyle name="????  7 2 2 15" xfId="21294" xr:uid="{9B5D69CA-1A4E-4891-84B1-CA52E8D15892}"/>
    <cellStyle name="????  7 2 2 2" xfId="863" xr:uid="{B9CBAC46-F239-4CA4-B287-7D1CE965224B}"/>
    <cellStyle name="????  7 2 2 2 2" xfId="21295" xr:uid="{EAAF0D9A-3A58-4037-8C45-1DFD083D64D0}"/>
    <cellStyle name="????  7 2 2 3" xfId="864" xr:uid="{533EF878-9589-4C89-83A3-0968C046C075}"/>
    <cellStyle name="????  7 2 2 3 2" xfId="21296" xr:uid="{1CE9E0F4-770C-4332-877E-89BE3BC62C29}"/>
    <cellStyle name="????  7 2 2 4" xfId="865" xr:uid="{B709655B-5D81-4E2F-8728-E58520E6C209}"/>
    <cellStyle name="????  7 2 2 4 2" xfId="21297" xr:uid="{2729064C-4469-49D7-8FBB-7BF6246876FB}"/>
    <cellStyle name="????  7 2 2 5" xfId="866" xr:uid="{95E205E4-E81A-45B5-95C1-95D24CBC1E60}"/>
    <cellStyle name="????  7 2 2 5 2" xfId="21298" xr:uid="{C1200A83-6994-4EC0-ACE8-694ACA27AA88}"/>
    <cellStyle name="????  7 2 2 6" xfId="867" xr:uid="{8CE28AC4-80BB-4614-8914-694A555A7816}"/>
    <cellStyle name="????  7 2 2 6 2" xfId="21299" xr:uid="{4DBEF104-0E13-4A76-AAAC-18406365AE38}"/>
    <cellStyle name="????  7 2 2 7" xfId="868" xr:uid="{795182AB-D292-4746-B5FF-22B37A0100C9}"/>
    <cellStyle name="????  7 2 2 7 2" xfId="21300" xr:uid="{419EC453-D19D-4803-B1EB-0E504CF63324}"/>
    <cellStyle name="????  7 2 2 8" xfId="869" xr:uid="{8D14FAB2-6FCD-4E2B-B8C8-8D8C2DB2FADB}"/>
    <cellStyle name="????  7 2 2 8 2" xfId="21301" xr:uid="{F15D9AFC-65A8-4DB6-B8E2-2BDFB29E5770}"/>
    <cellStyle name="????  7 2 2 9" xfId="870" xr:uid="{5F889DEE-279C-4E22-BDBA-E2E03D3E1416}"/>
    <cellStyle name="????  7 2 2 9 2" xfId="21302" xr:uid="{6A57B822-14F3-4B8C-A68E-BAE99C9D0CED}"/>
    <cellStyle name="????  7 2 3" xfId="871" xr:uid="{6A5E5CE3-5002-4131-ACDB-4C8BBE6E7C04}"/>
    <cellStyle name="????  7 2 3 2" xfId="21303" xr:uid="{FBE48092-9977-4EE4-9A61-FF24A50B07FF}"/>
    <cellStyle name="????  7 2 4" xfId="872" xr:uid="{FA777E8D-D5F4-40ED-A9E3-05D9EF5E0230}"/>
    <cellStyle name="????  7 2 4 2" xfId="21304" xr:uid="{F3C290AE-488D-4CCC-AFAC-5D809D94ABB6}"/>
    <cellStyle name="????  7 2 5" xfId="873" xr:uid="{60A85E64-2C5F-490F-BEDD-1E577DAC1963}"/>
    <cellStyle name="????  7 2 5 2" xfId="21305" xr:uid="{68A7879B-35CF-4FC6-B44E-BAB09D74B7FE}"/>
    <cellStyle name="????  7 2 6" xfId="874" xr:uid="{B5F54EF1-7525-4F31-A3D7-8A89F61DF9FC}"/>
    <cellStyle name="????  7 2 6 2" xfId="21306" xr:uid="{3B5564EC-F3D2-4310-A092-933A206EF57E}"/>
    <cellStyle name="????  7 2 7" xfId="875" xr:uid="{1808EBAE-5D29-4E8D-93ED-D2151376EE4B}"/>
    <cellStyle name="????  7 2 7 2" xfId="21307" xr:uid="{92D647B6-C98C-422A-91B8-3F8442AF3272}"/>
    <cellStyle name="????  7 2 8" xfId="876" xr:uid="{1FD88013-810F-4D3A-B31A-F833DD43E2A2}"/>
    <cellStyle name="????  7 2 8 2" xfId="21308" xr:uid="{5939F35F-0FE2-485F-8869-76CE27247B35}"/>
    <cellStyle name="????  7 2 9" xfId="877" xr:uid="{98555891-CEE3-45DD-BB06-C89DDEB1E09C}"/>
    <cellStyle name="????  7 2 9 2" xfId="21309" xr:uid="{E312C8A4-8B68-4EF1-A016-CE13D5A418EE}"/>
    <cellStyle name="????  7 3" xfId="878" xr:uid="{20644C94-7E5E-4BD2-ACBE-6E30690CD905}"/>
    <cellStyle name="????  7 3 10" xfId="879" xr:uid="{740C8CFD-BB43-4B28-966A-E695B0F0CDAF}"/>
    <cellStyle name="????  7 3 10 2" xfId="21310" xr:uid="{485CFB63-4CF5-4EE6-88D8-BD79E709176F}"/>
    <cellStyle name="????  7 3 11" xfId="880" xr:uid="{24583A35-D240-4DA6-8C71-A9906D8153C6}"/>
    <cellStyle name="????  7 3 11 2" xfId="21311" xr:uid="{314D98D0-D408-442B-BEE1-C869545B449A}"/>
    <cellStyle name="????  7 3 12" xfId="881" xr:uid="{DFD55F89-032E-4F87-8D36-D6A764AFD903}"/>
    <cellStyle name="????  7 3 12 2" xfId="21312" xr:uid="{CBE99D65-0118-4331-AE4D-D5065DE8A160}"/>
    <cellStyle name="????  7 3 13" xfId="882" xr:uid="{66CC28E3-0ADE-483F-A756-3A1A073E2DCB}"/>
    <cellStyle name="????  7 3 13 2" xfId="21313" xr:uid="{F76EE2C0-059C-447B-BB2A-9E1873500E9C}"/>
    <cellStyle name="????  7 3 14" xfId="883" xr:uid="{0DB0A453-ED3E-45A4-ADC5-28561511921F}"/>
    <cellStyle name="????  7 3 14 2" xfId="21314" xr:uid="{5DF0FB22-6184-4344-9B48-52852A36C661}"/>
    <cellStyle name="????  7 3 15" xfId="21315" xr:uid="{54CC26C9-325C-4E82-BECA-41925C456510}"/>
    <cellStyle name="????  7 3 2" xfId="884" xr:uid="{B8F27E99-509C-4A21-A7D6-A46CC18E59CF}"/>
    <cellStyle name="????  7 3 2 2" xfId="21316" xr:uid="{3851936D-FD1A-43C7-B8EF-4EC29584E176}"/>
    <cellStyle name="????  7 3 3" xfId="885" xr:uid="{62C289C6-4C83-4871-B39E-6EA558050976}"/>
    <cellStyle name="????  7 3 3 2" xfId="21317" xr:uid="{F41308F3-EFB4-4EFC-BBB3-A90B4E7659BF}"/>
    <cellStyle name="????  7 3 4" xfId="886" xr:uid="{34E9837C-1F7F-4210-9083-7696D4E215D6}"/>
    <cellStyle name="????  7 3 4 2" xfId="21318" xr:uid="{3B72F63B-8834-40FE-88A9-441BE5B30BF6}"/>
    <cellStyle name="????  7 3 5" xfId="887" xr:uid="{378B78ED-F178-4979-A2BD-D40F3A812577}"/>
    <cellStyle name="????  7 3 5 2" xfId="21319" xr:uid="{2ED2E8A5-CC2B-4589-9DB0-C37244EEC2D8}"/>
    <cellStyle name="????  7 3 6" xfId="888" xr:uid="{0AF0AA00-0853-40B3-83FC-5AD9BE57D850}"/>
    <cellStyle name="????  7 3 6 2" xfId="21320" xr:uid="{2B45101C-56E0-4102-ABA2-9E887B7EA3A4}"/>
    <cellStyle name="????  7 3 7" xfId="889" xr:uid="{B96E186A-2FA5-46B2-834C-6825DCF1E7E4}"/>
    <cellStyle name="????  7 3 7 2" xfId="21321" xr:uid="{A7BE243F-9FF8-4C36-A49F-8344DCF6E918}"/>
    <cellStyle name="????  7 3 8" xfId="890" xr:uid="{3DA4FC09-FD25-4CBE-A24D-D1CEC52D1366}"/>
    <cellStyle name="????  7 3 8 2" xfId="21322" xr:uid="{4CFA9EEC-A221-4341-A871-04929B9210BA}"/>
    <cellStyle name="????  7 3 9" xfId="891" xr:uid="{F4D68084-5F2E-407F-A1E9-35084BEA660B}"/>
    <cellStyle name="????  7 3 9 2" xfId="21323" xr:uid="{68353B50-B66F-4969-AAAC-BF17E356CBEE}"/>
    <cellStyle name="????  7 4" xfId="892" xr:uid="{F7005F29-BF47-4B1B-909E-1EF76BECB9E5}"/>
    <cellStyle name="????  7 4 2" xfId="21324" xr:uid="{EBCF5566-4FAF-4D62-A450-171DBCA4688C}"/>
    <cellStyle name="????  7 5" xfId="893" xr:uid="{DADFC48D-FFCE-4516-8052-F67DBAE548E4}"/>
    <cellStyle name="????  7 5 2" xfId="21325" xr:uid="{5D3CA552-1EAE-4B74-B346-DFA50CEA8D4C}"/>
    <cellStyle name="????  7 6" xfId="894" xr:uid="{AE851805-18D6-40CB-9F1D-09998592F42C}"/>
    <cellStyle name="????  7 6 2" xfId="21326" xr:uid="{B343A86E-4086-4F86-AC83-A4B0A9F2BC37}"/>
    <cellStyle name="????  7 7" xfId="895" xr:uid="{B6FB2B08-87E8-44CA-A0A9-F2AD81E18726}"/>
    <cellStyle name="????  7 7 2" xfId="21327" xr:uid="{7ED5F186-9B5C-423D-9BF4-C9241F2680D7}"/>
    <cellStyle name="????  7 8" xfId="896" xr:uid="{C0E48AE8-D573-4EE2-97C4-7F32DA74EB0D}"/>
    <cellStyle name="????  7 8 2" xfId="21328" xr:uid="{E2C010D1-0C55-4DD6-95FD-7EFD70FAC33B}"/>
    <cellStyle name="????  7 9" xfId="897" xr:uid="{868CF526-613A-4F05-9CF8-EBAFE63A195B}"/>
    <cellStyle name="????  7 9 2" xfId="21329" xr:uid="{51739643-C54F-46C6-A230-1E294325AF40}"/>
    <cellStyle name="????  8" xfId="898" xr:uid="{2B33D3E2-2FDF-4B6B-A409-7451431A722B}"/>
    <cellStyle name="????  8 10" xfId="899" xr:uid="{A7D0E816-FEE9-4BD1-AD2C-46B9C98BC33F}"/>
    <cellStyle name="????  8 10 2" xfId="21330" xr:uid="{34CD1534-A281-4EE0-91B3-25D982BFA118}"/>
    <cellStyle name="????  8 11" xfId="900" xr:uid="{19432D8C-F5E7-40F2-A1AF-22B797940F8D}"/>
    <cellStyle name="????  8 11 2" xfId="21331" xr:uid="{6DAC94AE-DC5C-49F5-9A39-7F8CA5826C25}"/>
    <cellStyle name="????  8 12" xfId="901" xr:uid="{1805F034-435D-45B8-BC90-F437054EAAE6}"/>
    <cellStyle name="????  8 12 2" xfId="21332" xr:uid="{7EBDFAEE-2498-498B-9CF3-729EA6F1C352}"/>
    <cellStyle name="????  8 13" xfId="902" xr:uid="{629175F2-07FF-4AFD-B5A0-603B347BBBD9}"/>
    <cellStyle name="????  8 13 2" xfId="21333" xr:uid="{9B0E4531-EB2A-4D3B-A919-DE21C84AD8EB}"/>
    <cellStyle name="????  8 14" xfId="903" xr:uid="{93D6117C-4C04-473C-ACDE-92286B8F1436}"/>
    <cellStyle name="????  8 14 2" xfId="21334" xr:uid="{5058750C-0050-4C3A-A7FA-2CB67673A252}"/>
    <cellStyle name="????  8 15" xfId="21335" xr:uid="{862BD139-A840-4AA4-93B8-7E14FC695724}"/>
    <cellStyle name="????  8 2" xfId="904" xr:uid="{F1B24FF9-5DD0-4760-B808-00F0C9942A7D}"/>
    <cellStyle name="????  8 2 10" xfId="905" xr:uid="{AE3165F6-BB0E-412E-88FF-6C88DEB1E855}"/>
    <cellStyle name="????  8 2 10 2" xfId="21336" xr:uid="{60F00BEB-89F3-4E7E-811C-32EDE0195749}"/>
    <cellStyle name="????  8 2 11" xfId="906" xr:uid="{30AAC6AD-15ED-44C2-9252-E5BD83B533C9}"/>
    <cellStyle name="????  8 2 11 2" xfId="21337" xr:uid="{EF1DF4F3-F1CD-4E08-9666-C340B77E4852}"/>
    <cellStyle name="????  8 2 12" xfId="907" xr:uid="{1B745DD1-4421-4061-A6EE-7946D1C34544}"/>
    <cellStyle name="????  8 2 12 2" xfId="21338" xr:uid="{A75FDC58-8A28-4B35-934B-80623784CD16}"/>
    <cellStyle name="????  8 2 13" xfId="908" xr:uid="{6B84E5D6-7DBE-4A94-BE58-D4A325093E80}"/>
    <cellStyle name="????  8 2 13 2" xfId="21339" xr:uid="{AEC0A122-1C7D-4664-A2E8-9700C607253F}"/>
    <cellStyle name="????  8 2 14" xfId="909" xr:uid="{8408B06C-463D-4160-BEAF-3A5EC3201BB3}"/>
    <cellStyle name="????  8 2 14 2" xfId="21340" xr:uid="{0F693C73-763C-4DB4-A13C-2EDBEF9C041E}"/>
    <cellStyle name="????  8 2 15" xfId="21341" xr:uid="{0E207A94-99A5-43DF-86F9-1A984299A1C6}"/>
    <cellStyle name="????  8 2 2" xfId="910" xr:uid="{1AD2E2BC-FFCC-44DC-851C-5DC173529BC2}"/>
    <cellStyle name="????  8 2 2 2" xfId="21342" xr:uid="{24F7A367-E6B9-40F6-8906-FA3C3E46A7CE}"/>
    <cellStyle name="????  8 2 3" xfId="911" xr:uid="{E64E8F49-2AFF-4413-921A-576E78B41B1C}"/>
    <cellStyle name="????  8 2 3 2" xfId="21343" xr:uid="{49F93B87-156E-4653-B616-DA85F65DF9C6}"/>
    <cellStyle name="????  8 2 4" xfId="912" xr:uid="{D6C520E9-418C-4588-AB62-94457602E66F}"/>
    <cellStyle name="????  8 2 4 2" xfId="21344" xr:uid="{58F571E3-E1F7-4E00-BDD2-86D5A7D79377}"/>
    <cellStyle name="????  8 2 5" xfId="913" xr:uid="{E5658757-84E7-4AD6-9690-F5A34284DCFC}"/>
    <cellStyle name="????  8 2 5 2" xfId="21345" xr:uid="{515914EE-D6DB-437F-BA08-475B013A450E}"/>
    <cellStyle name="????  8 2 6" xfId="914" xr:uid="{CB5E27BC-AEB4-4664-9677-9B4457D0A58C}"/>
    <cellStyle name="????  8 2 6 2" xfId="21346" xr:uid="{3777AB24-34F9-4628-9A1B-C5F9DC1A12B3}"/>
    <cellStyle name="????  8 2 7" xfId="915" xr:uid="{E9898E8F-55F5-431F-B658-53BD960015D2}"/>
    <cellStyle name="????  8 2 7 2" xfId="21347" xr:uid="{AF0E013F-AA88-453F-A2A7-5CD83724B389}"/>
    <cellStyle name="????  8 2 8" xfId="916" xr:uid="{436F55EB-F3EB-4AE0-BD4C-1762DD2FBD67}"/>
    <cellStyle name="????  8 2 8 2" xfId="21348" xr:uid="{F7CB88F4-F70B-4B30-97A2-5386D555B44C}"/>
    <cellStyle name="????  8 2 9" xfId="917" xr:uid="{C51A05FE-0970-48EA-92D6-0DAFFDC32EAC}"/>
    <cellStyle name="????  8 2 9 2" xfId="21349" xr:uid="{2A61B853-06E4-46C4-92F0-9266C6B8400F}"/>
    <cellStyle name="????  8 3" xfId="918" xr:uid="{67609F56-A4B9-4300-BBB4-A9F79E306E3D}"/>
    <cellStyle name="????  8 3 2" xfId="21350" xr:uid="{EF3D3412-93AF-40E5-B253-889D976F7B33}"/>
    <cellStyle name="????  8 4" xfId="919" xr:uid="{ADB19902-7C44-4BB5-A57A-B3D4AE0637F9}"/>
    <cellStyle name="????  8 4 2" xfId="21351" xr:uid="{F594F865-0049-4417-83FF-4F76D0CABAAA}"/>
    <cellStyle name="????  8 5" xfId="920" xr:uid="{182FA3DF-38F7-4FB7-8C74-88364794EA38}"/>
    <cellStyle name="????  8 5 2" xfId="21352" xr:uid="{8D40F8F1-397A-415C-863E-5EDCA857594C}"/>
    <cellStyle name="????  8 6" xfId="921" xr:uid="{41DF1B66-B0F9-420D-801E-C44F4D823FB3}"/>
    <cellStyle name="????  8 6 2" xfId="21353" xr:uid="{0A3E3E59-EDF3-4FF9-9E4E-4A16C28378A3}"/>
    <cellStyle name="????  8 7" xfId="922" xr:uid="{BC2CE152-5B7A-491C-BE04-EED8A3FD822D}"/>
    <cellStyle name="????  8 7 2" xfId="21354" xr:uid="{9A70139E-83AA-4A32-AA85-C0DD6E21C25F}"/>
    <cellStyle name="????  8 8" xfId="923" xr:uid="{95616499-4744-4614-9B47-7C0F5098E75F}"/>
    <cellStyle name="????  8 8 2" xfId="21355" xr:uid="{10ACB5DF-D7B6-4604-B7F6-32BDF6C6736E}"/>
    <cellStyle name="????  8 9" xfId="924" xr:uid="{71301C9C-84EE-4C70-A4F6-DF4043329D18}"/>
    <cellStyle name="????  8 9 2" xfId="21356" xr:uid="{BFC4B99B-1FC5-4857-9FB2-F63C19FAD3DA}"/>
    <cellStyle name="????  9" xfId="925" xr:uid="{980AD98C-BA42-425E-BE5F-59881258F9F8}"/>
    <cellStyle name="????  9 10" xfId="926" xr:uid="{4AA67BA1-C587-41F7-9F06-D9B4A521970A}"/>
    <cellStyle name="????  9 10 2" xfId="21357" xr:uid="{78C289CF-6F5C-4D6C-9988-942A359D738A}"/>
    <cellStyle name="????  9 11" xfId="927" xr:uid="{FA38AE6C-5A5E-4288-9ED4-658729929212}"/>
    <cellStyle name="????  9 11 2" xfId="21358" xr:uid="{AAF8089C-8AE9-4297-A02C-4FE3530A8EB3}"/>
    <cellStyle name="????  9 12" xfId="928" xr:uid="{A2568352-1946-4177-A221-15ACC3D84ADF}"/>
    <cellStyle name="????  9 12 2" xfId="21359" xr:uid="{8DC32D1F-CB9B-47B0-95CD-4F742BC8A509}"/>
    <cellStyle name="????  9 13" xfId="929" xr:uid="{0BEF4DD3-BC93-42A5-802D-502EB0FE5635}"/>
    <cellStyle name="????  9 13 2" xfId="21360" xr:uid="{2C382A7E-F0CD-45C8-92E2-814A9EA67220}"/>
    <cellStyle name="????  9 14" xfId="930" xr:uid="{7AA7FFA1-2A86-41A5-B7E2-6FA468D87499}"/>
    <cellStyle name="????  9 14 2" xfId="21361" xr:uid="{72934332-1098-4C05-82D0-BA869404FCEF}"/>
    <cellStyle name="????  9 15" xfId="931" xr:uid="{B61AA3EE-A48F-4C13-939F-0B30DAB4244E}"/>
    <cellStyle name="????  9 15 2" xfId="21362" xr:uid="{2DE1E7F3-2914-450A-A557-F0961B6B732B}"/>
    <cellStyle name="????  9 16" xfId="21363" xr:uid="{93ACD855-C83E-4CF3-9810-CB1232971562}"/>
    <cellStyle name="????  9 2" xfId="932" xr:uid="{1585A80F-58DB-4BD5-80C9-9BA5C24AA9B4}"/>
    <cellStyle name="????  9 2 2" xfId="21364" xr:uid="{76AF767E-D6DB-444D-97C9-01CC6B1DB62A}"/>
    <cellStyle name="????  9 3" xfId="933" xr:uid="{CEB1FE31-1DB5-4348-B9BA-D174606297C6}"/>
    <cellStyle name="????  9 3 2" xfId="21365" xr:uid="{BF8BD205-FA85-44F7-A1F8-C1127BEF711E}"/>
    <cellStyle name="????  9 4" xfId="934" xr:uid="{594D2999-D43A-47F3-9D26-DEA73B6BE6F1}"/>
    <cellStyle name="????  9 4 2" xfId="21366" xr:uid="{67A6B59E-1BE9-487F-8B96-6B2B9959ECAF}"/>
    <cellStyle name="????  9 5" xfId="935" xr:uid="{D6C69584-B451-4939-BDA2-34163C2DC8EB}"/>
    <cellStyle name="????  9 5 2" xfId="21367" xr:uid="{2ACC903F-C85E-4701-AC7B-2EE07E5A0797}"/>
    <cellStyle name="????  9 6" xfId="936" xr:uid="{B27D7378-EF74-4808-80C7-D90BB58815B9}"/>
    <cellStyle name="????  9 6 2" xfId="21368" xr:uid="{CB935618-5330-405D-92F2-E33F613BD638}"/>
    <cellStyle name="????  9 7" xfId="937" xr:uid="{15AB940B-0AE2-4E85-B9BB-5A05F56AED8B}"/>
    <cellStyle name="????  9 7 2" xfId="21369" xr:uid="{0CDA1FF7-064A-452C-80B1-3036BBA6E129}"/>
    <cellStyle name="????  9 8" xfId="938" xr:uid="{8F12AC68-70B5-4B49-9AE6-EE9257D2BF4D}"/>
    <cellStyle name="????  9 8 2" xfId="21370" xr:uid="{E78D6233-A1CA-4C0B-A2FC-92A93739DB08}"/>
    <cellStyle name="????  9 9" xfId="939" xr:uid="{CA32BB1B-1C2E-40DD-AE8B-81230E8ACE6A}"/>
    <cellStyle name="????  9 9 2" xfId="21371" xr:uid="{C9856C5C-2B19-4689-B057-18198032478C}"/>
    <cellStyle name="???? 10" xfId="940" xr:uid="{6081D7D2-635D-48FF-969E-1A3BA2C7ECD6}"/>
    <cellStyle name="???? 10 10" xfId="941" xr:uid="{CC7FB7B5-893B-401D-A590-A8FB3D0CABE0}"/>
    <cellStyle name="???? 10 10 2" xfId="21372" xr:uid="{2A44EB6B-6016-4E4D-A64B-78819519EAC4}"/>
    <cellStyle name="???? 10 11" xfId="942" xr:uid="{43462AD4-C8BF-46FB-84A8-F0E56E91D9D7}"/>
    <cellStyle name="???? 10 11 2" xfId="21373" xr:uid="{F6235C10-9E5B-43BC-9A41-235F75C14201}"/>
    <cellStyle name="???? 10 12" xfId="943" xr:uid="{92B1046A-6C05-492D-93E8-296142328183}"/>
    <cellStyle name="???? 10 12 2" xfId="21374" xr:uid="{8F623E9F-DAF0-4CF7-A834-DF34ED140F6C}"/>
    <cellStyle name="???? 10 13" xfId="944" xr:uid="{AACE755E-C432-4C52-9DB4-E0D1E50452FF}"/>
    <cellStyle name="???? 10 13 2" xfId="21375" xr:uid="{10568A95-1B81-43A3-920C-2EE69E170A99}"/>
    <cellStyle name="???? 10 14" xfId="945" xr:uid="{C8119375-5113-4142-A0B4-9902318AECD8}"/>
    <cellStyle name="???? 10 14 2" xfId="21376" xr:uid="{60C99AA6-7B76-4A28-A5EF-9C4132E5A2A3}"/>
    <cellStyle name="???? 10 15" xfId="21377" xr:uid="{5C9BEECE-784D-43F8-B0C7-2D679E795AD3}"/>
    <cellStyle name="???? 10 2" xfId="946" xr:uid="{6C36E862-BEBB-45C9-B465-F7DDFB0DB3A7}"/>
    <cellStyle name="???? 10 2 10" xfId="947" xr:uid="{8D7B8396-1926-4B6F-91F5-29696EA43216}"/>
    <cellStyle name="???? 10 2 10 2" xfId="21378" xr:uid="{159DE2EE-95E8-4462-BB65-37DB95310B0C}"/>
    <cellStyle name="???? 10 2 11" xfId="948" xr:uid="{1D5351E1-5183-4642-9401-8FCA8231C7A1}"/>
    <cellStyle name="???? 10 2 11 2" xfId="21379" xr:uid="{5D2B9DA5-8F9C-4F79-A31E-28D8F0A50F5C}"/>
    <cellStyle name="???? 10 2 12" xfId="949" xr:uid="{E8045294-6ABD-40CC-A4B4-769AE1F0ED6D}"/>
    <cellStyle name="???? 10 2 12 2" xfId="21380" xr:uid="{E00F11C3-7F19-4FAE-9068-DCAEA8DDBC0F}"/>
    <cellStyle name="???? 10 2 13" xfId="950" xr:uid="{B8E03F61-27EF-4340-8602-08B105E49796}"/>
    <cellStyle name="???? 10 2 13 2" xfId="21381" xr:uid="{02A3C470-4D69-4E02-809B-FDA7EF15B338}"/>
    <cellStyle name="???? 10 2 14" xfId="951" xr:uid="{53356FDF-157E-4C1A-B8BD-A65EEE843106}"/>
    <cellStyle name="???? 10 2 14 2" xfId="21382" xr:uid="{3500E78F-8B19-44CF-9FC4-B74BE97C293F}"/>
    <cellStyle name="???? 10 2 15" xfId="21383" xr:uid="{F8907DFB-897D-4510-949B-7B015BE94BDD}"/>
    <cellStyle name="???? 10 2 2" xfId="952" xr:uid="{2CF2E45E-9953-4C2E-8E27-10E2245C7B93}"/>
    <cellStyle name="???? 10 2 2 2" xfId="21384" xr:uid="{754C7C98-7B9F-470F-A2CA-399F8BEB0F90}"/>
    <cellStyle name="???? 10 2 3" xfId="953" xr:uid="{BEA99664-C1E2-4511-88C8-114C0BE6FE58}"/>
    <cellStyle name="???? 10 2 3 2" xfId="21385" xr:uid="{1B94AEE1-553A-4C0B-B307-AB4E88771BA4}"/>
    <cellStyle name="???? 10 2 4" xfId="954" xr:uid="{2E658BBC-9968-46A4-B997-2CD6CF87F9B2}"/>
    <cellStyle name="???? 10 2 4 2" xfId="21386" xr:uid="{711B9526-CC12-4D8A-80B9-8E6BDF96CFB2}"/>
    <cellStyle name="???? 10 2 5" xfId="955" xr:uid="{BE5B3685-B7C2-49D5-B196-81A15FDCE11A}"/>
    <cellStyle name="???? 10 2 5 2" xfId="21387" xr:uid="{9BD81C42-968A-408A-933B-81ECB6B753CF}"/>
    <cellStyle name="???? 10 2 6" xfId="956" xr:uid="{94873C1C-86AF-489A-9FAB-BCB5C6D8D576}"/>
    <cellStyle name="???? 10 2 6 2" xfId="21388" xr:uid="{9E5C288F-77AD-4445-B3BA-3F6FC7DAC513}"/>
    <cellStyle name="???? 10 2 7" xfId="957" xr:uid="{13FAAFBA-39A8-4818-8A76-A7B39518880B}"/>
    <cellStyle name="???? 10 2 7 2" xfId="21389" xr:uid="{873E2099-325F-4912-B88A-82AE87467E7E}"/>
    <cellStyle name="???? 10 2 8" xfId="958" xr:uid="{26ED740D-3AE4-40FF-BD2F-FCBD26D9E8C4}"/>
    <cellStyle name="???? 10 2 8 2" xfId="21390" xr:uid="{44CCAE07-469E-4FB6-B83A-3E3EF9E99D70}"/>
    <cellStyle name="???? 10 2 9" xfId="959" xr:uid="{E1BC0654-9710-4F1E-8DE1-CA2A25F86AFD}"/>
    <cellStyle name="???? 10 2 9 2" xfId="21391" xr:uid="{14D249C9-FF98-47E5-BC50-2BC8CB08A658}"/>
    <cellStyle name="???? 10 3" xfId="960" xr:uid="{22687A2C-2F63-4E0E-BFDD-216171A26A31}"/>
    <cellStyle name="???? 10 3 2" xfId="21392" xr:uid="{FE973231-D826-42F2-B684-DD52B6050D81}"/>
    <cellStyle name="???? 10 4" xfId="961" xr:uid="{C5F27613-AFBD-415A-8F28-8C891586A454}"/>
    <cellStyle name="???? 10 4 2" xfId="21393" xr:uid="{C6DB3674-DBCB-4783-92A4-53447293EB33}"/>
    <cellStyle name="???? 10 5" xfId="962" xr:uid="{20596C4C-3C3D-47DE-8038-F8DB982E6A2B}"/>
    <cellStyle name="???? 10 5 2" xfId="21394" xr:uid="{DFFB0D02-98BB-4B51-A234-08FCCEBA4776}"/>
    <cellStyle name="???? 10 6" xfId="963" xr:uid="{9EA272B1-B07D-4FCA-86C5-E3D97EEA945B}"/>
    <cellStyle name="???? 10 6 2" xfId="21395" xr:uid="{BA305498-E603-4588-9BE3-B750DF996C91}"/>
    <cellStyle name="???? 10 7" xfId="964" xr:uid="{B7DA46CE-D70A-4706-9DA7-0F2949A67FE3}"/>
    <cellStyle name="???? 10 7 2" xfId="21396" xr:uid="{B990E7E2-E958-44A2-AD63-9BAFF5E309FD}"/>
    <cellStyle name="???? 10 8" xfId="965" xr:uid="{FAF9F7E1-568B-48DB-8C5B-D147767083AB}"/>
    <cellStyle name="???? 10 8 2" xfId="21397" xr:uid="{B2BEB706-A628-47E2-8866-ECE36B8EA645}"/>
    <cellStyle name="???? 10 9" xfId="966" xr:uid="{BFFCE21C-B721-46E9-981C-2892DFDB0E8E}"/>
    <cellStyle name="???? 10 9 2" xfId="21398" xr:uid="{1DF66D08-B543-4D19-B8E5-9967702A25C2}"/>
    <cellStyle name="???? 11" xfId="967" xr:uid="{96C41F59-5A96-45C7-AB1D-013C513793CD}"/>
    <cellStyle name="???? 11 10" xfId="968" xr:uid="{1F987B9A-EDE6-4262-BB1C-E2CF87E88CA3}"/>
    <cellStyle name="???? 11 10 2" xfId="21399" xr:uid="{6F860085-C10E-4D2F-ABEA-11F4E053E837}"/>
    <cellStyle name="???? 11 11" xfId="969" xr:uid="{82547072-FDB2-4315-B9A8-2098054EB5FD}"/>
    <cellStyle name="???? 11 11 2" xfId="21400" xr:uid="{62A01771-ABF6-4579-9A3F-968D4981FE76}"/>
    <cellStyle name="???? 11 12" xfId="970" xr:uid="{7E57A70A-11E9-405D-B365-E7640D6E4C8B}"/>
    <cellStyle name="???? 11 12 2" xfId="21401" xr:uid="{35BED380-9B3D-4771-A0DC-37D30F29E2EE}"/>
    <cellStyle name="???? 11 13" xfId="971" xr:uid="{56BE838E-E163-4858-9FA3-68188AD4CD2A}"/>
    <cellStyle name="???? 11 13 2" xfId="21402" xr:uid="{4C8D1941-84F9-4B08-8D56-97DDEB210CA4}"/>
    <cellStyle name="???? 11 14" xfId="972" xr:uid="{6390A8C6-77D0-4117-9F98-D757B752FECC}"/>
    <cellStyle name="???? 11 14 2" xfId="21403" xr:uid="{BDB393BB-20BE-4A48-B55F-25214D9B950F}"/>
    <cellStyle name="???? 11 15" xfId="21404" xr:uid="{027B781B-D896-4154-9F00-700EB57CBD81}"/>
    <cellStyle name="???? 11 2" xfId="973" xr:uid="{895B73CA-047B-492E-92BE-EF6A69CAFA51}"/>
    <cellStyle name="???? 11 2 10" xfId="974" xr:uid="{32611CFB-E346-43D4-AFBE-99F922250F85}"/>
    <cellStyle name="???? 11 2 10 2" xfId="21405" xr:uid="{07D07CE3-8162-4216-9BA8-50A679E7573F}"/>
    <cellStyle name="???? 11 2 11" xfId="975" xr:uid="{DA9B04F8-635E-4EFC-9803-7E7908096C30}"/>
    <cellStyle name="???? 11 2 11 2" xfId="21406" xr:uid="{F5BD52D5-0F8C-49D1-BD3C-D184CE9171BB}"/>
    <cellStyle name="???? 11 2 12" xfId="976" xr:uid="{AE7353BF-4BF4-40DE-B7AD-70846AADA47E}"/>
    <cellStyle name="???? 11 2 12 2" xfId="21407" xr:uid="{38F2210A-58AF-4A98-846A-D7A20C3C57B4}"/>
    <cellStyle name="???? 11 2 13" xfId="977" xr:uid="{CE674C83-2251-4AF5-AA28-F526FAFA4991}"/>
    <cellStyle name="???? 11 2 13 2" xfId="21408" xr:uid="{FCE4006F-406C-49AA-AA02-6DDF5CDDB087}"/>
    <cellStyle name="???? 11 2 14" xfId="978" xr:uid="{38265BF8-6B07-40BB-AB56-51918E6B5331}"/>
    <cellStyle name="???? 11 2 14 2" xfId="21409" xr:uid="{7EE96AA2-D09D-408B-B339-D4035C24A174}"/>
    <cellStyle name="???? 11 2 15" xfId="21410" xr:uid="{5DE3D56F-D82C-403B-8F0B-77277B8B36B3}"/>
    <cellStyle name="???? 11 2 2" xfId="979" xr:uid="{2F800851-CDBC-479B-8660-0FA9275EDA57}"/>
    <cellStyle name="???? 11 2 2 2" xfId="21411" xr:uid="{5C4253EF-E50C-4580-998A-81DF9CAA0D49}"/>
    <cellStyle name="???? 11 2 3" xfId="980" xr:uid="{2AC9F61F-C4F3-44F6-817B-19A39336BFB1}"/>
    <cellStyle name="???? 11 2 3 2" xfId="21412" xr:uid="{DE8CF92A-7861-4A70-9092-427BE3581247}"/>
    <cellStyle name="???? 11 2 4" xfId="981" xr:uid="{FD869179-1439-4927-BE6C-66103EF86F0B}"/>
    <cellStyle name="???? 11 2 4 2" xfId="21413" xr:uid="{3CB10434-E74E-4A1C-B8B7-272931917E07}"/>
    <cellStyle name="???? 11 2 5" xfId="982" xr:uid="{20257723-3112-4835-B5E5-BA45CF039AAE}"/>
    <cellStyle name="???? 11 2 5 2" xfId="21414" xr:uid="{1D7673BB-B521-46BB-AAD5-543DE3A8084C}"/>
    <cellStyle name="???? 11 2 6" xfId="983" xr:uid="{8A62FDE9-AB7A-431B-A63B-9FA73A858088}"/>
    <cellStyle name="???? 11 2 6 2" xfId="21415" xr:uid="{CB1DBE59-4255-4EAC-9C1F-EC557B10B63A}"/>
    <cellStyle name="???? 11 2 7" xfId="984" xr:uid="{0D412484-B385-4E65-A50E-35AFA0C8D39D}"/>
    <cellStyle name="???? 11 2 7 2" xfId="21416" xr:uid="{945F322B-2EA3-4619-B65C-B3EA7F087DD9}"/>
    <cellStyle name="???? 11 2 8" xfId="985" xr:uid="{63145444-C4A2-4113-9041-1F471D500CBD}"/>
    <cellStyle name="???? 11 2 8 2" xfId="21417" xr:uid="{EE9F8DA5-1B01-46B4-A962-E8B0B9D60326}"/>
    <cellStyle name="???? 11 2 9" xfId="986" xr:uid="{C19F5FD6-2C72-462F-ABE7-1D45785BCA59}"/>
    <cellStyle name="???? 11 2 9 2" xfId="21418" xr:uid="{7EA37358-A176-4258-8811-BB0133813ECA}"/>
    <cellStyle name="???? 11 3" xfId="987" xr:uid="{BCEB78FC-E29D-4971-9566-581BA2A03923}"/>
    <cellStyle name="???? 11 3 2" xfId="21419" xr:uid="{86E736F9-3698-40E9-9DE2-D585F6A19703}"/>
    <cellStyle name="???? 11 4" xfId="988" xr:uid="{7BF76ECE-416D-4AE8-B5E9-FCC36842C91C}"/>
    <cellStyle name="???? 11 4 2" xfId="21420" xr:uid="{7D5E6E34-4A96-4CCD-91F1-E5CBF6216616}"/>
    <cellStyle name="???? 11 5" xfId="989" xr:uid="{35E7B885-0C5C-4269-B50E-D14723CEC41B}"/>
    <cellStyle name="???? 11 5 2" xfId="21421" xr:uid="{E59E342D-B3C0-4E68-813A-2DCEFD225FB2}"/>
    <cellStyle name="???? 11 6" xfId="990" xr:uid="{1A323BEA-40DF-4190-B4B5-E3EE00ED11BA}"/>
    <cellStyle name="???? 11 6 2" xfId="21422" xr:uid="{9D1E2E99-837D-449E-A167-244F0CDCF4D0}"/>
    <cellStyle name="???? 11 7" xfId="991" xr:uid="{13A4232E-D57F-4BF2-93FD-C6B4449A2FEA}"/>
    <cellStyle name="???? 11 7 2" xfId="21423" xr:uid="{5E4699E4-AB58-40D6-BBDD-500113B3CB3C}"/>
    <cellStyle name="???? 11 8" xfId="992" xr:uid="{534B652F-CDAF-4C55-A854-1131FA3DF601}"/>
    <cellStyle name="???? 11 8 2" xfId="21424" xr:uid="{2C90F049-A0B0-411D-8DCB-1CE109CC584F}"/>
    <cellStyle name="???? 11 9" xfId="993" xr:uid="{17ED34B2-75E8-4155-B5A3-B947EEEE2B65}"/>
    <cellStyle name="???? 11 9 2" xfId="21425" xr:uid="{ABB87EEF-FCF0-4A0B-A497-D6E739B67F65}"/>
    <cellStyle name="???? 12" xfId="994" xr:uid="{2A4F9F65-AEDE-43A5-BF45-76E2DA694C38}"/>
    <cellStyle name="???? 12 10" xfId="995" xr:uid="{865FD793-0BFA-4C3E-964F-03528B38E4AD}"/>
    <cellStyle name="???? 12 10 2" xfId="21426" xr:uid="{4A82AC6E-F799-402D-967A-353A5EF1A431}"/>
    <cellStyle name="???? 12 11" xfId="996" xr:uid="{15AC77A0-7D82-4618-8D6B-311DC3F03588}"/>
    <cellStyle name="???? 12 11 2" xfId="21427" xr:uid="{B252CAAC-30F6-45DB-A8FA-7B70DA4E70FB}"/>
    <cellStyle name="???? 12 12" xfId="997" xr:uid="{513652EA-13C0-41BB-BDE8-22B7AC2DB1AD}"/>
    <cellStyle name="???? 12 12 2" xfId="21428" xr:uid="{7B6502FB-E967-45AE-8751-76058029FF1C}"/>
    <cellStyle name="???? 12 13" xfId="998" xr:uid="{EC71A6F2-3D91-479A-B6A0-199832C72D2D}"/>
    <cellStyle name="???? 12 13 2" xfId="21429" xr:uid="{1378B13C-FD65-4280-BA1B-39D155ACE849}"/>
    <cellStyle name="???? 12 14" xfId="999" xr:uid="{F65D74BE-644D-4CA7-B231-F351FE4989D7}"/>
    <cellStyle name="???? 12 14 2" xfId="21430" xr:uid="{3C203228-9564-40E5-97F4-E6A7688BA0D6}"/>
    <cellStyle name="???? 12 15" xfId="21431" xr:uid="{D9ECA9EE-F6AC-44FB-BD1C-6B5DAA6635FE}"/>
    <cellStyle name="???? 12 2" xfId="1000" xr:uid="{9E796182-B57B-451B-8F03-FAD765412DF0}"/>
    <cellStyle name="???? 12 2 10" xfId="1001" xr:uid="{6EDD00CB-96DD-470F-B16A-9AE8BB8F98AC}"/>
    <cellStyle name="???? 12 2 10 2" xfId="21432" xr:uid="{078EFA29-0364-4667-AD4B-3ED86F64FC41}"/>
    <cellStyle name="???? 12 2 11" xfId="1002" xr:uid="{C3BF4578-3CB3-4526-B06E-F0408963B5A4}"/>
    <cellStyle name="???? 12 2 11 2" xfId="21433" xr:uid="{A51F538A-27C2-4E7B-AFD4-C754F789CFB7}"/>
    <cellStyle name="???? 12 2 12" xfId="1003" xr:uid="{CF351603-3A89-4ABD-9030-380A308CD512}"/>
    <cellStyle name="???? 12 2 12 2" xfId="21434" xr:uid="{BEDE6F8A-99CB-48F2-8821-26CF2B8C3B7A}"/>
    <cellStyle name="???? 12 2 13" xfId="1004" xr:uid="{6BF90517-FC0D-4BD3-AED7-29EA7B88F640}"/>
    <cellStyle name="???? 12 2 13 2" xfId="21435" xr:uid="{D120EFA2-6172-4D96-9547-8D157D6084FD}"/>
    <cellStyle name="???? 12 2 14" xfId="1005" xr:uid="{73B87DAF-C490-43B2-8C5B-DA7FDAB2FFDE}"/>
    <cellStyle name="???? 12 2 14 2" xfId="21436" xr:uid="{D02E7EE4-127D-4157-A21F-5A3099665856}"/>
    <cellStyle name="???? 12 2 15" xfId="21437" xr:uid="{F236E4F7-DE36-4809-A637-BF2E5C91E691}"/>
    <cellStyle name="???? 12 2 2" xfId="1006" xr:uid="{588E2B09-55A1-429D-A2C2-B901F06A2F4A}"/>
    <cellStyle name="???? 12 2 2 2" xfId="21438" xr:uid="{BD8B8ABB-76AD-4DD8-AFFC-AF5B901E5256}"/>
    <cellStyle name="???? 12 2 3" xfId="1007" xr:uid="{58E1F749-59EA-480C-8548-B38AC1F8D902}"/>
    <cellStyle name="???? 12 2 3 2" xfId="21439" xr:uid="{D0AA4ADA-D09C-4327-8BFE-E0F9304AD533}"/>
    <cellStyle name="???? 12 2 4" xfId="1008" xr:uid="{47FA89DF-D805-48A8-A6B4-99A4B3B0BC05}"/>
    <cellStyle name="???? 12 2 4 2" xfId="21440" xr:uid="{BF4D90C8-A1D7-4AB8-81B3-98F0FD441416}"/>
    <cellStyle name="???? 12 2 5" xfId="1009" xr:uid="{F0248BF9-B18C-4191-95AB-26710140C5C6}"/>
    <cellStyle name="???? 12 2 5 2" xfId="21441" xr:uid="{53950B91-AAAC-4C1E-86EE-46806913F42F}"/>
    <cellStyle name="???? 12 2 6" xfId="1010" xr:uid="{BD31C82D-0DDB-49B1-9539-A2737A8F7E06}"/>
    <cellStyle name="???? 12 2 6 2" xfId="21442" xr:uid="{432CB02D-AD9B-48D8-BB3D-2EFE18149FDB}"/>
    <cellStyle name="???? 12 2 7" xfId="1011" xr:uid="{1B077AF1-6728-4C28-9515-733BCFFF9B62}"/>
    <cellStyle name="???? 12 2 7 2" xfId="21443" xr:uid="{362920CB-6AC4-48FA-911A-6B3997580830}"/>
    <cellStyle name="???? 12 2 8" xfId="1012" xr:uid="{C3CD8368-861F-4BF0-B96A-1EC9F27F14E8}"/>
    <cellStyle name="???? 12 2 8 2" xfId="21444" xr:uid="{94286E4E-A576-4724-A414-5FF049163CF3}"/>
    <cellStyle name="???? 12 2 9" xfId="1013" xr:uid="{0318762B-D749-4F46-AD0E-F30B1CA60E20}"/>
    <cellStyle name="???? 12 2 9 2" xfId="21445" xr:uid="{73CBE1A1-CD61-463B-955F-10B4BEF71579}"/>
    <cellStyle name="???? 12 3" xfId="1014" xr:uid="{D6AD54AF-6292-4FB0-9C3E-ED876DCB27E3}"/>
    <cellStyle name="???? 12 3 2" xfId="21446" xr:uid="{94CF98E7-8619-4B67-9E9B-2CC1E9FEFE1B}"/>
    <cellStyle name="???? 12 4" xfId="1015" xr:uid="{095CF0C7-C89D-44D3-8E07-0F6BFF119EE4}"/>
    <cellStyle name="???? 12 4 2" xfId="21447" xr:uid="{2DB7AEE3-716A-48D0-B414-8C598FC7F069}"/>
    <cellStyle name="???? 12 5" xfId="1016" xr:uid="{A2DAE532-A164-47B4-BA2D-ABD86EB141FB}"/>
    <cellStyle name="???? 12 5 2" xfId="21448" xr:uid="{7F1B4B18-A293-4F1E-987A-06503D270BC8}"/>
    <cellStyle name="???? 12 6" xfId="1017" xr:uid="{EE492FD4-4720-4822-B302-01503A52FC1B}"/>
    <cellStyle name="???? 12 6 2" xfId="21449" xr:uid="{21F1DF83-A76B-4610-A8BB-4BBEC6DF4D8F}"/>
    <cellStyle name="???? 12 7" xfId="1018" xr:uid="{A5857557-A0FB-4CEA-B056-770B53AD692A}"/>
    <cellStyle name="???? 12 7 2" xfId="21450" xr:uid="{A59BAA0E-A29B-4F34-86E9-CACA61DE8157}"/>
    <cellStyle name="???? 12 8" xfId="1019" xr:uid="{19307DD5-42EB-4752-B237-FD1B5F23C095}"/>
    <cellStyle name="???? 12 8 2" xfId="21451" xr:uid="{2B77C299-4A68-43E7-940D-42C70361B698}"/>
    <cellStyle name="???? 12 9" xfId="1020" xr:uid="{685958C2-875A-435C-91AA-94F0A118A8BF}"/>
    <cellStyle name="???? 12 9 2" xfId="21452" xr:uid="{95E8700F-8C10-42C0-87BB-A2A4C455A362}"/>
    <cellStyle name="???? 13" xfId="1021" xr:uid="{3EDE18CE-F38D-4445-A745-FA6AB98B492E}"/>
    <cellStyle name="???? 13 10" xfId="1022" xr:uid="{E5380934-7977-4879-97FD-942809FB347C}"/>
    <cellStyle name="???? 13 10 2" xfId="21453" xr:uid="{7A43A82D-EDE3-43E8-AA17-1F6B525445F1}"/>
    <cellStyle name="???? 13 11" xfId="1023" xr:uid="{9A67A401-26CF-4414-9D1E-8B053299B385}"/>
    <cellStyle name="???? 13 11 2" xfId="21454" xr:uid="{C29BA0D1-F795-42EA-A0D8-0D1C8F59B005}"/>
    <cellStyle name="???? 13 12" xfId="1024" xr:uid="{EE81CAF2-B1B3-45B5-8A39-AA321569C5BA}"/>
    <cellStyle name="???? 13 12 2" xfId="21455" xr:uid="{3BAC2D7B-EA60-4041-9B68-08E4F15C968D}"/>
    <cellStyle name="???? 13 13" xfId="1025" xr:uid="{4FA01528-65F4-4883-B906-365B5BC34D4D}"/>
    <cellStyle name="???? 13 13 2" xfId="21456" xr:uid="{13E9758A-B032-4946-9057-85A535BE464A}"/>
    <cellStyle name="???? 13 14" xfId="1026" xr:uid="{BFD1C028-A7DB-4D65-8374-AF4DCB8DFD60}"/>
    <cellStyle name="???? 13 14 2" xfId="21457" xr:uid="{D7D49E42-CF77-46E7-9EAA-9F8B720D6AA7}"/>
    <cellStyle name="???? 13 15" xfId="21458" xr:uid="{3C38CDA4-433C-4249-8EA4-38A7035F17C0}"/>
    <cellStyle name="???? 13 2" xfId="1027" xr:uid="{A2886E90-0F4B-48C3-94A8-C5A35AF3288C}"/>
    <cellStyle name="???? 13 2 10" xfId="1028" xr:uid="{C0B3AA16-6604-4986-A39F-CDDFFDE80E6A}"/>
    <cellStyle name="???? 13 2 10 2" xfId="21459" xr:uid="{1759D379-36E1-4A61-A743-7C110AB54371}"/>
    <cellStyle name="???? 13 2 11" xfId="1029" xr:uid="{628FAA50-7E7C-4262-AE42-F3429151D4F5}"/>
    <cellStyle name="???? 13 2 11 2" xfId="21460" xr:uid="{FB1DC484-A716-4D51-9D9F-E35C8820A8C0}"/>
    <cellStyle name="???? 13 2 12" xfId="1030" xr:uid="{F8A2E6B7-7F89-40A0-8616-6C951AEE83DA}"/>
    <cellStyle name="???? 13 2 12 2" xfId="21461" xr:uid="{2FB411E7-B90A-4CF9-BF02-276A4657C479}"/>
    <cellStyle name="???? 13 2 13" xfId="1031" xr:uid="{E3592B9E-836B-49BB-A7C7-4BCFD0091F41}"/>
    <cellStyle name="???? 13 2 13 2" xfId="21462" xr:uid="{BED48426-9A9F-4A0D-98DE-53EFBE4E4B17}"/>
    <cellStyle name="???? 13 2 14" xfId="1032" xr:uid="{2ADA1885-C859-414D-AD57-375E62D967E7}"/>
    <cellStyle name="???? 13 2 14 2" xfId="21463" xr:uid="{A358FD16-B5F9-4800-B6BF-DF1560B28FF6}"/>
    <cellStyle name="???? 13 2 15" xfId="21464" xr:uid="{D1953991-2696-4D50-9F90-B02341824078}"/>
    <cellStyle name="???? 13 2 2" xfId="1033" xr:uid="{0519EB56-4369-496C-9F9D-3140A1894C28}"/>
    <cellStyle name="???? 13 2 2 2" xfId="21465" xr:uid="{CA6D3510-2D20-4C57-887D-2F4E0136C419}"/>
    <cellStyle name="???? 13 2 3" xfId="1034" xr:uid="{FBC460D8-FCCF-474F-9587-38F1CF6E0BBA}"/>
    <cellStyle name="???? 13 2 3 2" xfId="21466" xr:uid="{535F9BA8-0F0B-4075-B5EC-86398ECF7B10}"/>
    <cellStyle name="???? 13 2 4" xfId="1035" xr:uid="{EF73AD13-3636-412C-8469-87A03F345BF0}"/>
    <cellStyle name="???? 13 2 4 2" xfId="21467" xr:uid="{C0DBCDC5-775A-4BA1-B145-C8F82029EF43}"/>
    <cellStyle name="???? 13 2 5" xfId="1036" xr:uid="{F6BE4348-ABD6-40A2-9A09-3CB530C2904C}"/>
    <cellStyle name="???? 13 2 5 2" xfId="21468" xr:uid="{94AA32F9-D724-42C5-9DA0-27B7A004F803}"/>
    <cellStyle name="???? 13 2 6" xfId="1037" xr:uid="{A366DAB1-7168-4D7D-A236-679E18757995}"/>
    <cellStyle name="???? 13 2 6 2" xfId="21469" xr:uid="{5B426CE2-F1C3-465F-BF2E-F32D0B8B2CEC}"/>
    <cellStyle name="???? 13 2 7" xfId="1038" xr:uid="{F95F1EBA-B8C9-4D70-84C2-12824188E9E6}"/>
    <cellStyle name="???? 13 2 7 2" xfId="21470" xr:uid="{1C3C0BFB-2C6F-4032-97CD-91C748914B05}"/>
    <cellStyle name="???? 13 2 8" xfId="1039" xr:uid="{8D3877C7-A786-4D50-AB6B-49E7BFE049FB}"/>
    <cellStyle name="???? 13 2 8 2" xfId="21471" xr:uid="{CE4677BB-095E-4C89-842B-EF1400E957F0}"/>
    <cellStyle name="???? 13 2 9" xfId="1040" xr:uid="{CC04479F-7A3F-4050-92D6-C6D0E96FF429}"/>
    <cellStyle name="???? 13 2 9 2" xfId="21472" xr:uid="{B2047A55-9F21-4089-93D8-1657C06EA198}"/>
    <cellStyle name="???? 13 3" xfId="1041" xr:uid="{D2C47A11-9FFE-4073-A8ED-48AC318EAA21}"/>
    <cellStyle name="???? 13 3 2" xfId="21473" xr:uid="{8B417CC5-B01F-47A5-AEA3-65A3CA19B7FE}"/>
    <cellStyle name="???? 13 4" xfId="1042" xr:uid="{6D95AA2F-DD21-4030-B0A4-BD6DDDCE0441}"/>
    <cellStyle name="???? 13 4 2" xfId="21474" xr:uid="{C5B346E2-12A5-472C-8B08-13E25C29A4EC}"/>
    <cellStyle name="???? 13 5" xfId="1043" xr:uid="{6D33421C-7252-4437-96E7-2920DD335898}"/>
    <cellStyle name="???? 13 5 2" xfId="21475" xr:uid="{4215484A-19DB-45AD-A753-93BB3BCA76D0}"/>
    <cellStyle name="???? 13 6" xfId="1044" xr:uid="{E927EA0C-45D9-439F-8C03-5FD50335FBA0}"/>
    <cellStyle name="???? 13 6 2" xfId="21476" xr:uid="{AC38B953-3C57-4C98-8ADC-B8908337C540}"/>
    <cellStyle name="???? 13 7" xfId="1045" xr:uid="{D26EA7A9-6116-4334-B769-04A23FDAAAFD}"/>
    <cellStyle name="???? 13 7 2" xfId="21477" xr:uid="{8F8BC3D2-04B2-4436-93F2-3231957B0C32}"/>
    <cellStyle name="???? 13 8" xfId="1046" xr:uid="{9593B259-62F6-4C25-BB17-75783F5537F4}"/>
    <cellStyle name="???? 13 8 2" xfId="21478" xr:uid="{0413CD71-B778-44A6-8E1A-DBC156F263D0}"/>
    <cellStyle name="???? 13 9" xfId="1047" xr:uid="{018E9792-0FBF-44A4-A8A5-558F39F05937}"/>
    <cellStyle name="???? 13 9 2" xfId="21479" xr:uid="{3ECE617B-4A38-4948-9689-9E0DC7BEE210}"/>
    <cellStyle name="???? 14" xfId="1048" xr:uid="{A8583980-ED01-4E1E-9525-42CD7E0ECDC1}"/>
    <cellStyle name="???? 14 10" xfId="1049" xr:uid="{4A2047E9-BB73-4CFD-9C78-C2668D844CBC}"/>
    <cellStyle name="???? 14 10 2" xfId="21480" xr:uid="{B6B7CD9F-00F8-4B73-A47C-EDA8C450D2C9}"/>
    <cellStyle name="???? 14 11" xfId="1050" xr:uid="{8BE2403F-27EE-452A-B790-76604FEFB4D8}"/>
    <cellStyle name="???? 14 11 2" xfId="21481" xr:uid="{62DFF8A1-4785-4C50-BC9A-3339425FB54F}"/>
    <cellStyle name="???? 14 12" xfId="1051" xr:uid="{B370838D-76FD-4B58-BCF4-1B3C2B5EEBFC}"/>
    <cellStyle name="???? 14 12 2" xfId="21482" xr:uid="{24D56E68-1EA2-4EDF-92D1-58A6C3994EF7}"/>
    <cellStyle name="???? 14 13" xfId="1052" xr:uid="{8F185E64-CE86-4A3C-B53B-3C49EEA07578}"/>
    <cellStyle name="???? 14 13 2" xfId="21483" xr:uid="{F0807177-0863-40F6-B6E5-E5B430182E94}"/>
    <cellStyle name="???? 14 14" xfId="1053" xr:uid="{FC83440D-58E0-4CD2-9745-8DCC1E756CF4}"/>
    <cellStyle name="???? 14 14 2" xfId="21484" xr:uid="{710E20AE-AE9E-4455-B373-88E99B0B335B}"/>
    <cellStyle name="???? 14 15" xfId="21485" xr:uid="{AD1246E0-0469-4760-8E38-EB68F26B1585}"/>
    <cellStyle name="???? 14 2" xfId="1054" xr:uid="{69E23FA8-4427-4A9B-9427-75F0BD58FCFA}"/>
    <cellStyle name="???? 14 2 10" xfId="1055" xr:uid="{DF71909D-644B-42A3-A409-482B43C00D61}"/>
    <cellStyle name="???? 14 2 10 2" xfId="21486" xr:uid="{CA9BB952-B480-4470-95D8-782D3C7B2C55}"/>
    <cellStyle name="???? 14 2 11" xfId="1056" xr:uid="{5AF1312B-64E1-49C4-A67E-4EE230E54C5D}"/>
    <cellStyle name="???? 14 2 11 2" xfId="21487" xr:uid="{5CDB5E14-1054-4839-8173-BF3B81EF083A}"/>
    <cellStyle name="???? 14 2 12" xfId="1057" xr:uid="{5AC7A8B7-709C-4BDB-8927-A3CF4FF973B0}"/>
    <cellStyle name="???? 14 2 12 2" xfId="21488" xr:uid="{EA56196D-4C9A-4F2E-ACE1-98B420A5217A}"/>
    <cellStyle name="???? 14 2 13" xfId="1058" xr:uid="{E7D63AD5-D8D4-4B8E-AB74-9D5B13C68F17}"/>
    <cellStyle name="???? 14 2 13 2" xfId="21489" xr:uid="{EE899DC0-483C-43C6-884A-C4A77CBDC07D}"/>
    <cellStyle name="???? 14 2 14" xfId="1059" xr:uid="{B2D4CE67-D4BF-41C2-91A1-CBD10FC1961E}"/>
    <cellStyle name="???? 14 2 14 2" xfId="21490" xr:uid="{B7625528-7068-4AA5-84F2-DD217D747FCC}"/>
    <cellStyle name="???? 14 2 15" xfId="21491" xr:uid="{59C18276-3A93-4BA1-82CE-50C6F6A00A2F}"/>
    <cellStyle name="???? 14 2 2" xfId="1060" xr:uid="{1CCBE37E-0979-4A2A-9A90-80C4ECDBA956}"/>
    <cellStyle name="???? 14 2 2 2" xfId="21492" xr:uid="{2B4DCF7D-AA2B-457C-BD24-A7219AFE63A2}"/>
    <cellStyle name="???? 14 2 3" xfId="1061" xr:uid="{93486471-0CF8-485A-9639-1291C0DDD747}"/>
    <cellStyle name="???? 14 2 3 2" xfId="21493" xr:uid="{DD02CFD7-FF5D-4EEF-977E-84F1FC33BDAD}"/>
    <cellStyle name="???? 14 2 4" xfId="1062" xr:uid="{7315CAA4-8353-4432-8BC9-F9429004AE54}"/>
    <cellStyle name="???? 14 2 4 2" xfId="21494" xr:uid="{938D3525-2D39-4A97-A7E9-8C32F238FB47}"/>
    <cellStyle name="???? 14 2 5" xfId="1063" xr:uid="{D47F5F04-C3EE-478C-BB30-A77482E1C768}"/>
    <cellStyle name="???? 14 2 5 2" xfId="21495" xr:uid="{F59B027E-DFF5-4122-B532-DF24A92E2ADD}"/>
    <cellStyle name="???? 14 2 6" xfId="1064" xr:uid="{4066E73C-DDF9-47C7-BAD4-8E91F7BF95AB}"/>
    <cellStyle name="???? 14 2 6 2" xfId="21496" xr:uid="{B7AAF6B5-D8C2-4CA7-A208-EF374DBFC702}"/>
    <cellStyle name="???? 14 2 7" xfId="1065" xr:uid="{E8C8F8CA-438E-4DC3-8837-89389E0CA314}"/>
    <cellStyle name="???? 14 2 7 2" xfId="21497" xr:uid="{3445B6B4-5385-4786-863E-E24BD797A395}"/>
    <cellStyle name="???? 14 2 8" xfId="1066" xr:uid="{39AD2769-BF46-41AA-B365-DB3C09364433}"/>
    <cellStyle name="???? 14 2 8 2" xfId="21498" xr:uid="{E4E5A9CA-87A4-4FCE-80CF-6283DFEE599B}"/>
    <cellStyle name="???? 14 2 9" xfId="1067" xr:uid="{13C083F9-A431-458F-9E8B-99C670B3DD90}"/>
    <cellStyle name="???? 14 2 9 2" xfId="21499" xr:uid="{326166A9-E052-4632-AE4F-188F8FE6529B}"/>
    <cellStyle name="???? 14 3" xfId="1068" xr:uid="{DBE5FA2D-D7AE-4E32-9E97-5C089FF92148}"/>
    <cellStyle name="???? 14 3 2" xfId="21500" xr:uid="{EAD58103-57C8-44F2-B373-9A3A78E0F86D}"/>
    <cellStyle name="???? 14 4" xfId="1069" xr:uid="{FABDC31B-7581-4B5A-86CC-C802032700B9}"/>
    <cellStyle name="???? 14 4 2" xfId="21501" xr:uid="{2CAC4270-337C-46F4-82D7-8522450147DA}"/>
    <cellStyle name="???? 14 5" xfId="1070" xr:uid="{51423A2C-DED7-4204-AD0E-FD0C43271071}"/>
    <cellStyle name="???? 14 5 2" xfId="21502" xr:uid="{7CD25AFC-4868-46A8-85B0-B31E1588F66C}"/>
    <cellStyle name="???? 14 6" xfId="1071" xr:uid="{D9015050-62A1-4F3C-AF5E-10B143CE8110}"/>
    <cellStyle name="???? 14 6 2" xfId="21503" xr:uid="{50A5F409-A757-4037-9CBE-D9487DD6E42A}"/>
    <cellStyle name="???? 14 7" xfId="1072" xr:uid="{6CC9CD6B-1F4D-4988-815E-14F032D462DE}"/>
    <cellStyle name="???? 14 7 2" xfId="21504" xr:uid="{44488BF1-3F47-413B-B565-AB02E779D2D8}"/>
    <cellStyle name="???? 14 8" xfId="1073" xr:uid="{167D029E-4B18-41F7-BA9E-866F8505E5FB}"/>
    <cellStyle name="???? 14 8 2" xfId="21505" xr:uid="{62B5ED78-B6F8-4530-98C1-A498F00E1808}"/>
    <cellStyle name="???? 14 9" xfId="1074" xr:uid="{55BC55CA-4E00-485E-9BD6-72FC00F2C739}"/>
    <cellStyle name="???? 14 9 2" xfId="21506" xr:uid="{9CD9CFE7-8F17-44BB-B7EC-428B3EE9692F}"/>
    <cellStyle name="???? 15" xfId="1075" xr:uid="{6A047625-EC84-46A1-B05F-FAC3BFE156EF}"/>
    <cellStyle name="???? 15 10" xfId="1076" xr:uid="{B8381553-69A8-49C6-8E1F-D32FD583247A}"/>
    <cellStyle name="???? 15 10 2" xfId="21507" xr:uid="{478575AB-433F-45BD-A052-2EFF209585CA}"/>
    <cellStyle name="???? 15 11" xfId="1077" xr:uid="{E2B1E034-8589-421B-BD6F-D67C075BA73B}"/>
    <cellStyle name="???? 15 11 2" xfId="21508" xr:uid="{1B2C305F-5405-4E63-9ADB-06F02DD76BD0}"/>
    <cellStyle name="???? 15 12" xfId="1078" xr:uid="{4468D839-6A3D-4500-AC11-AA3B5A5038A0}"/>
    <cellStyle name="???? 15 12 2" xfId="21509" xr:uid="{C9D335C1-AE3C-4DE3-B3A6-D3357DB443DF}"/>
    <cellStyle name="???? 15 13" xfId="1079" xr:uid="{81C6AA36-0A21-4A2F-8329-0636C51535A8}"/>
    <cellStyle name="???? 15 13 2" xfId="21510" xr:uid="{ADDDBDFB-68F6-479B-95C6-8E78233EFC76}"/>
    <cellStyle name="???? 15 14" xfId="1080" xr:uid="{9BB2AFCC-683F-4E05-8DC5-5FABAD35CB37}"/>
    <cellStyle name="???? 15 14 2" xfId="21511" xr:uid="{3B996BEF-1ED2-435C-8F1D-4143525FDD31}"/>
    <cellStyle name="???? 15 15" xfId="21512" xr:uid="{F874FE96-077B-4568-8350-C3C27346CFFD}"/>
    <cellStyle name="???? 15 2" xfId="1081" xr:uid="{6E1B3F9B-8B78-4ED3-8050-3A314FC5E633}"/>
    <cellStyle name="???? 15 2 10" xfId="1082" xr:uid="{C8FCD698-E193-4BAE-A3F8-AC4A3A4D3295}"/>
    <cellStyle name="???? 15 2 10 2" xfId="21513" xr:uid="{B3E123DF-A830-404C-ACAC-F83C70B6DB23}"/>
    <cellStyle name="???? 15 2 11" xfId="1083" xr:uid="{298E40A5-C718-4C6D-860B-58996155F0AD}"/>
    <cellStyle name="???? 15 2 11 2" xfId="21514" xr:uid="{8F93AC51-5C6E-43D2-B1AE-0569D94AFD6D}"/>
    <cellStyle name="???? 15 2 12" xfId="1084" xr:uid="{93736153-F75A-46F3-9506-9316F0308D56}"/>
    <cellStyle name="???? 15 2 12 2" xfId="21515" xr:uid="{BE8E0F09-F532-4880-8680-1AE2962C0835}"/>
    <cellStyle name="???? 15 2 13" xfId="1085" xr:uid="{DA799049-9637-4B24-BDC2-99E2874AAA62}"/>
    <cellStyle name="???? 15 2 13 2" xfId="21516" xr:uid="{3AB208C0-AC45-4FA5-AFD5-F66CBBE01B77}"/>
    <cellStyle name="???? 15 2 14" xfId="1086" xr:uid="{5100FF55-554C-40FE-9768-5DFBB7AB4DC8}"/>
    <cellStyle name="???? 15 2 14 2" xfId="21517" xr:uid="{2A144AC4-2041-4F48-8C3E-F7882AC44109}"/>
    <cellStyle name="???? 15 2 15" xfId="21518" xr:uid="{45DDF032-913C-449B-8B7F-33B7C2060909}"/>
    <cellStyle name="???? 15 2 2" xfId="1087" xr:uid="{9D94B616-716E-40E5-82B1-510D47DC8E36}"/>
    <cellStyle name="???? 15 2 2 2" xfId="21519" xr:uid="{49B2910C-C614-4603-913F-B9ACC7011D2C}"/>
    <cellStyle name="???? 15 2 3" xfId="1088" xr:uid="{3B326DCC-0B68-4CDC-82B9-67E45B20BC45}"/>
    <cellStyle name="???? 15 2 3 2" xfId="21520" xr:uid="{D2E5DE53-0041-4E62-9B3D-1FF063B54C7B}"/>
    <cellStyle name="???? 15 2 4" xfId="1089" xr:uid="{D4D68DC0-876F-44E6-AA6E-78DF3D16477A}"/>
    <cellStyle name="???? 15 2 4 2" xfId="21521" xr:uid="{A1F69857-6C71-4047-9E2F-EDD9622D954D}"/>
    <cellStyle name="???? 15 2 5" xfId="1090" xr:uid="{B46C1B42-AACA-49E2-9972-237FCAE991B7}"/>
    <cellStyle name="???? 15 2 5 2" xfId="21522" xr:uid="{A2F2EDC1-A690-48F8-96C4-DE88A0288CFB}"/>
    <cellStyle name="???? 15 2 6" xfId="1091" xr:uid="{ED73B47B-5B16-4A7B-B04D-B688B554C7B0}"/>
    <cellStyle name="???? 15 2 6 2" xfId="21523" xr:uid="{7FD7437D-F440-4B8E-89FD-CDA63A714699}"/>
    <cellStyle name="???? 15 2 7" xfId="1092" xr:uid="{6E73BD5A-E4F6-47DA-BFE1-25DCEFE61001}"/>
    <cellStyle name="???? 15 2 7 2" xfId="21524" xr:uid="{11A02CF7-C6A9-44B1-9B1E-F570B1828475}"/>
    <cellStyle name="???? 15 2 8" xfId="1093" xr:uid="{CDC1AE0D-2F69-4A90-B829-63A211D0C7E1}"/>
    <cellStyle name="???? 15 2 8 2" xfId="21525" xr:uid="{20D664D4-3E86-4CBD-8652-782E6904E0F9}"/>
    <cellStyle name="???? 15 2 9" xfId="1094" xr:uid="{44B49290-A688-48A8-BC47-441A605CA0D3}"/>
    <cellStyle name="???? 15 2 9 2" xfId="21526" xr:uid="{418AFEEE-C84E-474D-8C7F-ED3A90C24E37}"/>
    <cellStyle name="???? 15 3" xfId="1095" xr:uid="{86DA4E3F-B461-4269-A6CA-6D8E0CB79790}"/>
    <cellStyle name="???? 15 3 2" xfId="21527" xr:uid="{3F7374D1-04D2-4CFB-9A4B-7DF9A585F7DE}"/>
    <cellStyle name="???? 15 4" xfId="1096" xr:uid="{747537AE-1818-4DF7-845B-3CC4145E4E7D}"/>
    <cellStyle name="???? 15 4 2" xfId="21528" xr:uid="{7D8DC8D5-6E59-475D-B88E-C55EF90186B7}"/>
    <cellStyle name="???? 15 5" xfId="1097" xr:uid="{F4182BE2-FCF7-4BFC-8CC1-6EE1F1DA722C}"/>
    <cellStyle name="???? 15 5 2" xfId="21529" xr:uid="{D707EA28-636F-4E1F-B796-CC96934A5C25}"/>
    <cellStyle name="???? 15 6" xfId="1098" xr:uid="{86BF921B-B9BF-479E-BD53-764F2693B45B}"/>
    <cellStyle name="???? 15 6 2" xfId="21530" xr:uid="{E75EDF58-2813-4608-BD2D-30D4C73F9578}"/>
    <cellStyle name="???? 15 7" xfId="1099" xr:uid="{C29C0DE9-61B2-423E-AECC-03CD555CBEEB}"/>
    <cellStyle name="???? 15 7 2" xfId="21531" xr:uid="{E393555C-6055-409C-9A27-F04269F3E438}"/>
    <cellStyle name="???? 15 8" xfId="1100" xr:uid="{49503BE6-D531-4414-88D1-8CC5A9E9B18D}"/>
    <cellStyle name="???? 15 8 2" xfId="21532" xr:uid="{8F934F85-BA99-499A-8DD5-FE02A99ED1F7}"/>
    <cellStyle name="???? 15 9" xfId="1101" xr:uid="{B25103D5-229B-4722-B805-44786BE4AE20}"/>
    <cellStyle name="???? 15 9 2" xfId="21533" xr:uid="{E73F095E-4F07-48A6-916A-A6E13F4D5C23}"/>
    <cellStyle name="???? 16" xfId="1102" xr:uid="{48C0BA66-7B8E-4B0E-B31E-345F02307F0B}"/>
    <cellStyle name="???? 16 10" xfId="1103" xr:uid="{71025322-D41C-4C94-96FC-7E5425321023}"/>
    <cellStyle name="???? 16 10 2" xfId="21534" xr:uid="{B999FE02-A719-4A1E-9D1B-54D92B0A2487}"/>
    <cellStyle name="???? 16 11" xfId="1104" xr:uid="{DD4DEFBC-C880-4E73-B71C-04076AD44E03}"/>
    <cellStyle name="???? 16 11 2" xfId="21535" xr:uid="{92643FBF-7493-4053-AAD6-3C7C4372B2A3}"/>
    <cellStyle name="???? 16 12" xfId="1105" xr:uid="{4E862578-5B47-4982-ABDC-6B2753B4C551}"/>
    <cellStyle name="???? 16 12 2" xfId="21536" xr:uid="{15124F76-E0B9-4F42-86FC-FCE8B25D1A72}"/>
    <cellStyle name="???? 16 13" xfId="1106" xr:uid="{2F37AF4C-89B4-4B05-95D3-F6E5C475F628}"/>
    <cellStyle name="???? 16 13 2" xfId="21537" xr:uid="{721E480A-4DEF-4EC3-A4D7-F8AD41A1DDBE}"/>
    <cellStyle name="???? 16 14" xfId="1107" xr:uid="{EE593D8F-7D66-4292-A81E-8AC56584C3FC}"/>
    <cellStyle name="???? 16 14 2" xfId="21538" xr:uid="{5EDBB385-5ADB-4CDF-A55D-D714F74E9406}"/>
    <cellStyle name="???? 16 15" xfId="21539" xr:uid="{5C83823D-445A-4602-8C3B-0F69659FD6AA}"/>
    <cellStyle name="???? 16 2" xfId="1108" xr:uid="{D443B4EE-DC03-4CEF-B46F-918AC17AFCEF}"/>
    <cellStyle name="???? 16 2 10" xfId="1109" xr:uid="{79451061-9AE7-40FB-8216-50782E1A93A0}"/>
    <cellStyle name="???? 16 2 10 2" xfId="21540" xr:uid="{B8ECD03A-1F4E-461A-86A7-E9A73B6749C9}"/>
    <cellStyle name="???? 16 2 11" xfId="1110" xr:uid="{4C12454F-BA7F-482D-AC11-27BF96A512C2}"/>
    <cellStyle name="???? 16 2 11 2" xfId="21541" xr:uid="{8AC5E5F4-D63A-4697-8E81-1CF98B918F70}"/>
    <cellStyle name="???? 16 2 12" xfId="1111" xr:uid="{133504CE-9B0C-4886-9274-4277ED8E59F3}"/>
    <cellStyle name="???? 16 2 12 2" xfId="21542" xr:uid="{5B047743-87E7-4747-A7DA-BBCFB9E610ED}"/>
    <cellStyle name="???? 16 2 13" xfId="1112" xr:uid="{E9933740-9ECF-4EC5-8F10-58FFC3250BF5}"/>
    <cellStyle name="???? 16 2 13 2" xfId="21543" xr:uid="{B5B0995A-A896-4EAA-9E6E-42E2CBC3829E}"/>
    <cellStyle name="???? 16 2 14" xfId="1113" xr:uid="{AF5BCE6E-5379-4AD5-BE64-1B940F107150}"/>
    <cellStyle name="???? 16 2 14 2" xfId="21544" xr:uid="{3C9E83A6-6643-43B2-80EB-65F6A076E9E4}"/>
    <cellStyle name="???? 16 2 15" xfId="21545" xr:uid="{FBC3666F-8323-4666-916A-74A21EB29523}"/>
    <cellStyle name="???? 16 2 2" xfId="1114" xr:uid="{00C5F612-03F0-4058-85ED-A54EF55023E3}"/>
    <cellStyle name="???? 16 2 2 2" xfId="21546" xr:uid="{930E70FF-1355-4182-B0DE-1383AB423964}"/>
    <cellStyle name="???? 16 2 3" xfId="1115" xr:uid="{BA7FB326-F44B-4D7B-AFE3-2A5958A318F2}"/>
    <cellStyle name="???? 16 2 3 2" xfId="21547" xr:uid="{A4B60927-0C54-41B3-911B-E12E03555EEA}"/>
    <cellStyle name="???? 16 2 4" xfId="1116" xr:uid="{DBFDE5D8-C79F-43D8-9654-2582596ACAF9}"/>
    <cellStyle name="???? 16 2 4 2" xfId="21548" xr:uid="{9BD7CC25-2E24-4990-B46C-DF5B17C8FB46}"/>
    <cellStyle name="???? 16 2 5" xfId="1117" xr:uid="{13D62789-E36A-468B-982B-AEABC10A043D}"/>
    <cellStyle name="???? 16 2 5 2" xfId="21549" xr:uid="{C794D7CA-2C69-4378-988A-78AF34ED2BFC}"/>
    <cellStyle name="???? 16 2 6" xfId="1118" xr:uid="{370B5834-26F2-4CFA-97D2-7DA271ECCEFC}"/>
    <cellStyle name="???? 16 2 6 2" xfId="21550" xr:uid="{022420B2-CBF0-4B64-A59D-96FFCABCB475}"/>
    <cellStyle name="???? 16 2 7" xfId="1119" xr:uid="{6BAD1B78-7ACD-47ED-8CB0-CF889AE1D20B}"/>
    <cellStyle name="???? 16 2 7 2" xfId="21551" xr:uid="{8BCFCB05-FAA1-4590-BE87-F943EC190F05}"/>
    <cellStyle name="???? 16 2 8" xfId="1120" xr:uid="{5DF97184-DA01-4D39-B951-65569B1626D6}"/>
    <cellStyle name="???? 16 2 8 2" xfId="21552" xr:uid="{894E0F08-CBC7-4452-B70D-373A9F9BADAB}"/>
    <cellStyle name="???? 16 2 9" xfId="1121" xr:uid="{98E725BB-ECA3-470B-AB26-73F8DBABE375}"/>
    <cellStyle name="???? 16 2 9 2" xfId="21553" xr:uid="{CC24BDF0-ED2A-4BBE-927C-14B3441F6013}"/>
    <cellStyle name="???? 16 3" xfId="1122" xr:uid="{5EB4B17A-115F-4FD2-AC47-12B76CF8487D}"/>
    <cellStyle name="???? 16 3 2" xfId="21554" xr:uid="{F21B3621-5CA8-4078-BDFC-FF6A3851236B}"/>
    <cellStyle name="???? 16 4" xfId="1123" xr:uid="{3399FDFF-0714-4F27-AF18-BB56E027668D}"/>
    <cellStyle name="???? 16 4 2" xfId="21555" xr:uid="{DF03E3F3-7E13-4B06-A8E8-4FEC54EC233D}"/>
    <cellStyle name="???? 16 5" xfId="1124" xr:uid="{BC43BB9B-9822-4E56-B0D8-4AB996ADE461}"/>
    <cellStyle name="???? 16 5 2" xfId="21556" xr:uid="{2B696FC0-1C7A-4759-9F6B-8A427B5713B9}"/>
    <cellStyle name="???? 16 6" xfId="1125" xr:uid="{5F32C32E-4DC2-489D-9215-EE59FFF13FCD}"/>
    <cellStyle name="???? 16 6 2" xfId="21557" xr:uid="{3B81489E-B5F6-4E29-94D2-8C457AE56EFA}"/>
    <cellStyle name="???? 16 7" xfId="1126" xr:uid="{304C9EF5-76AC-47BB-A9F5-84E156F50AF7}"/>
    <cellStyle name="???? 16 7 2" xfId="21558" xr:uid="{635F1C9C-6EDC-48DF-9914-50226552E243}"/>
    <cellStyle name="???? 16 8" xfId="1127" xr:uid="{7325046C-516C-4E8C-86E6-A7C6BCB7E7F7}"/>
    <cellStyle name="???? 16 8 2" xfId="21559" xr:uid="{525D86C1-A07E-4A9A-8B03-7B27D773C202}"/>
    <cellStyle name="???? 16 9" xfId="1128" xr:uid="{6270BDED-2ADB-4CF0-BE44-20B5149B2845}"/>
    <cellStyle name="???? 16 9 2" xfId="21560" xr:uid="{26A37172-725B-487F-861C-1A2675B56570}"/>
    <cellStyle name="???? 17" xfId="1129" xr:uid="{07921434-6EA7-455C-B0EE-E4DD584A5867}"/>
    <cellStyle name="???? 17 10" xfId="1130" xr:uid="{B7F766D0-6EDC-42D0-B260-508EF5F81EE4}"/>
    <cellStyle name="???? 17 10 2" xfId="21561" xr:uid="{4624ADB6-A00F-4E14-BDA7-A50F4E767900}"/>
    <cellStyle name="???? 17 11" xfId="1131" xr:uid="{D9214114-7A7A-4673-84F7-833854D99784}"/>
    <cellStyle name="???? 17 11 2" xfId="21562" xr:uid="{17BD3D94-79A1-4F4D-A135-0F1948201545}"/>
    <cellStyle name="???? 17 12" xfId="1132" xr:uid="{8388EEE6-5540-460E-87F3-001B92BC3D53}"/>
    <cellStyle name="???? 17 12 2" xfId="21563" xr:uid="{53FEA07D-F840-4E78-B95C-E3AB04F9364F}"/>
    <cellStyle name="???? 17 13" xfId="1133" xr:uid="{A5AB4C1A-7F6F-421A-9C7E-F8DF11E27380}"/>
    <cellStyle name="???? 17 13 2" xfId="21564" xr:uid="{0E67D969-DB47-4376-B84F-B82663A85483}"/>
    <cellStyle name="???? 17 14" xfId="1134" xr:uid="{90B52AC2-DB84-4C5F-B96B-EB17BAE9FE46}"/>
    <cellStyle name="???? 17 14 2" xfId="21565" xr:uid="{64C055BE-7A77-46AF-9152-BFDC99CD6D7C}"/>
    <cellStyle name="???? 17 15" xfId="21566" xr:uid="{D3F06EEF-420C-4AB8-B2E7-739980A2F47C}"/>
    <cellStyle name="???? 17 2" xfId="1135" xr:uid="{3D26E8B4-3DF4-47AB-98C0-9D6588F63EAF}"/>
    <cellStyle name="???? 17 2 10" xfId="1136" xr:uid="{033A58A5-2E10-440B-818A-001DCAE8148D}"/>
    <cellStyle name="???? 17 2 10 2" xfId="21567" xr:uid="{BD6070F6-0E47-4091-B405-34B62BD5BBD4}"/>
    <cellStyle name="???? 17 2 11" xfId="1137" xr:uid="{060BD692-CBB8-4965-A603-88C13DEDD5F4}"/>
    <cellStyle name="???? 17 2 11 2" xfId="21568" xr:uid="{F7F07387-A508-4E06-8E66-4140582EB1CE}"/>
    <cellStyle name="???? 17 2 12" xfId="1138" xr:uid="{E81999EA-1000-4C61-91D7-22576AF96AC3}"/>
    <cellStyle name="???? 17 2 12 2" xfId="21569" xr:uid="{7EED037C-2518-4E36-B2C0-F8C923A380DF}"/>
    <cellStyle name="???? 17 2 13" xfId="1139" xr:uid="{1500D54F-EFE7-42C5-A0F2-F8D497FDEF33}"/>
    <cellStyle name="???? 17 2 13 2" xfId="21570" xr:uid="{AF0412C8-5EEF-4D5D-B539-24181E6FA0DF}"/>
    <cellStyle name="???? 17 2 14" xfId="1140" xr:uid="{6B2442B3-2707-4ACF-98F4-A4F7EF39C86A}"/>
    <cellStyle name="???? 17 2 14 2" xfId="21571" xr:uid="{A00032B9-219B-4CEA-AE00-A418C7B8C1ED}"/>
    <cellStyle name="???? 17 2 15" xfId="21572" xr:uid="{99961F5F-7D48-47A8-AF8F-121D215926ED}"/>
    <cellStyle name="???? 17 2 2" xfId="1141" xr:uid="{59C06550-FD79-4EB8-989F-108B0F69C793}"/>
    <cellStyle name="???? 17 2 2 2" xfId="21573" xr:uid="{69BFC5A0-918F-4C8E-AB62-95558638744C}"/>
    <cellStyle name="???? 17 2 3" xfId="1142" xr:uid="{E93732F3-DDCA-4B38-A7C7-05E62504CABE}"/>
    <cellStyle name="???? 17 2 3 2" xfId="21574" xr:uid="{6B066566-5160-412E-86A8-14361BEBC424}"/>
    <cellStyle name="???? 17 2 4" xfId="1143" xr:uid="{DE6CFACF-3380-4658-ABCB-4C153FDF27CE}"/>
    <cellStyle name="???? 17 2 4 2" xfId="21575" xr:uid="{A6717695-0842-4DF0-8D36-22E0224B57FF}"/>
    <cellStyle name="???? 17 2 5" xfId="1144" xr:uid="{A4BE492C-2DA0-4465-91CC-748F862ECCEA}"/>
    <cellStyle name="???? 17 2 5 2" xfId="21576" xr:uid="{8B62193B-B368-44DC-96B3-668DCD11A3C6}"/>
    <cellStyle name="???? 17 2 6" xfId="1145" xr:uid="{243D0052-E0F2-4A67-ADDA-A74CA14AFF29}"/>
    <cellStyle name="???? 17 2 6 2" xfId="21577" xr:uid="{2F514CC7-5488-4F58-9115-19B9FFBACC87}"/>
    <cellStyle name="???? 17 2 7" xfId="1146" xr:uid="{BAF376AC-B220-4E6E-AC5C-6C942CB5679B}"/>
    <cellStyle name="???? 17 2 7 2" xfId="21578" xr:uid="{6745C1A0-1EAC-4123-A42B-B21D33F1A5B9}"/>
    <cellStyle name="???? 17 2 8" xfId="1147" xr:uid="{4A1EB6FC-F69B-4712-8897-F73547731A0F}"/>
    <cellStyle name="???? 17 2 8 2" xfId="21579" xr:uid="{47D80134-707D-4687-B809-9FA23A3B0687}"/>
    <cellStyle name="???? 17 2 9" xfId="1148" xr:uid="{1DBA65D7-0A63-4B56-9B8B-3E110CEC5532}"/>
    <cellStyle name="???? 17 2 9 2" xfId="21580" xr:uid="{AA5C3F17-DAEC-48C2-B7E8-3759029A278E}"/>
    <cellStyle name="???? 17 3" xfId="1149" xr:uid="{E54053A9-748F-4B75-875E-93AFE8EBCAEF}"/>
    <cellStyle name="???? 17 3 2" xfId="21581" xr:uid="{085594AD-3BF8-420E-BA41-0030277E7382}"/>
    <cellStyle name="???? 17 4" xfId="1150" xr:uid="{636C78CB-F94A-4437-AE49-93F9F01D594C}"/>
    <cellStyle name="???? 17 4 2" xfId="21582" xr:uid="{FD1B86B9-F37E-4BC6-8805-CC769685A39F}"/>
    <cellStyle name="???? 17 5" xfId="1151" xr:uid="{245DB2C8-A80E-43DC-A393-89DBECB5EAF2}"/>
    <cellStyle name="???? 17 5 2" xfId="21583" xr:uid="{37058976-1E83-45C3-8DFE-4DF126763FAF}"/>
    <cellStyle name="???? 17 6" xfId="1152" xr:uid="{DBC70D94-F54B-493B-9EFF-29488C18DBB0}"/>
    <cellStyle name="???? 17 6 2" xfId="21584" xr:uid="{B74BEACD-319D-4ABB-AD74-F385E007285C}"/>
    <cellStyle name="???? 17 7" xfId="1153" xr:uid="{B7F51155-0EE6-4170-B9B2-3F0221B45660}"/>
    <cellStyle name="???? 17 7 2" xfId="21585" xr:uid="{9BDDB2CD-F616-486E-8E5B-A354A33D1379}"/>
    <cellStyle name="???? 17 8" xfId="1154" xr:uid="{10F60296-6A1D-4133-BCDF-49F45F3F8E3C}"/>
    <cellStyle name="???? 17 8 2" xfId="21586" xr:uid="{2DA4D518-ADBA-43ED-94FC-8B14C6AAAB7B}"/>
    <cellStyle name="???? 17 9" xfId="1155" xr:uid="{7381C65A-1990-4F2F-BB58-43A8ACB974F5}"/>
    <cellStyle name="???? 17 9 2" xfId="21587" xr:uid="{99E1BCD1-27F4-453F-8FF6-A0F8E6C3DADE}"/>
    <cellStyle name="???? 18" xfId="1156" xr:uid="{1F07F73A-80B9-4766-A93C-1D8710754948}"/>
    <cellStyle name="???? 18 10" xfId="1157" xr:uid="{9500F86E-35A1-4339-841B-A86663EA8D1E}"/>
    <cellStyle name="???? 18 10 2" xfId="21588" xr:uid="{56339CDA-86EC-41FD-B152-E27F68CA4462}"/>
    <cellStyle name="???? 18 11" xfId="1158" xr:uid="{D8266CFA-91E5-42A8-8BFA-42F8C3C967F8}"/>
    <cellStyle name="???? 18 11 2" xfId="21589" xr:uid="{8CF7970B-89D8-48BA-8450-E3B30D7F1180}"/>
    <cellStyle name="???? 18 12" xfId="1159" xr:uid="{960EFFB8-39A5-4436-ABEE-A74BE64297B0}"/>
    <cellStyle name="???? 18 12 2" xfId="21590" xr:uid="{3E9B1D32-6B03-4FB2-8823-81A02A5FE5B1}"/>
    <cellStyle name="???? 18 13" xfId="1160" xr:uid="{78B38B1E-2579-4343-9140-211722984806}"/>
    <cellStyle name="???? 18 13 2" xfId="21591" xr:uid="{C0F29AAB-C907-4D39-A393-4FEF60D6C29E}"/>
    <cellStyle name="???? 18 14" xfId="1161" xr:uid="{6A3CE28C-4655-4614-AB9C-215942315EB9}"/>
    <cellStyle name="???? 18 14 2" xfId="21592" xr:uid="{615648E8-0789-4883-BD46-1746A6EBC3AF}"/>
    <cellStyle name="???? 18 15" xfId="21593" xr:uid="{D3EA4F9E-16F2-4EDE-9E76-5EEFE38BA269}"/>
    <cellStyle name="???? 18 2" xfId="1162" xr:uid="{F00DEF2E-C72A-40BD-B70D-7CCF741B8B46}"/>
    <cellStyle name="???? 18 2 10" xfId="1163" xr:uid="{E0656BEE-55CD-4BE6-81D1-A8039F179A33}"/>
    <cellStyle name="???? 18 2 10 2" xfId="21594" xr:uid="{BF704D80-19A1-4E79-8ADB-7331F4A67807}"/>
    <cellStyle name="???? 18 2 11" xfId="1164" xr:uid="{7F1DBA1A-48F6-4606-97DE-1B5506FE1210}"/>
    <cellStyle name="???? 18 2 11 2" xfId="21595" xr:uid="{455D40F8-A7C4-4806-B5FC-B9126C3EA83F}"/>
    <cellStyle name="???? 18 2 12" xfId="1165" xr:uid="{7F80A415-FFE9-4D95-AF8D-0610FDCAAAB0}"/>
    <cellStyle name="???? 18 2 12 2" xfId="21596" xr:uid="{D451905A-FD95-4388-9F6A-9A697801453C}"/>
    <cellStyle name="???? 18 2 13" xfId="1166" xr:uid="{7FDDE3AB-5ED8-4D47-A56B-5F284FC2CD94}"/>
    <cellStyle name="???? 18 2 13 2" xfId="21597" xr:uid="{424D8D3C-9CE6-4782-AC3B-38CD1EADD37C}"/>
    <cellStyle name="???? 18 2 14" xfId="1167" xr:uid="{E47A05F3-4334-4BD4-B7F1-B0F776516824}"/>
    <cellStyle name="???? 18 2 14 2" xfId="21598" xr:uid="{162D423F-B289-4622-8486-41A16AE351FA}"/>
    <cellStyle name="???? 18 2 15" xfId="21599" xr:uid="{0502DDF4-0D26-4439-99CB-BFFD9D765868}"/>
    <cellStyle name="???? 18 2 2" xfId="1168" xr:uid="{D65441D8-F424-42D6-80F5-929A5C23CC4A}"/>
    <cellStyle name="???? 18 2 2 2" xfId="21600" xr:uid="{9DDA0989-E4A4-4521-AB83-76C8DF6642DD}"/>
    <cellStyle name="???? 18 2 3" xfId="1169" xr:uid="{68A07BE5-7566-4865-AFA5-14739773149E}"/>
    <cellStyle name="???? 18 2 3 2" xfId="21601" xr:uid="{C6A5F26A-A393-4BC6-A874-979AE5B85848}"/>
    <cellStyle name="???? 18 2 4" xfId="1170" xr:uid="{3A16839C-1BD8-413E-AAEB-C0E43AE23D08}"/>
    <cellStyle name="???? 18 2 4 2" xfId="21602" xr:uid="{AB1E3731-D993-4E21-B330-EDE7FA7FE7EB}"/>
    <cellStyle name="???? 18 2 5" xfId="1171" xr:uid="{80DC939F-0377-4343-BEFF-E3E37472B6EC}"/>
    <cellStyle name="???? 18 2 5 2" xfId="21603" xr:uid="{0DE84273-89B9-4578-82DF-05A82EA18CDC}"/>
    <cellStyle name="???? 18 2 6" xfId="1172" xr:uid="{404B1EDB-107C-4AFD-A4F5-A6F7320EBF10}"/>
    <cellStyle name="???? 18 2 6 2" xfId="21604" xr:uid="{28EEA1F9-A03B-49AF-B0D4-BEA086ED828B}"/>
    <cellStyle name="???? 18 2 7" xfId="1173" xr:uid="{32840339-6900-489E-ABB1-4EBAB620283A}"/>
    <cellStyle name="???? 18 2 7 2" xfId="21605" xr:uid="{92944C0B-CC8C-45E0-A747-3EA5185E7535}"/>
    <cellStyle name="???? 18 2 8" xfId="1174" xr:uid="{A96DC1BB-DC08-4852-B671-780BDCD00F16}"/>
    <cellStyle name="???? 18 2 8 2" xfId="21606" xr:uid="{51BCC175-C2E5-493F-BC27-A978045C9D15}"/>
    <cellStyle name="???? 18 2 9" xfId="1175" xr:uid="{B519B6E9-A176-4F00-B4BC-8A4AD9042414}"/>
    <cellStyle name="???? 18 2 9 2" xfId="21607" xr:uid="{E9D6CFFD-3B22-422C-A537-E0973B1D8D23}"/>
    <cellStyle name="???? 18 3" xfId="1176" xr:uid="{1F6F4397-9462-4385-A383-EB1FA6FA90D0}"/>
    <cellStyle name="???? 18 3 2" xfId="21608" xr:uid="{291B46B6-FCD2-4F6C-A240-36AA043CF636}"/>
    <cellStyle name="???? 18 4" xfId="1177" xr:uid="{DFDFFD75-A59B-48C1-9303-FB47FB7BCE1E}"/>
    <cellStyle name="???? 18 4 2" xfId="21609" xr:uid="{9DABC7E5-BF7F-4170-8AB9-9EDF0221F1E5}"/>
    <cellStyle name="???? 18 5" xfId="1178" xr:uid="{DBBE8AEB-1A80-4513-806B-F5DBE86C53CC}"/>
    <cellStyle name="???? 18 5 2" xfId="21610" xr:uid="{51E2FE90-307D-464E-A52F-6FAB5C9D0896}"/>
    <cellStyle name="???? 18 6" xfId="1179" xr:uid="{5F6CAB7D-3904-4225-B9E8-01960C2131BC}"/>
    <cellStyle name="???? 18 6 2" xfId="21611" xr:uid="{D6DDB446-846D-4470-80D1-91FDBE5441CF}"/>
    <cellStyle name="???? 18 7" xfId="1180" xr:uid="{157D3FCB-03A7-4EE6-8E83-7C90969A41EA}"/>
    <cellStyle name="???? 18 7 2" xfId="21612" xr:uid="{952D6DB1-F3D3-44CE-B246-13CD526A7853}"/>
    <cellStyle name="???? 18 8" xfId="1181" xr:uid="{37929B3F-61A3-4865-A3EE-4295B021EF34}"/>
    <cellStyle name="???? 18 8 2" xfId="21613" xr:uid="{29ABF261-83E6-4234-88C9-5B5B0F85B76A}"/>
    <cellStyle name="???? 18 9" xfId="1182" xr:uid="{531F4DDA-6CB4-49A9-AE77-30DB5AA970DD}"/>
    <cellStyle name="???? 18 9 2" xfId="21614" xr:uid="{FA010D64-CEEF-4F1A-BA4F-D4EC05C5912E}"/>
    <cellStyle name="???? 19" xfId="1183" xr:uid="{D3B622CA-BA8C-43E2-A783-7FC487EF1D60}"/>
    <cellStyle name="???? 19 10" xfId="1184" xr:uid="{25C7BD8B-9317-4F9C-98DA-36BA2CB2861E}"/>
    <cellStyle name="???? 19 10 2" xfId="21615" xr:uid="{10786908-C249-47B1-907F-89E2E67EB434}"/>
    <cellStyle name="???? 19 11" xfId="1185" xr:uid="{F67FE496-5471-4E82-A49E-2653926F731B}"/>
    <cellStyle name="???? 19 11 2" xfId="21616" xr:uid="{BC5AD67F-B260-4A6D-A2F9-3EE43446349B}"/>
    <cellStyle name="???? 19 12" xfId="1186" xr:uid="{01A9FE15-03EF-4704-B4CE-E64E5AF3C7D4}"/>
    <cellStyle name="???? 19 12 2" xfId="21617" xr:uid="{3B9BDAFD-FCE6-4FCA-80F9-C13BA69A256B}"/>
    <cellStyle name="???? 19 13" xfId="1187" xr:uid="{5082E3D0-995B-43B4-B958-7D239B56B3A9}"/>
    <cellStyle name="???? 19 13 2" xfId="21618" xr:uid="{84AC0691-6F7A-400B-A438-C080D02E08F2}"/>
    <cellStyle name="???? 19 14" xfId="1188" xr:uid="{AA911C7D-9F30-4721-9198-8AC0B95B6545}"/>
    <cellStyle name="???? 19 14 2" xfId="21619" xr:uid="{D581C39E-538C-4E1A-AAB4-16D3BC1A2E23}"/>
    <cellStyle name="???? 19 15" xfId="21620" xr:uid="{E249F120-0D1D-4054-81CA-D9CA77B5F18D}"/>
    <cellStyle name="???? 19 2" xfId="1189" xr:uid="{17173C20-780A-4EF3-B9BC-350535917857}"/>
    <cellStyle name="???? 19 2 10" xfId="1190" xr:uid="{6121F2E4-75FF-4FCB-8B6E-F082119879D5}"/>
    <cellStyle name="???? 19 2 10 2" xfId="21621" xr:uid="{8E64A59A-4B9F-4FD1-A0A6-D8ABB103B371}"/>
    <cellStyle name="???? 19 2 11" xfId="1191" xr:uid="{DA4DB810-C687-464D-B44B-0535C3B28EC9}"/>
    <cellStyle name="???? 19 2 11 2" xfId="21622" xr:uid="{AC9ACBC8-8B69-4BA2-8314-32873D747B93}"/>
    <cellStyle name="???? 19 2 12" xfId="1192" xr:uid="{39D76F01-43F2-40C2-81DD-31E61D9CF4FD}"/>
    <cellStyle name="???? 19 2 12 2" xfId="21623" xr:uid="{95456DD3-D508-4124-80E9-52DC56084A53}"/>
    <cellStyle name="???? 19 2 13" xfId="1193" xr:uid="{60ADAEEA-FDC9-473E-BC4F-A1E50BC17DA9}"/>
    <cellStyle name="???? 19 2 13 2" xfId="21624" xr:uid="{A9CD1AB6-D4AB-47B1-B369-0D9581BC33E2}"/>
    <cellStyle name="???? 19 2 14" xfId="1194" xr:uid="{81357C9E-A55D-4BC6-B7E6-71C47B916F15}"/>
    <cellStyle name="???? 19 2 14 2" xfId="21625" xr:uid="{6AB91776-F9FC-49BA-9186-2BF6D8F78301}"/>
    <cellStyle name="???? 19 2 15" xfId="21626" xr:uid="{B6B53DED-90C9-4C32-B58F-A74C9850DAD4}"/>
    <cellStyle name="???? 19 2 2" xfId="1195" xr:uid="{EF7BE423-2237-4085-A4C7-33D05EFAF699}"/>
    <cellStyle name="???? 19 2 2 2" xfId="21627" xr:uid="{968DA2DA-1068-4E43-9805-0EF65ED86D6A}"/>
    <cellStyle name="???? 19 2 3" xfId="1196" xr:uid="{A9DE9DAB-AB09-4249-8E05-BC862FA3E527}"/>
    <cellStyle name="???? 19 2 3 2" xfId="21628" xr:uid="{CC63E08A-2064-42C0-B87F-37CB00AED954}"/>
    <cellStyle name="???? 19 2 4" xfId="1197" xr:uid="{30AB11CC-9DC2-4F3F-899E-79B8B27EC51E}"/>
    <cellStyle name="???? 19 2 4 2" xfId="21629" xr:uid="{8416DA91-A8AA-4057-AB83-333AD7B7162D}"/>
    <cellStyle name="???? 19 2 5" xfId="1198" xr:uid="{DF454887-3C79-434B-B58C-4899F2BB39C2}"/>
    <cellStyle name="???? 19 2 5 2" xfId="21630" xr:uid="{CC6C2F77-D9A2-495F-942D-DB423E483786}"/>
    <cellStyle name="???? 19 2 6" xfId="1199" xr:uid="{46AB1DA0-84B3-49F7-A3A5-6D8D74495985}"/>
    <cellStyle name="???? 19 2 6 2" xfId="21631" xr:uid="{3E9F61C2-DABC-4CA4-994D-20B45CA31960}"/>
    <cellStyle name="???? 19 2 7" xfId="1200" xr:uid="{C1E5C0C0-3525-4E07-9308-BD20BD8F54EA}"/>
    <cellStyle name="???? 19 2 7 2" xfId="21632" xr:uid="{20791197-292F-4BDF-98DD-BF386328D52F}"/>
    <cellStyle name="???? 19 2 8" xfId="1201" xr:uid="{0A2CCCDF-F975-4AD8-B179-1F74414FF353}"/>
    <cellStyle name="???? 19 2 8 2" xfId="21633" xr:uid="{AE67D764-2642-4247-9DB4-0F1FDB538ADD}"/>
    <cellStyle name="???? 19 2 9" xfId="1202" xr:uid="{CC37A698-A540-4560-93E9-CD2713E71892}"/>
    <cellStyle name="???? 19 2 9 2" xfId="21634" xr:uid="{83B43B55-302B-4ABE-B719-51C3E362D131}"/>
    <cellStyle name="???? 19 3" xfId="1203" xr:uid="{BDF99562-AE12-4DA2-80ED-9325E5F9AFA4}"/>
    <cellStyle name="???? 19 3 2" xfId="21635" xr:uid="{E9AC155B-EB27-40D8-9F0D-9E6D845D7CF1}"/>
    <cellStyle name="???? 19 4" xfId="1204" xr:uid="{B9779406-139A-4007-B841-D03C927D2E99}"/>
    <cellStyle name="???? 19 4 2" xfId="21636" xr:uid="{642C3B4F-9448-4703-A875-5B9B7CB64BE4}"/>
    <cellStyle name="???? 19 5" xfId="1205" xr:uid="{56738501-821A-4C14-BF84-25133B694E7B}"/>
    <cellStyle name="???? 19 5 2" xfId="21637" xr:uid="{0E48CD92-A621-441E-B1CA-3E7C803EAE20}"/>
    <cellStyle name="???? 19 6" xfId="1206" xr:uid="{3D0BCC65-0D46-4C36-8020-D3D4436C6760}"/>
    <cellStyle name="???? 19 6 2" xfId="21638" xr:uid="{9FA0123A-76C0-4098-AD35-F6428AB0900A}"/>
    <cellStyle name="???? 19 7" xfId="1207" xr:uid="{E3A796F1-22E5-41DA-BBD6-EAC340BF18C7}"/>
    <cellStyle name="???? 19 7 2" xfId="21639" xr:uid="{AB70804E-9A1E-4982-AF09-6A0FEDFAFA2C}"/>
    <cellStyle name="???? 19 8" xfId="1208" xr:uid="{BF676B43-1E01-4A6B-9EB9-22A347F14CC3}"/>
    <cellStyle name="???? 19 8 2" xfId="21640" xr:uid="{B4766051-DFFD-4348-882E-F376A19DFC06}"/>
    <cellStyle name="???? 19 9" xfId="1209" xr:uid="{A024365E-3791-4173-924F-A771A0EFD348}"/>
    <cellStyle name="???? 19 9 2" xfId="21641" xr:uid="{6F77650D-5230-4181-95B0-AB45BC6ACAAC}"/>
    <cellStyle name="???? 2" xfId="1210" xr:uid="{278C6D2D-B609-4754-B4D4-B6314FF60DD2}"/>
    <cellStyle name="???? 2 10" xfId="1211" xr:uid="{D66D3FC5-DD56-4920-8CE4-9061AB11DD49}"/>
    <cellStyle name="???? 2 10 2" xfId="21642" xr:uid="{2331493B-D4D8-4D1E-B6D8-CF26B2F15F28}"/>
    <cellStyle name="???? 2 11" xfId="1212" xr:uid="{1EAC5927-381E-49FF-92FB-09D823E78B48}"/>
    <cellStyle name="???? 2 11 2" xfId="21643" xr:uid="{124E5B87-92F0-4195-8AE7-A86137483956}"/>
    <cellStyle name="???? 2 12" xfId="1213" xr:uid="{6D4583ED-D747-4E70-9CC0-B9D2D41DCC00}"/>
    <cellStyle name="???? 2 12 2" xfId="21644" xr:uid="{9423E70E-18A3-4F00-8255-71BC10DDAFE4}"/>
    <cellStyle name="???? 2 13" xfId="1214" xr:uid="{5544BE94-7A60-45FC-9096-4D568237C29E}"/>
    <cellStyle name="???? 2 13 2" xfId="21645" xr:uid="{15939015-0BCE-49E5-8023-EDE095165F9C}"/>
    <cellStyle name="???? 2 14" xfId="1215" xr:uid="{F4F39BB7-32C5-46BB-A7B1-EB30839C3973}"/>
    <cellStyle name="???? 2 14 2" xfId="21646" xr:uid="{C3618175-67D7-4725-9EB2-23846578371E}"/>
    <cellStyle name="???? 2 15" xfId="1216" xr:uid="{FCEC6071-D744-4B42-B936-75C86A2B4FE2}"/>
    <cellStyle name="???? 2 15 2" xfId="21647" xr:uid="{4827C167-666B-4C08-921F-97CEE630B6F7}"/>
    <cellStyle name="???? 2 16" xfId="21648" xr:uid="{FAF7A47B-9F28-4132-9BF0-2A2D8A8FEBA7}"/>
    <cellStyle name="???? 2 2" xfId="1217" xr:uid="{D608A69E-80F9-468F-811E-401D37EF3EE8}"/>
    <cellStyle name="???? 2 2 10" xfId="1218" xr:uid="{75138B54-AAC0-4682-B5A9-AC08B3F36F89}"/>
    <cellStyle name="???? 2 2 10 2" xfId="21649" xr:uid="{4068D1B2-8419-4681-A747-0A3BF6C39D48}"/>
    <cellStyle name="???? 2 2 11" xfId="1219" xr:uid="{15C122DB-7F97-434B-9DC7-843AC8E1870C}"/>
    <cellStyle name="???? 2 2 11 2" xfId="21650" xr:uid="{086A1F10-E228-4611-A4B0-8F81AA5E2A26}"/>
    <cellStyle name="???? 2 2 12" xfId="1220" xr:uid="{5EADC368-0AFD-4F8D-AA68-6741F23E8B6F}"/>
    <cellStyle name="???? 2 2 12 2" xfId="21651" xr:uid="{5331AC9D-E39E-4AB0-A8BB-28AE15D69D22}"/>
    <cellStyle name="???? 2 2 13" xfId="1221" xr:uid="{62B7CD80-4CC7-4A80-A005-8AEFDC223213}"/>
    <cellStyle name="???? 2 2 13 2" xfId="21652" xr:uid="{84CB8681-452B-4290-9151-BAAE141B6DFB}"/>
    <cellStyle name="???? 2 2 14" xfId="1222" xr:uid="{AB9674CB-EADE-46B8-BF1D-70CB721BBE35}"/>
    <cellStyle name="???? 2 2 14 2" xfId="21653" xr:uid="{9D6B594B-BEDB-4392-BD3D-1F9F206B5110}"/>
    <cellStyle name="???? 2 2 15" xfId="21654" xr:uid="{9923C0A5-D80F-46DE-B707-38A258491CDB}"/>
    <cellStyle name="???? 2 2 2" xfId="1223" xr:uid="{80D6C47F-7A64-42B1-B7C1-6EA49FDE83FD}"/>
    <cellStyle name="???? 2 2 2 10" xfId="1224" xr:uid="{6A5CE67F-ADA0-49A4-B9A1-D96BAC3F84B6}"/>
    <cellStyle name="???? 2 2 2 10 2" xfId="21655" xr:uid="{4E5E049E-AD57-41A3-A108-CF1666FA82D5}"/>
    <cellStyle name="???? 2 2 2 11" xfId="1225" xr:uid="{BF550916-BE21-468C-85F3-33268063C447}"/>
    <cellStyle name="???? 2 2 2 11 2" xfId="21656" xr:uid="{84A97915-4D0F-4276-81A6-AAF85871076B}"/>
    <cellStyle name="???? 2 2 2 12" xfId="1226" xr:uid="{EA80D18C-2790-4968-8B5C-C015F66904CA}"/>
    <cellStyle name="???? 2 2 2 12 2" xfId="21657" xr:uid="{E80474BF-DCF7-4D25-A10E-4499D1A59ACE}"/>
    <cellStyle name="???? 2 2 2 13" xfId="1227" xr:uid="{7C8AC85B-E2D0-4CB3-99EF-5FDE451A0BAE}"/>
    <cellStyle name="???? 2 2 2 13 2" xfId="21658" xr:uid="{34F023A1-3959-4D07-B546-70B9597E56E8}"/>
    <cellStyle name="???? 2 2 2 14" xfId="1228" xr:uid="{851C9DE3-5DC1-4DD7-9F02-820871F06B47}"/>
    <cellStyle name="???? 2 2 2 14 2" xfId="21659" xr:uid="{6FFF2425-5550-4B84-B48E-DF7B570B3513}"/>
    <cellStyle name="???? 2 2 2 15" xfId="21660" xr:uid="{07B93FE9-7024-4AA1-9A33-2D1C3C595AF8}"/>
    <cellStyle name="???? 2 2 2 2" xfId="1229" xr:uid="{2CBD2554-3BD3-42DA-974B-F7401F1F2E6D}"/>
    <cellStyle name="???? 2 2 2 2 2" xfId="21661" xr:uid="{69D4A5C8-44B2-46DB-A402-211F9EFFE1A4}"/>
    <cellStyle name="???? 2 2 2 3" xfId="1230" xr:uid="{442913AB-83DA-4341-A71F-783F6E3E011D}"/>
    <cellStyle name="???? 2 2 2 3 2" xfId="21662" xr:uid="{8323118E-CDA9-4742-A13B-070148741C11}"/>
    <cellStyle name="???? 2 2 2 4" xfId="1231" xr:uid="{A2AD804D-F74C-4CD0-9E61-95448DE335DE}"/>
    <cellStyle name="???? 2 2 2 4 2" xfId="21663" xr:uid="{4DDC8A6A-B6AF-4213-A006-2F594AC94E7D}"/>
    <cellStyle name="???? 2 2 2 5" xfId="1232" xr:uid="{44B3DD3F-E901-48A6-98A8-4839E482C6D4}"/>
    <cellStyle name="???? 2 2 2 5 2" xfId="21664" xr:uid="{EE635B4C-98B3-498A-94EE-9532A95A4685}"/>
    <cellStyle name="???? 2 2 2 6" xfId="1233" xr:uid="{A5F933ED-D3B3-4321-A58E-11C73886F7F4}"/>
    <cellStyle name="???? 2 2 2 6 2" xfId="21665" xr:uid="{42A742A8-9E38-4FD2-8E11-A4B48D677391}"/>
    <cellStyle name="???? 2 2 2 7" xfId="1234" xr:uid="{C7D0E6E5-2A57-4CE9-B0F4-1E34880AB897}"/>
    <cellStyle name="???? 2 2 2 7 2" xfId="21666" xr:uid="{5711DCB1-2885-40C9-BD46-84F236BE9B59}"/>
    <cellStyle name="???? 2 2 2 8" xfId="1235" xr:uid="{2E4F7218-57DE-4C02-B9B4-4FE2A7AA2343}"/>
    <cellStyle name="???? 2 2 2 8 2" xfId="21667" xr:uid="{5F953356-5B71-4952-82E2-B11DEE1E73D9}"/>
    <cellStyle name="???? 2 2 2 9" xfId="1236" xr:uid="{BDCC8BAF-B401-4E68-8EF1-F770F1895B17}"/>
    <cellStyle name="???? 2 2 2 9 2" xfId="21668" xr:uid="{E8897050-6F30-4BBD-8028-8264D90EE803}"/>
    <cellStyle name="???? 2 2 3" xfId="1237" xr:uid="{5D3CCEA4-90F7-4D2F-9AE0-08B983ED2946}"/>
    <cellStyle name="???? 2 2 3 2" xfId="21669" xr:uid="{053F786E-97FD-4212-B1AF-00FE46D66D13}"/>
    <cellStyle name="???? 2 2 4" xfId="1238" xr:uid="{7184ACEC-40DB-4298-A5E4-256409C59FA2}"/>
    <cellStyle name="???? 2 2 4 2" xfId="21670" xr:uid="{25F04747-20D3-4FB9-B709-DB7AEF54EC86}"/>
    <cellStyle name="???? 2 2 5" xfId="1239" xr:uid="{6F052E02-8F9F-48E9-B0B0-05597008FA0A}"/>
    <cellStyle name="???? 2 2 5 2" xfId="21671" xr:uid="{2F6DF0CF-238B-44A6-A891-093510E3A848}"/>
    <cellStyle name="???? 2 2 6" xfId="1240" xr:uid="{9947A244-ADC2-4E13-83F2-12613C786945}"/>
    <cellStyle name="???? 2 2 6 2" xfId="21672" xr:uid="{E8AEDCC3-6513-441F-85A2-D1459DBD535D}"/>
    <cellStyle name="???? 2 2 7" xfId="1241" xr:uid="{262CDD7D-5DEE-430B-9DD4-D285D131B61C}"/>
    <cellStyle name="???? 2 2 7 2" xfId="21673" xr:uid="{8F973135-0B02-4D0F-8E54-B80C6BB979D8}"/>
    <cellStyle name="???? 2 2 8" xfId="1242" xr:uid="{D8CEF16E-3E4F-406E-B178-05D37AE91F4A}"/>
    <cellStyle name="???? 2 2 8 2" xfId="21674" xr:uid="{ADAE9409-C794-4C4C-A30B-141E8D0DA261}"/>
    <cellStyle name="???? 2 2 9" xfId="1243" xr:uid="{728EC2AE-E010-41B3-9BE7-1E74FBC73C84}"/>
    <cellStyle name="???? 2 2 9 2" xfId="21675" xr:uid="{39FD7883-D8E1-4A8B-B5A0-4765C14AF83C}"/>
    <cellStyle name="???? 2 3" xfId="1244" xr:uid="{EF581193-37A2-4265-8DA5-1789666EF5C2}"/>
    <cellStyle name="???? 2 3 10" xfId="1245" xr:uid="{26DCF471-B4F4-4AED-8F9B-DEC37959BA17}"/>
    <cellStyle name="???? 2 3 10 2" xfId="21676" xr:uid="{6CBA23A5-EC40-46AB-A4E6-4A4903C383D1}"/>
    <cellStyle name="???? 2 3 11" xfId="1246" xr:uid="{D792FF73-E32C-428E-B4E3-1A779E01D66A}"/>
    <cellStyle name="???? 2 3 11 2" xfId="21677" xr:uid="{DC1A9BFA-8292-4BAA-8162-F6932A505D0A}"/>
    <cellStyle name="???? 2 3 12" xfId="1247" xr:uid="{28029757-3A60-40A9-B9E8-4458B18CCD45}"/>
    <cellStyle name="???? 2 3 12 2" xfId="21678" xr:uid="{AD0FEB2D-BC51-49F6-B9F9-551EC624EE05}"/>
    <cellStyle name="???? 2 3 13" xfId="1248" xr:uid="{48E0155B-6451-4B43-A111-7A52B84706B8}"/>
    <cellStyle name="???? 2 3 13 2" xfId="21679" xr:uid="{40AA2270-05F1-47EF-92CA-5E2986B01FF1}"/>
    <cellStyle name="???? 2 3 14" xfId="1249" xr:uid="{C5B15579-9366-43FF-95FF-C2ABEFD8C02F}"/>
    <cellStyle name="???? 2 3 14 2" xfId="21680" xr:uid="{CE86C606-2210-44C2-90DD-0CE9133A69F4}"/>
    <cellStyle name="???? 2 3 15" xfId="21681" xr:uid="{7B00E563-DFC9-4EE9-90C0-DE3158BAEBAA}"/>
    <cellStyle name="???? 2 3 2" xfId="1250" xr:uid="{E7956AB6-19CA-4399-A925-22916ED77912}"/>
    <cellStyle name="???? 2 3 2 2" xfId="21682" xr:uid="{78EADFCA-1A95-4C1E-91E5-1657423FFF30}"/>
    <cellStyle name="???? 2 3 3" xfId="1251" xr:uid="{049A0D57-C3D1-4C57-A964-9E54A3A9DCFE}"/>
    <cellStyle name="???? 2 3 3 2" xfId="21683" xr:uid="{273B1DA4-7F35-4965-AF78-1A67A142B6D6}"/>
    <cellStyle name="???? 2 3 4" xfId="1252" xr:uid="{F4A0B887-86AB-4AD4-B240-17D23223915B}"/>
    <cellStyle name="???? 2 3 4 2" xfId="21684" xr:uid="{241000B5-D22C-4C47-8B95-BC76DCCADB90}"/>
    <cellStyle name="???? 2 3 5" xfId="1253" xr:uid="{CB5A59CD-2164-41D3-A91A-BDD46548B330}"/>
    <cellStyle name="???? 2 3 5 2" xfId="21685" xr:uid="{A18697A5-E5DD-41E9-B190-BE13D55C9359}"/>
    <cellStyle name="???? 2 3 6" xfId="1254" xr:uid="{A5FBE32F-AFAB-4D9B-9F61-C609852B307F}"/>
    <cellStyle name="???? 2 3 6 2" xfId="21686" xr:uid="{6B4AAD3D-A7C0-4C2C-AB11-466FB2DDD82A}"/>
    <cellStyle name="???? 2 3 7" xfId="1255" xr:uid="{7C9B10E1-2420-4D4A-BA37-0AA1217EA1ED}"/>
    <cellStyle name="???? 2 3 7 2" xfId="21687" xr:uid="{B343DF00-68E8-4945-A60D-105971B5015B}"/>
    <cellStyle name="???? 2 3 8" xfId="1256" xr:uid="{B7D5460B-815C-4680-9468-C3E26E658F17}"/>
    <cellStyle name="???? 2 3 8 2" xfId="21688" xr:uid="{3CDDBE41-2197-4FC7-8A31-3CEE0DDBC28A}"/>
    <cellStyle name="???? 2 3 9" xfId="1257" xr:uid="{BC152643-3E34-4C44-9FF7-7B83D9429FAF}"/>
    <cellStyle name="???? 2 3 9 2" xfId="21689" xr:uid="{51FCCCD0-8E73-46EC-9384-58BDC3F8941D}"/>
    <cellStyle name="???? 2 4" xfId="1258" xr:uid="{1BBA334F-E505-4051-B12B-670E3042BE82}"/>
    <cellStyle name="???? 2 4 2" xfId="21690" xr:uid="{CC0B0D30-E2E2-4F83-90B8-2C22898071CB}"/>
    <cellStyle name="???? 2 5" xfId="1259" xr:uid="{94BA76DE-5B98-4010-853A-70F73545AC72}"/>
    <cellStyle name="???? 2 5 2" xfId="21691" xr:uid="{660CE507-8C64-4075-BDED-F08400F461A8}"/>
    <cellStyle name="???? 2 6" xfId="1260" xr:uid="{3A4892FC-DD2A-415C-8442-0B41411812F2}"/>
    <cellStyle name="???? 2 6 2" xfId="21692" xr:uid="{CC472242-DB24-41CA-B4A3-836B5030499D}"/>
    <cellStyle name="???? 2 7" xfId="1261" xr:uid="{91693F0B-440C-4C50-802E-EBACAC2A57E8}"/>
    <cellStyle name="???? 2 7 2" xfId="21693" xr:uid="{BE74246C-45C9-4CD6-A742-25E0EC94B853}"/>
    <cellStyle name="???? 2 8" xfId="1262" xr:uid="{4AD95F0B-4D79-45A9-9EC4-676CBAF06D7C}"/>
    <cellStyle name="???? 2 8 2" xfId="21694" xr:uid="{2E841148-D795-4CFB-B331-BF47D0177E9B}"/>
    <cellStyle name="???? 2 9" xfId="1263" xr:uid="{A14637BB-9296-422E-972B-77C01AA72A4A}"/>
    <cellStyle name="???? 2 9 2" xfId="21695" xr:uid="{43D077B0-BAD0-4F69-B085-C0B85D3D3405}"/>
    <cellStyle name="???? 20" xfId="1264" xr:uid="{5948E8DD-FD34-4A1C-84BA-EDBB0637486F}"/>
    <cellStyle name="???? 20 10" xfId="1265" xr:uid="{0CCCD523-1040-4EE2-8EBD-9DC3DCD75F47}"/>
    <cellStyle name="???? 20 10 2" xfId="21696" xr:uid="{F702BEC5-6DD1-4067-B1BC-D8973887B6A3}"/>
    <cellStyle name="???? 20 11" xfId="1266" xr:uid="{AAF00B35-448E-4F71-A8B0-E1897B907490}"/>
    <cellStyle name="???? 20 11 2" xfId="21697" xr:uid="{9E939464-4AE1-4ADF-9C1E-A4DDD52E454C}"/>
    <cellStyle name="???? 20 12" xfId="1267" xr:uid="{08453DA2-15BD-4AE2-835B-9FD1A45DD97F}"/>
    <cellStyle name="???? 20 12 2" xfId="21698" xr:uid="{4202B9D6-37A9-4896-AC3A-F500E8AE5B0A}"/>
    <cellStyle name="???? 20 13" xfId="1268" xr:uid="{412A1A4E-9110-4189-A31B-DDC23211FE75}"/>
    <cellStyle name="???? 20 13 2" xfId="21699" xr:uid="{6FACBA0D-18FE-44B3-B216-A21365ED3413}"/>
    <cellStyle name="???? 20 14" xfId="1269" xr:uid="{B356C4A4-AC7A-4A01-AC19-4C431E9EE360}"/>
    <cellStyle name="???? 20 14 2" xfId="21700" xr:uid="{0A2B7A00-0318-4295-9626-43AA9F167E73}"/>
    <cellStyle name="???? 20 15" xfId="21701" xr:uid="{F64CD83A-A99D-47DC-9287-3607D551ABE9}"/>
    <cellStyle name="???? 20 2" xfId="1270" xr:uid="{417A2A96-1A9E-4F85-A583-55E8404A157F}"/>
    <cellStyle name="???? 20 2 10" xfId="1271" xr:uid="{D913ACF8-61FD-4C2E-88C2-0CAD02C93627}"/>
    <cellStyle name="???? 20 2 10 2" xfId="21702" xr:uid="{F6002E68-C07E-4878-84D1-1EB6D91D4A0B}"/>
    <cellStyle name="???? 20 2 11" xfId="1272" xr:uid="{B1562AB0-44FD-4F46-A4B8-2DD993552594}"/>
    <cellStyle name="???? 20 2 11 2" xfId="21703" xr:uid="{8F113FA1-B278-4162-A405-6C4F372AA9C0}"/>
    <cellStyle name="???? 20 2 12" xfId="1273" xr:uid="{1E549121-8848-4671-BA28-CFECC4525AD0}"/>
    <cellStyle name="???? 20 2 12 2" xfId="21704" xr:uid="{373A5A7D-45E3-4B3F-B490-768D8A82498F}"/>
    <cellStyle name="???? 20 2 13" xfId="1274" xr:uid="{63209B7B-426D-4A3A-ACA0-69F718103790}"/>
    <cellStyle name="???? 20 2 13 2" xfId="21705" xr:uid="{6242C0BE-12C9-4D15-8E5D-B56D476D18BB}"/>
    <cellStyle name="???? 20 2 14" xfId="1275" xr:uid="{6CEDAC58-8A37-4470-A168-2A3E321833CE}"/>
    <cellStyle name="???? 20 2 14 2" xfId="21706" xr:uid="{C97F7857-BE2B-4F20-9BC3-05D65A60CA4C}"/>
    <cellStyle name="???? 20 2 15" xfId="21707" xr:uid="{A838E45C-65EF-4544-BAEB-ED2C1C86DA3F}"/>
    <cellStyle name="???? 20 2 2" xfId="1276" xr:uid="{45D53F66-E4F1-482C-B42C-3AF5658DF477}"/>
    <cellStyle name="???? 20 2 2 2" xfId="21708" xr:uid="{FBFE1623-E592-4798-991E-B1557B976E3C}"/>
    <cellStyle name="???? 20 2 3" xfId="1277" xr:uid="{EBAEC811-9DBE-49D7-A49C-2E06ACA5CE2F}"/>
    <cellStyle name="???? 20 2 3 2" xfId="21709" xr:uid="{3257B362-4193-4EFB-895B-466DC5347CD3}"/>
    <cellStyle name="???? 20 2 4" xfId="1278" xr:uid="{6DE78CCF-EB13-4947-842E-5466D325C6BA}"/>
    <cellStyle name="???? 20 2 4 2" xfId="21710" xr:uid="{1873BD9F-FD08-486D-B3E0-AD9252A22816}"/>
    <cellStyle name="???? 20 2 5" xfId="1279" xr:uid="{BB683876-277F-4FEE-B3BF-7F8427298043}"/>
    <cellStyle name="???? 20 2 5 2" xfId="21711" xr:uid="{6D54442D-A482-4174-A45F-EF414930235D}"/>
    <cellStyle name="???? 20 2 6" xfId="1280" xr:uid="{0D385F89-0707-4782-87A4-4C9CFCB6049D}"/>
    <cellStyle name="???? 20 2 6 2" xfId="21712" xr:uid="{D6D4331B-247F-4EF1-8E47-D5B16E071684}"/>
    <cellStyle name="???? 20 2 7" xfId="1281" xr:uid="{A4FFE020-4B33-424F-9DE0-7A499DE4ACFF}"/>
    <cellStyle name="???? 20 2 7 2" xfId="21713" xr:uid="{F052697E-6EE5-44B6-910A-08815B667800}"/>
    <cellStyle name="???? 20 2 8" xfId="1282" xr:uid="{61B79063-5524-4E2F-8043-7314EE058E61}"/>
    <cellStyle name="???? 20 2 8 2" xfId="21714" xr:uid="{81783065-A8D7-44FD-ACD3-1166D5AF688A}"/>
    <cellStyle name="???? 20 2 9" xfId="1283" xr:uid="{6FA65EA2-254E-4212-A08F-36E1E962D24B}"/>
    <cellStyle name="???? 20 2 9 2" xfId="21715" xr:uid="{1BBFC946-DD7E-4AD4-91C0-F9E7E3504125}"/>
    <cellStyle name="???? 20 3" xfId="1284" xr:uid="{92FF2375-2348-43CE-B28B-E7442DDF11FA}"/>
    <cellStyle name="???? 20 3 2" xfId="21716" xr:uid="{EF0EFA35-D751-43DC-8B08-5DE60DCD1788}"/>
    <cellStyle name="???? 20 4" xfId="1285" xr:uid="{D36DAFD9-9600-4389-854B-29669F73E0EF}"/>
    <cellStyle name="???? 20 4 2" xfId="21717" xr:uid="{78F85302-99D9-43CB-8A05-F37B2410DFEF}"/>
    <cellStyle name="???? 20 5" xfId="1286" xr:uid="{74D97A69-6CEC-4AB9-B5EE-9435244D9AD7}"/>
    <cellStyle name="???? 20 5 2" xfId="21718" xr:uid="{7519771A-4F53-4C7B-B494-23E2F35391B7}"/>
    <cellStyle name="???? 20 6" xfId="1287" xr:uid="{61F398FA-3046-4F30-BDC9-9DFC157F6042}"/>
    <cellStyle name="???? 20 6 2" xfId="21719" xr:uid="{8A0ADE79-9EBE-47E5-B03E-AE9A8F81B065}"/>
    <cellStyle name="???? 20 7" xfId="1288" xr:uid="{6A09C520-6EB0-4A87-B97E-B9FEAABBADDB}"/>
    <cellStyle name="???? 20 7 2" xfId="21720" xr:uid="{6B457A74-7FB2-40DC-9FB6-798EF21A944D}"/>
    <cellStyle name="???? 20 8" xfId="1289" xr:uid="{C7DFA3EC-743B-4D4B-9085-055CB07DD3DB}"/>
    <cellStyle name="???? 20 8 2" xfId="21721" xr:uid="{C2A45DBC-B78C-4DD6-A675-38B3FB4DFB5A}"/>
    <cellStyle name="???? 20 9" xfId="1290" xr:uid="{823F370B-B11C-4781-AF4A-A967D39FB800}"/>
    <cellStyle name="???? 20 9 2" xfId="21722" xr:uid="{E0A4B3AB-613C-4E15-AEFA-415AEE77E2E3}"/>
    <cellStyle name="???? 21" xfId="1291" xr:uid="{54638A7D-8AE9-42AB-A232-FF26663591B1}"/>
    <cellStyle name="???? 21 10" xfId="1292" xr:uid="{7D7C02D7-AFFB-4D20-A31D-7255E31EEE8A}"/>
    <cellStyle name="???? 21 10 2" xfId="21723" xr:uid="{F1B5EE9F-6B8C-4807-8D59-1F1E4F1450B9}"/>
    <cellStyle name="???? 21 11" xfId="1293" xr:uid="{57A9CE67-1C04-4A5C-9790-C6E1700F8293}"/>
    <cellStyle name="???? 21 11 2" xfId="21724" xr:uid="{62C0C4A8-8B4A-466E-B7FF-77BE9264F245}"/>
    <cellStyle name="???? 21 12" xfId="1294" xr:uid="{0069EAC2-DE86-4F17-B3AA-3476C0C3863C}"/>
    <cellStyle name="???? 21 12 2" xfId="21725" xr:uid="{1DE1580B-4933-4D28-B3E5-6EEEF9644341}"/>
    <cellStyle name="???? 21 13" xfId="1295" xr:uid="{0ECA0AF0-8E18-43FD-9910-80FA5501E76D}"/>
    <cellStyle name="???? 21 13 2" xfId="21726" xr:uid="{3D58576B-C28B-4168-9D5C-F7BB413B61B8}"/>
    <cellStyle name="???? 21 14" xfId="1296" xr:uid="{F5558D41-E9DC-4D3A-A29A-30BBA47979E9}"/>
    <cellStyle name="???? 21 14 2" xfId="21727" xr:uid="{F18E83B9-8839-43AE-ABD7-112EC0F5BBE3}"/>
    <cellStyle name="???? 21 15" xfId="21728" xr:uid="{75CE01D4-7269-4257-B6F0-DF6B321DE20D}"/>
    <cellStyle name="???? 21 2" xfId="1297" xr:uid="{E69FD0AA-FCE7-423E-9436-34E2BA85FC25}"/>
    <cellStyle name="???? 21 2 10" xfId="1298" xr:uid="{C8D9B58A-8A1D-42AD-9BC1-48D1526CC9FC}"/>
    <cellStyle name="???? 21 2 10 2" xfId="21729" xr:uid="{E9AFD144-DDE1-44DA-9B8F-506AB904DBFB}"/>
    <cellStyle name="???? 21 2 11" xfId="1299" xr:uid="{89C89399-0D58-4A14-8B8B-C6A40F4D851D}"/>
    <cellStyle name="???? 21 2 11 2" xfId="21730" xr:uid="{141ED07F-0C81-4E45-B4A4-8B847B7AE2D9}"/>
    <cellStyle name="???? 21 2 12" xfId="1300" xr:uid="{921D08DA-4533-4E09-B49F-BF43CD840ED6}"/>
    <cellStyle name="???? 21 2 12 2" xfId="21731" xr:uid="{739ABD3B-96D6-474B-9D86-2357897498EF}"/>
    <cellStyle name="???? 21 2 13" xfId="1301" xr:uid="{09AF0B26-09B9-427F-BD2C-1788B1DDC3E1}"/>
    <cellStyle name="???? 21 2 13 2" xfId="21732" xr:uid="{9D613FB9-E31C-4A6E-A959-364311BD82D6}"/>
    <cellStyle name="???? 21 2 14" xfId="1302" xr:uid="{C27F368B-691A-48BE-A461-BDD056E8C988}"/>
    <cellStyle name="???? 21 2 14 2" xfId="21733" xr:uid="{199D77B9-2B39-4373-AE3B-362CBE05EF46}"/>
    <cellStyle name="???? 21 2 15" xfId="21734" xr:uid="{E63DBADD-901D-4653-8C2F-3DF81B5E6A0F}"/>
    <cellStyle name="???? 21 2 2" xfId="1303" xr:uid="{F168B627-6748-4BFC-A3B9-5A4A6053A356}"/>
    <cellStyle name="???? 21 2 2 2" xfId="21735" xr:uid="{C8321500-D379-4DAF-A5E2-406796B518C6}"/>
    <cellStyle name="???? 21 2 3" xfId="1304" xr:uid="{A0C9A0C2-B60A-40D4-BFBD-34F8DEF8D8CB}"/>
    <cellStyle name="???? 21 2 3 2" xfId="21736" xr:uid="{84AEB720-302F-415F-9FB6-29873CB2B2D1}"/>
    <cellStyle name="???? 21 2 4" xfId="1305" xr:uid="{86D1978F-14A4-49E1-9950-8C13D7CCED46}"/>
    <cellStyle name="???? 21 2 4 2" xfId="21737" xr:uid="{ADD96B67-21C2-498A-905A-62065944DBA0}"/>
    <cellStyle name="???? 21 2 5" xfId="1306" xr:uid="{14AA0C99-6E23-4165-BECF-FB87B64BD118}"/>
    <cellStyle name="???? 21 2 5 2" xfId="21738" xr:uid="{5CBFF0A6-F0DE-4678-9CE3-EB8A697705CC}"/>
    <cellStyle name="???? 21 2 6" xfId="1307" xr:uid="{5EE8F22F-BB51-40A7-AAC8-72707712FC57}"/>
    <cellStyle name="???? 21 2 6 2" xfId="21739" xr:uid="{1A0146D2-CB89-4381-8DE7-6FC4490DA4A5}"/>
    <cellStyle name="???? 21 2 7" xfId="1308" xr:uid="{54EE50C5-F0BB-434A-89A7-EC5990C16AFE}"/>
    <cellStyle name="???? 21 2 7 2" xfId="21740" xr:uid="{08DDD720-C9C5-46C7-AC7E-DD6963DDCBB9}"/>
    <cellStyle name="???? 21 2 8" xfId="1309" xr:uid="{8B63A12A-8463-4FA3-A947-B368FA4446E3}"/>
    <cellStyle name="???? 21 2 8 2" xfId="21741" xr:uid="{D3426B8B-0E2A-4CA6-BD42-EC6AE5A20070}"/>
    <cellStyle name="???? 21 2 9" xfId="1310" xr:uid="{0406B348-3C76-4D55-963A-E495ABA590BC}"/>
    <cellStyle name="???? 21 2 9 2" xfId="21742" xr:uid="{C779DC99-C8E0-47E4-9372-387C59A6C857}"/>
    <cellStyle name="???? 21 3" xfId="1311" xr:uid="{9EC11A2A-06B6-49E4-841F-66769A6A38CD}"/>
    <cellStyle name="???? 21 3 2" xfId="21743" xr:uid="{6032DEE5-16FC-4E9D-A49A-B6BAFB4E9360}"/>
    <cellStyle name="???? 21 4" xfId="1312" xr:uid="{07C02E59-5B44-4A32-9D8C-A1637981D9C2}"/>
    <cellStyle name="???? 21 4 2" xfId="21744" xr:uid="{8CAD44EC-19DD-4506-AD75-69B8DF485D06}"/>
    <cellStyle name="???? 21 5" xfId="1313" xr:uid="{0E52AFF2-0C9B-415F-89BB-02AC0B8D030D}"/>
    <cellStyle name="???? 21 5 2" xfId="21745" xr:uid="{D1037C52-AEE5-48AE-A91D-8264F9F1BE91}"/>
    <cellStyle name="???? 21 6" xfId="1314" xr:uid="{56A00A49-177F-4DD7-AC76-AC8AC3422AC3}"/>
    <cellStyle name="???? 21 6 2" xfId="21746" xr:uid="{46E17DF0-4079-45F9-9515-FAA11DD03632}"/>
    <cellStyle name="???? 21 7" xfId="1315" xr:uid="{6A9E8CE6-AE4E-47E2-B782-C7918A38F4D8}"/>
    <cellStyle name="???? 21 7 2" xfId="21747" xr:uid="{CF3057EE-8C9E-425A-B181-42640F607D28}"/>
    <cellStyle name="???? 21 8" xfId="1316" xr:uid="{B7368465-5716-433E-B30E-54B2B93B9A7B}"/>
    <cellStyle name="???? 21 8 2" xfId="21748" xr:uid="{792B30EE-528C-41ED-BD47-4D43D8768428}"/>
    <cellStyle name="???? 21 9" xfId="1317" xr:uid="{BC8AF79A-E892-4DAC-A82F-68DDA2698DCF}"/>
    <cellStyle name="???? 21 9 2" xfId="21749" xr:uid="{8D292891-CC23-4CA4-84A9-7D7FE1FAF9E7}"/>
    <cellStyle name="???? 22" xfId="1318" xr:uid="{1EE7A754-FCA9-4761-A526-1EDFDA31871A}"/>
    <cellStyle name="???? 22 10" xfId="1319" xr:uid="{7A8E6D2F-3C7C-4D5A-BB9F-22A30CD02220}"/>
    <cellStyle name="???? 22 10 2" xfId="21750" xr:uid="{FA1DF36F-0C0B-46CA-A9AD-8397ACBCDF24}"/>
    <cellStyle name="???? 22 11" xfId="1320" xr:uid="{EC9C6015-03F9-41BA-9FB3-E8032F126DC7}"/>
    <cellStyle name="???? 22 11 2" xfId="21751" xr:uid="{B6EAC1D5-60DD-4BB1-A775-88062E535037}"/>
    <cellStyle name="???? 22 12" xfId="1321" xr:uid="{CB977764-3547-41AF-8F3C-3378A2942551}"/>
    <cellStyle name="???? 22 12 2" xfId="21752" xr:uid="{60F8D659-6165-4299-9018-3AF8FD1A839B}"/>
    <cellStyle name="???? 22 13" xfId="1322" xr:uid="{F4C3CE7E-709A-459D-A915-3FDE340C6C72}"/>
    <cellStyle name="???? 22 13 2" xfId="21753" xr:uid="{11681490-5EF9-42AA-90F2-8B7153E0F23F}"/>
    <cellStyle name="???? 22 14" xfId="1323" xr:uid="{A450A366-948D-410B-894D-18F04B76C61F}"/>
    <cellStyle name="???? 22 14 2" xfId="21754" xr:uid="{C9FD0359-22AE-4E72-8086-986569F786EF}"/>
    <cellStyle name="???? 22 15" xfId="21755" xr:uid="{5C77E47C-7D31-4AAE-9989-A1ABBA92FF83}"/>
    <cellStyle name="???? 22 2" xfId="1324" xr:uid="{DE538B9E-61FC-46AD-A148-E3178E4503FB}"/>
    <cellStyle name="???? 22 2 10" xfId="1325" xr:uid="{15C1DC87-9A4F-46C8-B3B0-0DBAD1FE97A0}"/>
    <cellStyle name="???? 22 2 10 2" xfId="21756" xr:uid="{722CB64D-9E05-44E5-AA08-74CA18B48DF3}"/>
    <cellStyle name="???? 22 2 11" xfId="1326" xr:uid="{75021DD5-04CE-46AD-B114-1B55689E6AF2}"/>
    <cellStyle name="???? 22 2 11 2" xfId="21757" xr:uid="{75647506-F987-4C36-8C14-18E1BCD89E2B}"/>
    <cellStyle name="???? 22 2 12" xfId="1327" xr:uid="{E44ABBE8-5B9A-417D-960B-5B20076E2D3D}"/>
    <cellStyle name="???? 22 2 12 2" xfId="21758" xr:uid="{09FAF1AF-7116-45A4-8F33-597D8CE6E22B}"/>
    <cellStyle name="???? 22 2 13" xfId="1328" xr:uid="{F8C6D82B-4F07-4F77-9BB1-5FE0F089F535}"/>
    <cellStyle name="???? 22 2 13 2" xfId="21759" xr:uid="{F25C257A-1B9B-4B24-8517-0240898FC899}"/>
    <cellStyle name="???? 22 2 14" xfId="1329" xr:uid="{A7CD9315-2084-422B-A82E-74445362373F}"/>
    <cellStyle name="???? 22 2 14 2" xfId="21760" xr:uid="{A98F4893-D7D7-4B52-AD5D-DB4B001BC5E9}"/>
    <cellStyle name="???? 22 2 15" xfId="21761" xr:uid="{A417CAAB-DA4D-495E-B7A4-8751B48DC763}"/>
    <cellStyle name="???? 22 2 2" xfId="1330" xr:uid="{FD371C99-3C6E-49AD-BE6D-CA974EA53836}"/>
    <cellStyle name="???? 22 2 2 2" xfId="21762" xr:uid="{067B792B-75FB-4980-A227-D3D8CA7671DA}"/>
    <cellStyle name="???? 22 2 3" xfId="1331" xr:uid="{D5A705F6-D019-41EA-B0C5-A2C536FCF355}"/>
    <cellStyle name="???? 22 2 3 2" xfId="21763" xr:uid="{7AB4C455-43F0-4E22-82ED-5A766C47535E}"/>
    <cellStyle name="???? 22 2 4" xfId="1332" xr:uid="{82858D2D-3F06-4F82-BDA5-A97EEF245FA3}"/>
    <cellStyle name="???? 22 2 4 2" xfId="21764" xr:uid="{124DED3E-991C-40FE-BF88-8146E78E3F04}"/>
    <cellStyle name="???? 22 2 5" xfId="1333" xr:uid="{517CCC16-4690-4B13-8691-7ABF53BE02D4}"/>
    <cellStyle name="???? 22 2 5 2" xfId="21765" xr:uid="{B5D9DE49-A28B-4B9A-B04E-AA63E6F9A07B}"/>
    <cellStyle name="???? 22 2 6" xfId="1334" xr:uid="{FB7A7371-7990-4993-8800-4C4391DFBC47}"/>
    <cellStyle name="???? 22 2 6 2" xfId="21766" xr:uid="{28F31D57-A882-4B80-93D2-6ED4ADF0C335}"/>
    <cellStyle name="???? 22 2 7" xfId="1335" xr:uid="{1CA926E2-9A17-4B1A-9913-D303BA56431E}"/>
    <cellStyle name="???? 22 2 7 2" xfId="21767" xr:uid="{059A4545-1A9C-4E28-B7D3-6BD91EEC2E67}"/>
    <cellStyle name="???? 22 2 8" xfId="1336" xr:uid="{99F0F6EB-423B-4222-8612-49A04BD119F2}"/>
    <cellStyle name="???? 22 2 8 2" xfId="21768" xr:uid="{3045EECC-F6B8-4D11-ABE4-439E3B9B6958}"/>
    <cellStyle name="???? 22 2 9" xfId="1337" xr:uid="{60589506-F2A0-41C0-82EA-A136A53B88F0}"/>
    <cellStyle name="???? 22 2 9 2" xfId="21769" xr:uid="{95EBC7D9-2B47-46B4-A04E-06F6331DA57E}"/>
    <cellStyle name="???? 22 3" xfId="1338" xr:uid="{629DDFCB-7ADD-4176-8429-3072ABBC9718}"/>
    <cellStyle name="???? 22 3 2" xfId="21770" xr:uid="{A7AF4C17-CB82-4A62-9E72-D3C42687A1AB}"/>
    <cellStyle name="???? 22 4" xfId="1339" xr:uid="{EB23060F-8BB8-48C6-B79C-161DAE5F4534}"/>
    <cellStyle name="???? 22 4 2" xfId="21771" xr:uid="{568C72E9-9614-43C6-AFF3-7926391B8FFA}"/>
    <cellStyle name="???? 22 5" xfId="1340" xr:uid="{DC8064F1-CFC1-4320-9F4E-5CF1D95C778A}"/>
    <cellStyle name="???? 22 5 2" xfId="21772" xr:uid="{ABEFA391-A5BB-460C-9394-CF10EBF25312}"/>
    <cellStyle name="???? 22 6" xfId="1341" xr:uid="{FF36200D-27C0-4084-AA0A-AD1E6424FC24}"/>
    <cellStyle name="???? 22 6 2" xfId="21773" xr:uid="{E42F70AB-05BA-47C5-A00E-30DC9103FE5D}"/>
    <cellStyle name="???? 22 7" xfId="1342" xr:uid="{26B73918-CBBB-4C83-BD73-AA4AFF9ADD2A}"/>
    <cellStyle name="???? 22 7 2" xfId="21774" xr:uid="{6A08A9BF-A2CC-4D02-8C98-61EE604768B9}"/>
    <cellStyle name="???? 22 8" xfId="1343" xr:uid="{A16148DC-8AD5-4DBE-9C32-BCDD266134A2}"/>
    <cellStyle name="???? 22 8 2" xfId="21775" xr:uid="{60DAB742-638E-491D-BFF5-7081F0AC86E7}"/>
    <cellStyle name="???? 22 9" xfId="1344" xr:uid="{7A18F969-E902-4E30-941D-3C12748A1430}"/>
    <cellStyle name="???? 22 9 2" xfId="21776" xr:uid="{9D5E9F92-45B6-4395-A9A6-764D7D5C8880}"/>
    <cellStyle name="???? 23" xfId="1345" xr:uid="{407D70CA-1D37-4362-A3C1-19C0E7DE9F8B}"/>
    <cellStyle name="???? 23 10" xfId="1346" xr:uid="{F7F4BDC0-1C30-47D1-A8FE-4308A25070C6}"/>
    <cellStyle name="???? 23 10 2" xfId="21777" xr:uid="{8FF72384-3298-4CDE-B85F-CA51548F14BA}"/>
    <cellStyle name="???? 23 11" xfId="1347" xr:uid="{5D5CE0B8-2658-44BF-AFE9-53EF86CB766D}"/>
    <cellStyle name="???? 23 11 2" xfId="21778" xr:uid="{0E870842-64C0-4E18-A8A8-5A856EF8DB13}"/>
    <cellStyle name="???? 23 12" xfId="1348" xr:uid="{16B149E1-0518-462A-BDBE-0300CC4E8B0D}"/>
    <cellStyle name="???? 23 12 2" xfId="21779" xr:uid="{5A5868BC-A73C-4039-9E22-8627D4EC3B7A}"/>
    <cellStyle name="???? 23 13" xfId="1349" xr:uid="{B3750D17-7B16-488B-8B59-99E3BE68EFA2}"/>
    <cellStyle name="???? 23 13 2" xfId="21780" xr:uid="{CD60B3F2-E951-4F2F-9893-3EB722430C42}"/>
    <cellStyle name="???? 23 14" xfId="1350" xr:uid="{2AD1C755-D822-4077-9921-CB0A971C9A40}"/>
    <cellStyle name="???? 23 14 2" xfId="21781" xr:uid="{E571EA47-9DD4-40DD-8CBB-009159A746DB}"/>
    <cellStyle name="???? 23 15" xfId="21782" xr:uid="{E1CCE7DE-A87C-4015-97EA-455DB5C48933}"/>
    <cellStyle name="???? 23 2" xfId="1351" xr:uid="{487AB7D4-A672-46B5-9978-F991ADB3426F}"/>
    <cellStyle name="???? 23 2 10" xfId="1352" xr:uid="{C16BA914-12B8-416F-B5AA-57D43B5F6F25}"/>
    <cellStyle name="???? 23 2 10 2" xfId="21783" xr:uid="{8A821D41-91A3-49F5-A3EF-78BBBFB299DB}"/>
    <cellStyle name="???? 23 2 11" xfId="1353" xr:uid="{35A88D73-ECD8-4735-8A34-879F9ECBA090}"/>
    <cellStyle name="???? 23 2 11 2" xfId="21784" xr:uid="{103D2F4B-BE78-4155-AF2B-2C7B369A08A5}"/>
    <cellStyle name="???? 23 2 12" xfId="1354" xr:uid="{7109A028-93E8-498F-B01B-4B570C018E83}"/>
    <cellStyle name="???? 23 2 12 2" xfId="21785" xr:uid="{9A01106F-8A23-4CFD-9B74-62F6DD599937}"/>
    <cellStyle name="???? 23 2 13" xfId="1355" xr:uid="{0731E284-990C-4621-A249-A689E1D90128}"/>
    <cellStyle name="???? 23 2 13 2" xfId="21786" xr:uid="{15484054-085D-47BE-8853-5CE867386A73}"/>
    <cellStyle name="???? 23 2 14" xfId="1356" xr:uid="{8D17BD76-0C72-4242-BAA0-CFCFC1694466}"/>
    <cellStyle name="???? 23 2 14 2" xfId="21787" xr:uid="{E1543EEA-6A3D-4BCC-9287-1305E303C8D0}"/>
    <cellStyle name="???? 23 2 15" xfId="21788" xr:uid="{90D4F4BE-9D8C-4EE6-BB8B-EF6C00E2615C}"/>
    <cellStyle name="???? 23 2 2" xfId="1357" xr:uid="{7F2D1E04-7E87-483F-9292-E401FEFB126A}"/>
    <cellStyle name="???? 23 2 2 2" xfId="21789" xr:uid="{39231DB6-2F3A-4088-9F7B-183F915508A7}"/>
    <cellStyle name="???? 23 2 3" xfId="1358" xr:uid="{2F869CD5-5F6E-486C-8F27-A37A7DDC32A0}"/>
    <cellStyle name="???? 23 2 3 2" xfId="21790" xr:uid="{2B8D4D5B-47C3-4F7F-9CBC-0DA44C23A60A}"/>
    <cellStyle name="???? 23 2 4" xfId="1359" xr:uid="{EA4ECEE4-5560-4243-9E4A-EEBDCEE76D56}"/>
    <cellStyle name="???? 23 2 4 2" xfId="21791" xr:uid="{0A32D83A-9A16-4B38-A672-E28DF3043DA5}"/>
    <cellStyle name="???? 23 2 5" xfId="1360" xr:uid="{B617CCA4-4B7E-4D5D-8171-D06DA5E2AA59}"/>
    <cellStyle name="???? 23 2 5 2" xfId="21792" xr:uid="{B423497E-68DC-40EB-B34A-46E1452680BD}"/>
    <cellStyle name="???? 23 2 6" xfId="1361" xr:uid="{F7D8807A-A710-47A4-912F-EB296E4B1BDB}"/>
    <cellStyle name="???? 23 2 6 2" xfId="21793" xr:uid="{26660093-F8A2-4F89-A42F-A839DD6A5DF2}"/>
    <cellStyle name="???? 23 2 7" xfId="1362" xr:uid="{6CDB5613-573E-4905-8D85-F3896078A71D}"/>
    <cellStyle name="???? 23 2 7 2" xfId="21794" xr:uid="{08A82AEA-82B4-49F9-B274-6EAE36426CE1}"/>
    <cellStyle name="???? 23 2 8" xfId="1363" xr:uid="{3484FC18-F59A-463D-BAF1-4C8A929A8EBE}"/>
    <cellStyle name="???? 23 2 8 2" xfId="21795" xr:uid="{4F01BA54-4A49-4BF0-BF65-C05B81E1DD13}"/>
    <cellStyle name="???? 23 2 9" xfId="1364" xr:uid="{59DB53A1-185D-484F-900E-C0DADEB46AE9}"/>
    <cellStyle name="???? 23 2 9 2" xfId="21796" xr:uid="{B1FB8787-87B8-48C6-9090-B124D6DF1438}"/>
    <cellStyle name="???? 23 3" xfId="1365" xr:uid="{65541FC9-129D-4800-9A0F-10A007968E3B}"/>
    <cellStyle name="???? 23 3 2" xfId="21797" xr:uid="{8FD0112C-EC4E-451C-B29B-D762477511D1}"/>
    <cellStyle name="???? 23 4" xfId="1366" xr:uid="{65289E39-07B2-49AE-8468-CCE27305F9F4}"/>
    <cellStyle name="???? 23 4 2" xfId="21798" xr:uid="{BA64D6A9-E05D-4A69-86F9-B58F4EAF7C31}"/>
    <cellStyle name="???? 23 5" xfId="1367" xr:uid="{839A0973-09A2-433D-A2D5-32415B6ABF03}"/>
    <cellStyle name="???? 23 5 2" xfId="21799" xr:uid="{FFEB3A7F-BEE9-43C5-9A85-39B5CD1F3EA5}"/>
    <cellStyle name="???? 23 6" xfId="1368" xr:uid="{15DA5404-7269-45B7-852F-87D0DEDFD467}"/>
    <cellStyle name="???? 23 6 2" xfId="21800" xr:uid="{D469832C-D4AA-4BC8-9675-D655E9ED159F}"/>
    <cellStyle name="???? 23 7" xfId="1369" xr:uid="{8A7FE1DE-1887-49ED-8914-64F4CE8F84B5}"/>
    <cellStyle name="???? 23 7 2" xfId="21801" xr:uid="{AC20FE8E-0BCC-4C55-A61D-5DCC6493EE87}"/>
    <cellStyle name="???? 23 8" xfId="1370" xr:uid="{3161A3E1-122C-4311-8DA4-6D66240EF39D}"/>
    <cellStyle name="???? 23 8 2" xfId="21802" xr:uid="{EEA40EEE-7CE1-4762-B6DA-720098B0EEE1}"/>
    <cellStyle name="???? 23 9" xfId="1371" xr:uid="{5584FF3B-1B34-420D-BAC1-4F58363ACE52}"/>
    <cellStyle name="???? 23 9 2" xfId="21803" xr:uid="{6B437A18-0FDC-4ABE-A81D-6483052221B6}"/>
    <cellStyle name="???? 24" xfId="1372" xr:uid="{7ACBA3D9-AA51-4851-9872-572C37AC7005}"/>
    <cellStyle name="???? 24 10" xfId="1373" xr:uid="{ACA2F98A-2C90-4B77-8293-10FD89C8E924}"/>
    <cellStyle name="???? 24 10 2" xfId="21804" xr:uid="{07140608-8395-48F5-8BF2-D2776B727A2A}"/>
    <cellStyle name="???? 24 11" xfId="1374" xr:uid="{8C30D309-B0AE-4333-AD4D-96128B0B8C4B}"/>
    <cellStyle name="???? 24 11 2" xfId="21805" xr:uid="{253A1792-0020-4A15-9A6D-9F93FAA45857}"/>
    <cellStyle name="???? 24 12" xfId="1375" xr:uid="{C6E2C4DF-EF27-4C77-A481-0A9482518566}"/>
    <cellStyle name="???? 24 12 2" xfId="21806" xr:uid="{29C83A62-22AA-472B-BC9B-2E541439AF77}"/>
    <cellStyle name="???? 24 13" xfId="1376" xr:uid="{731BB2ED-C48D-424C-9822-6FBCCBBFDD1B}"/>
    <cellStyle name="???? 24 13 2" xfId="21807" xr:uid="{4FA350AC-14D1-4C64-9161-251474741358}"/>
    <cellStyle name="???? 24 14" xfId="1377" xr:uid="{42EC842E-2DC1-4A00-B195-BF02FFCBAA9D}"/>
    <cellStyle name="???? 24 14 2" xfId="21808" xr:uid="{9F561647-1CB4-4704-88CE-23948572D2F7}"/>
    <cellStyle name="???? 24 15" xfId="21809" xr:uid="{FEC72671-035D-448C-A561-3337DC7351B6}"/>
    <cellStyle name="???? 24 2" xfId="1378" xr:uid="{FC566F88-B551-4B90-9F40-E864B863F3E8}"/>
    <cellStyle name="???? 24 2 10" xfId="1379" xr:uid="{4E895EC5-6496-4A94-8C54-7D08E108333C}"/>
    <cellStyle name="???? 24 2 10 2" xfId="21810" xr:uid="{B6729727-180F-4C27-9AEC-5786CEB5C80B}"/>
    <cellStyle name="???? 24 2 11" xfId="1380" xr:uid="{28DB67DB-23F1-4A78-B47E-A282F5810A31}"/>
    <cellStyle name="???? 24 2 11 2" xfId="21811" xr:uid="{BB2D3CA7-DE52-4E91-8EDA-148EA059CDE1}"/>
    <cellStyle name="???? 24 2 12" xfId="1381" xr:uid="{2E193DDE-52D5-4477-A3EC-09A7E6511926}"/>
    <cellStyle name="???? 24 2 12 2" xfId="21812" xr:uid="{70189D28-3573-4B26-BC26-EB1A2BBE2071}"/>
    <cellStyle name="???? 24 2 13" xfId="1382" xr:uid="{F80503FF-72CD-4E5E-8576-A0FCB6AE37CD}"/>
    <cellStyle name="???? 24 2 13 2" xfId="21813" xr:uid="{C760CA14-6470-4C39-9AF4-88F51533F46F}"/>
    <cellStyle name="???? 24 2 14" xfId="1383" xr:uid="{66EB7F71-5D24-4285-BF5A-705B965BF2BC}"/>
    <cellStyle name="???? 24 2 14 2" xfId="21814" xr:uid="{37AB687C-6DB9-4CD3-851A-73F8F2A87917}"/>
    <cellStyle name="???? 24 2 15" xfId="21815" xr:uid="{0B747277-35BB-4605-A169-D97F0CF5BFE6}"/>
    <cellStyle name="???? 24 2 2" xfId="1384" xr:uid="{1B6E0D66-2440-4DAA-A545-C7838E5EE3AD}"/>
    <cellStyle name="???? 24 2 2 2" xfId="21816" xr:uid="{E13896FC-E1C6-48E9-B6EB-73EAF2C8BD28}"/>
    <cellStyle name="???? 24 2 3" xfId="1385" xr:uid="{0569D833-2301-493B-89DF-4BF6AD09B0B4}"/>
    <cellStyle name="???? 24 2 3 2" xfId="21817" xr:uid="{EFBDF6C9-F70E-4C13-AB04-523324C28FE3}"/>
    <cellStyle name="???? 24 2 4" xfId="1386" xr:uid="{A9CB6417-E2B4-4173-A94E-BBAB62ECEA6E}"/>
    <cellStyle name="???? 24 2 4 2" xfId="21818" xr:uid="{1F19670F-90F1-4B9D-8481-6FD327F7445A}"/>
    <cellStyle name="???? 24 2 5" xfId="1387" xr:uid="{A649FD2D-BEC8-4EB3-BD25-2212DB3B5035}"/>
    <cellStyle name="???? 24 2 5 2" xfId="21819" xr:uid="{1E61569A-87A4-44A4-A342-2C60E26E55DC}"/>
    <cellStyle name="???? 24 2 6" xfId="1388" xr:uid="{BA864DE2-F25E-445B-BF56-6BE06F8501F6}"/>
    <cellStyle name="???? 24 2 6 2" xfId="21820" xr:uid="{FF67788B-E874-4893-85FB-860DE1722DA4}"/>
    <cellStyle name="???? 24 2 7" xfId="1389" xr:uid="{A4DA76BF-474B-4A1C-B887-331E576A8C15}"/>
    <cellStyle name="???? 24 2 7 2" xfId="21821" xr:uid="{D6E14D8E-93E4-4982-844D-6A3FA8252CA1}"/>
    <cellStyle name="???? 24 2 8" xfId="1390" xr:uid="{3E10195C-D821-4BBF-BC3B-B82FE537C720}"/>
    <cellStyle name="???? 24 2 8 2" xfId="21822" xr:uid="{3751C1A6-CD32-4CF9-8AA2-C275C8CAA219}"/>
    <cellStyle name="???? 24 2 9" xfId="1391" xr:uid="{C70AAABB-02B0-414D-BAA1-E610884AC80E}"/>
    <cellStyle name="???? 24 2 9 2" xfId="21823" xr:uid="{4C32C4A0-F956-4809-8203-7862E5EDE063}"/>
    <cellStyle name="???? 24 3" xfId="1392" xr:uid="{AC03638E-563B-44D0-8EB3-2580C0F0B370}"/>
    <cellStyle name="???? 24 3 2" xfId="21824" xr:uid="{CB35D191-8ABF-43A1-847E-64B52286FAFB}"/>
    <cellStyle name="???? 24 4" xfId="1393" xr:uid="{96D9B486-10D5-461A-B16E-5BEE435C8C00}"/>
    <cellStyle name="???? 24 4 2" xfId="21825" xr:uid="{98D1EF8A-6BD5-4075-93A7-FF694FE3BB4E}"/>
    <cellStyle name="???? 24 5" xfId="1394" xr:uid="{5835586A-7DF0-4EE8-8F28-4337D03F73B2}"/>
    <cellStyle name="???? 24 5 2" xfId="21826" xr:uid="{265EAE34-231F-4D46-8EF6-CD4DBFEB129E}"/>
    <cellStyle name="???? 24 6" xfId="1395" xr:uid="{4CFEDA43-4351-4C2B-9443-741344D53718}"/>
    <cellStyle name="???? 24 6 2" xfId="21827" xr:uid="{3FD8F9E1-8D0E-43CC-9555-2A8EEABE9A68}"/>
    <cellStyle name="???? 24 7" xfId="1396" xr:uid="{8F0C5B7F-E375-435B-B946-DF7D22ABD91E}"/>
    <cellStyle name="???? 24 7 2" xfId="21828" xr:uid="{5AA91797-94B6-48B9-8B95-1695FF9C7717}"/>
    <cellStyle name="???? 24 8" xfId="1397" xr:uid="{E31942F1-33C3-48C5-87E0-5B5EB3F867D3}"/>
    <cellStyle name="???? 24 8 2" xfId="21829" xr:uid="{16E82DF4-830A-4D17-A26D-61917927C644}"/>
    <cellStyle name="???? 24 9" xfId="1398" xr:uid="{2ED8BB90-377E-4678-A276-970BCA5485A9}"/>
    <cellStyle name="???? 24 9 2" xfId="21830" xr:uid="{5A832A58-7F13-49BA-BA70-4511D582AFAD}"/>
    <cellStyle name="???? 25" xfId="1399" xr:uid="{11E9697F-8E84-45ED-9309-588A435CD8C9}"/>
    <cellStyle name="???? 25 10" xfId="1400" xr:uid="{D2C88951-D4FA-43C2-8EF4-1118AD25614C}"/>
    <cellStyle name="???? 25 10 2" xfId="21831" xr:uid="{31EF4918-D9EC-40C2-BA26-1AF8DBC28D3C}"/>
    <cellStyle name="???? 25 11" xfId="1401" xr:uid="{A3B0E32F-A4B8-455C-BC8F-A470F27BA5A6}"/>
    <cellStyle name="???? 25 11 2" xfId="21832" xr:uid="{8C130A12-FCDF-4F3E-B683-E5F31C3B63C5}"/>
    <cellStyle name="???? 25 12" xfId="1402" xr:uid="{9FE6E24F-A5C4-43EB-907D-5571A14503D4}"/>
    <cellStyle name="???? 25 12 2" xfId="21833" xr:uid="{28A974F3-D71D-4ABD-B9C6-FD142351F628}"/>
    <cellStyle name="???? 25 13" xfId="1403" xr:uid="{2B29272D-2F06-4E29-82E1-379FA6F7A714}"/>
    <cellStyle name="???? 25 13 2" xfId="21834" xr:uid="{9750BCC6-5799-47C8-AAB3-59BD2D7B2753}"/>
    <cellStyle name="???? 25 14" xfId="1404" xr:uid="{6AC4A08A-ACC9-4865-B235-CCDEDDDE6684}"/>
    <cellStyle name="???? 25 14 2" xfId="21835" xr:uid="{1E1941A9-95A3-4A70-A45C-D3BFE10DB637}"/>
    <cellStyle name="???? 25 15" xfId="21836" xr:uid="{D4A2768F-39F1-4DEE-BC21-500466C8A556}"/>
    <cellStyle name="???? 25 2" xfId="1405" xr:uid="{2F1CCD65-C58A-4DC6-BE43-69F818DF81DF}"/>
    <cellStyle name="???? 25 2 10" xfId="1406" xr:uid="{5981686A-2EE2-44A2-A20F-21E393968A4F}"/>
    <cellStyle name="???? 25 2 10 2" xfId="21837" xr:uid="{2416152C-97C0-4C9E-A750-0EBE12F01116}"/>
    <cellStyle name="???? 25 2 11" xfId="1407" xr:uid="{A2663E5A-7926-4770-88F8-514783892CCA}"/>
    <cellStyle name="???? 25 2 11 2" xfId="21838" xr:uid="{DB19D346-BBEA-432D-8351-201CE87BC7CA}"/>
    <cellStyle name="???? 25 2 12" xfId="1408" xr:uid="{BBA5F2F9-3310-4C3E-A5C5-950538A81036}"/>
    <cellStyle name="???? 25 2 12 2" xfId="21839" xr:uid="{C91F39C4-2511-4DAF-9BAB-12A84AABD03A}"/>
    <cellStyle name="???? 25 2 13" xfId="1409" xr:uid="{899792D0-1179-4183-9C9F-2ECB76B0C926}"/>
    <cellStyle name="???? 25 2 13 2" xfId="21840" xr:uid="{839E0E29-AB85-4191-91A9-37855D793D14}"/>
    <cellStyle name="???? 25 2 14" xfId="1410" xr:uid="{B12F0AC5-C54A-4003-846E-49620891E4D4}"/>
    <cellStyle name="???? 25 2 14 2" xfId="21841" xr:uid="{A555A720-5526-4148-8F83-7B0AB54E7091}"/>
    <cellStyle name="???? 25 2 15" xfId="21842" xr:uid="{28933658-A12A-46BF-A463-D0A5FF3F4B51}"/>
    <cellStyle name="???? 25 2 2" xfId="1411" xr:uid="{B4546EEC-4035-472A-8AB1-4FA1B02E6445}"/>
    <cellStyle name="???? 25 2 2 2" xfId="21843" xr:uid="{6E08AB4C-0FFD-4A02-B0CD-6FF06CC6A8A2}"/>
    <cellStyle name="???? 25 2 3" xfId="1412" xr:uid="{FD0B3B59-7AD7-4EDB-8749-D1BB66CC1178}"/>
    <cellStyle name="???? 25 2 3 2" xfId="21844" xr:uid="{38B5C8C2-EF72-46C6-9743-5188AADEC96C}"/>
    <cellStyle name="???? 25 2 4" xfId="1413" xr:uid="{1F276FD0-DFB7-4BA8-A52C-9E8B6CCE4654}"/>
    <cellStyle name="???? 25 2 4 2" xfId="21845" xr:uid="{99C9F115-20D8-432F-B81B-211CB38EAD6C}"/>
    <cellStyle name="???? 25 2 5" xfId="1414" xr:uid="{5EC8A3EE-0AE5-4386-95E7-AEA22CC61C72}"/>
    <cellStyle name="???? 25 2 5 2" xfId="21846" xr:uid="{1AC2B7E1-9552-48C5-9035-A1E750754C09}"/>
    <cellStyle name="???? 25 2 6" xfId="1415" xr:uid="{91666852-A2ED-4920-B21E-F4EC34B7E419}"/>
    <cellStyle name="???? 25 2 6 2" xfId="21847" xr:uid="{F4F05F4E-D4CE-48A3-B147-7B18ADEFF030}"/>
    <cellStyle name="???? 25 2 7" xfId="1416" xr:uid="{AB874C21-AB54-4CDD-8EC0-9D59D5590A7F}"/>
    <cellStyle name="???? 25 2 7 2" xfId="21848" xr:uid="{7D7DDA56-B118-4627-A8C7-028BD03E3368}"/>
    <cellStyle name="???? 25 2 8" xfId="1417" xr:uid="{2B509881-2751-4A66-B979-03D3062C20A8}"/>
    <cellStyle name="???? 25 2 8 2" xfId="21849" xr:uid="{35757BA8-0C60-4A2B-9AE1-0AC17E85599D}"/>
    <cellStyle name="???? 25 2 9" xfId="1418" xr:uid="{1D9DE7E1-48CA-4D05-83A9-842F1495F05E}"/>
    <cellStyle name="???? 25 2 9 2" xfId="21850" xr:uid="{E13B7358-6A14-4239-A261-1F5534D9AA3D}"/>
    <cellStyle name="???? 25 3" xfId="1419" xr:uid="{9FEFDF55-11F2-481F-8FE5-A10F1914CBDD}"/>
    <cellStyle name="???? 25 3 2" xfId="21851" xr:uid="{F4369851-90FA-4A79-9D26-E34CB650BB6A}"/>
    <cellStyle name="???? 25 4" xfId="1420" xr:uid="{5975AFEC-731A-41D6-B46B-7896834C6D64}"/>
    <cellStyle name="???? 25 4 2" xfId="21852" xr:uid="{2956FACF-42B9-411F-88EF-BC3FF0D0D31B}"/>
    <cellStyle name="???? 25 5" xfId="1421" xr:uid="{1A21AC11-19A8-409E-8A3B-205C2717FE84}"/>
    <cellStyle name="???? 25 5 2" xfId="21853" xr:uid="{DAE7B85B-7EF7-478C-A850-2E2A4393D863}"/>
    <cellStyle name="???? 25 6" xfId="1422" xr:uid="{A85FF953-6BCB-46F1-AD7E-2B2F652EB764}"/>
    <cellStyle name="???? 25 6 2" xfId="21854" xr:uid="{080A943E-E11A-4D9E-979D-76DD2C3F6172}"/>
    <cellStyle name="???? 25 7" xfId="1423" xr:uid="{81BB132B-2083-4B8D-B2A3-377CDCC3F6B3}"/>
    <cellStyle name="???? 25 7 2" xfId="21855" xr:uid="{9486654E-91E0-4D90-9EBB-F4BAA8385181}"/>
    <cellStyle name="???? 25 8" xfId="1424" xr:uid="{45A34C85-B077-4DDD-B68A-3DCD1D107F0F}"/>
    <cellStyle name="???? 25 8 2" xfId="21856" xr:uid="{9632F925-2B1E-420B-9467-48BC6305C6EE}"/>
    <cellStyle name="???? 25 9" xfId="1425" xr:uid="{C6407592-D3C4-4111-80D7-29E986DECFB1}"/>
    <cellStyle name="???? 25 9 2" xfId="21857" xr:uid="{E86F8511-CD64-4A4C-9630-40509EB7C1BF}"/>
    <cellStyle name="???? 26" xfId="1426" xr:uid="{2314E1E6-0A3C-49A3-BF52-098756C842D0}"/>
    <cellStyle name="???? 26 10" xfId="1427" xr:uid="{DFFEB556-FC3B-49B3-A79B-4BB0C91E4540}"/>
    <cellStyle name="???? 26 10 2" xfId="21858" xr:uid="{E349FB0E-3784-484F-8A15-7940DAD713C1}"/>
    <cellStyle name="???? 26 11" xfId="1428" xr:uid="{14579AF9-1BA7-48DC-9387-A17075B6B645}"/>
    <cellStyle name="???? 26 11 2" xfId="21859" xr:uid="{81D6F089-8CD4-4380-9D66-21EAFB9FBD72}"/>
    <cellStyle name="???? 26 12" xfId="1429" xr:uid="{A2214090-8FB7-4CE2-B059-0E0FA0872DC8}"/>
    <cellStyle name="???? 26 12 2" xfId="21860" xr:uid="{DA407E04-98A9-4A8A-9CFB-8EB6ABAA7C0D}"/>
    <cellStyle name="???? 26 13" xfId="1430" xr:uid="{8C15F748-FBF4-4CF8-A944-6F25703EF128}"/>
    <cellStyle name="???? 26 13 2" xfId="21861" xr:uid="{E5A1BB9D-8F4A-4F3E-B145-84A32ADA979E}"/>
    <cellStyle name="???? 26 14" xfId="1431" xr:uid="{DE5BFC73-AE39-464D-A54A-76350D7DAD00}"/>
    <cellStyle name="???? 26 14 2" xfId="21862" xr:uid="{F05F1974-BE97-4E59-8E7A-5CB07387D294}"/>
    <cellStyle name="???? 26 15" xfId="21863" xr:uid="{F711410B-9836-4C34-BDD9-03B3D606D58F}"/>
    <cellStyle name="???? 26 2" xfId="1432" xr:uid="{DB7379FF-F367-4136-8297-AA7373112577}"/>
    <cellStyle name="???? 26 2 10" xfId="1433" xr:uid="{938E3BA8-2578-4CE0-8F19-8CCBB7644EA3}"/>
    <cellStyle name="???? 26 2 10 2" xfId="21864" xr:uid="{FE61D044-0204-4EAB-90B3-5861D44F1527}"/>
    <cellStyle name="???? 26 2 11" xfId="1434" xr:uid="{AD4B7FCA-822A-437F-A8F4-36588322CD15}"/>
    <cellStyle name="???? 26 2 11 2" xfId="21865" xr:uid="{0D7325EF-40AB-4C47-B483-A6CB56997C8D}"/>
    <cellStyle name="???? 26 2 12" xfId="1435" xr:uid="{427B5462-0463-495C-97B3-1EAC40100D2D}"/>
    <cellStyle name="???? 26 2 12 2" xfId="21866" xr:uid="{C375AC83-1262-45BE-8CEF-682A60A43479}"/>
    <cellStyle name="???? 26 2 13" xfId="1436" xr:uid="{6D878421-1398-4CC3-9297-B464D91FACA3}"/>
    <cellStyle name="???? 26 2 13 2" xfId="21867" xr:uid="{33F68C99-C207-4078-85C5-9B067987A8E2}"/>
    <cellStyle name="???? 26 2 14" xfId="1437" xr:uid="{CA960D13-5CB8-4975-AC61-581954959C26}"/>
    <cellStyle name="???? 26 2 14 2" xfId="21868" xr:uid="{CE144061-88FF-412C-B70B-4637FC333913}"/>
    <cellStyle name="???? 26 2 15" xfId="21869" xr:uid="{2804BADE-5A99-4E9B-917D-5D5DD9CD4F27}"/>
    <cellStyle name="???? 26 2 2" xfId="1438" xr:uid="{F931EB35-E3F0-477A-8F70-F300643568D5}"/>
    <cellStyle name="???? 26 2 2 2" xfId="21870" xr:uid="{5FB659FC-62C7-40D8-96FF-2E8938EBC646}"/>
    <cellStyle name="???? 26 2 3" xfId="1439" xr:uid="{045D9A68-5196-4742-9481-F49918D5F01F}"/>
    <cellStyle name="???? 26 2 3 2" xfId="21871" xr:uid="{F2C821F9-0A5D-47C5-BCDB-E5BBE9C8E51D}"/>
    <cellStyle name="???? 26 2 4" xfId="1440" xr:uid="{3531F4F6-8B19-42B2-883E-285B6C172BD7}"/>
    <cellStyle name="???? 26 2 4 2" xfId="21872" xr:uid="{EA1B3FDF-6443-4E2B-8198-8EFCEA5AB26B}"/>
    <cellStyle name="???? 26 2 5" xfId="1441" xr:uid="{CE27C5D2-7431-44AF-A787-617AA510E2EB}"/>
    <cellStyle name="???? 26 2 5 2" xfId="21873" xr:uid="{DEA991DA-D14F-4DAF-978F-234E7CD57657}"/>
    <cellStyle name="???? 26 2 6" xfId="1442" xr:uid="{6A2707AA-22A0-4F6D-B6A5-D55901A1718A}"/>
    <cellStyle name="???? 26 2 6 2" xfId="21874" xr:uid="{2D3B2700-DD0E-44D5-8513-429C847E36F3}"/>
    <cellStyle name="???? 26 2 7" xfId="1443" xr:uid="{BDB122DB-0F00-4E05-9BE3-6B7B2868BD95}"/>
    <cellStyle name="???? 26 2 7 2" xfId="21875" xr:uid="{35B1F277-DC83-4E36-B25A-02451F912680}"/>
    <cellStyle name="???? 26 2 8" xfId="1444" xr:uid="{7FE314AA-7FF4-45AD-BA99-C3718415D445}"/>
    <cellStyle name="???? 26 2 8 2" xfId="21876" xr:uid="{52F3D67A-66C5-4EEF-B5E8-B178E46A45AA}"/>
    <cellStyle name="???? 26 2 9" xfId="1445" xr:uid="{258EB9BD-3C1C-4EC2-BA5A-B5028ACDF0FE}"/>
    <cellStyle name="???? 26 2 9 2" xfId="21877" xr:uid="{4D4F8959-BE6D-4D60-9838-CD43C2487FA8}"/>
    <cellStyle name="???? 26 3" xfId="1446" xr:uid="{A2A99584-16C1-41D7-8C67-54CBE58BA42F}"/>
    <cellStyle name="???? 26 3 2" xfId="21878" xr:uid="{B6D39C2D-F0DE-4326-B6F1-49CD00960456}"/>
    <cellStyle name="???? 26 4" xfId="1447" xr:uid="{313A70E3-D342-4993-9F37-04AFE611C956}"/>
    <cellStyle name="???? 26 4 2" xfId="21879" xr:uid="{0FC0E056-57DC-44AA-B439-16644EE036E4}"/>
    <cellStyle name="???? 26 5" xfId="1448" xr:uid="{7E5ACA06-827D-4408-A5D4-4381CB6724A8}"/>
    <cellStyle name="???? 26 5 2" xfId="21880" xr:uid="{9BFC9924-F3CF-4F25-8682-3A849357672F}"/>
    <cellStyle name="???? 26 6" xfId="1449" xr:uid="{FF14A0FA-6200-4604-AA67-15051BC9100C}"/>
    <cellStyle name="???? 26 6 2" xfId="21881" xr:uid="{43FC524C-9DCD-42A0-A08B-1E261E7486BC}"/>
    <cellStyle name="???? 26 7" xfId="1450" xr:uid="{51097E7F-BB3E-418A-BBB3-DA6871FDF83D}"/>
    <cellStyle name="???? 26 7 2" xfId="21882" xr:uid="{E510F4E6-4335-40E3-BD9A-A4DEF60E9A80}"/>
    <cellStyle name="???? 26 8" xfId="1451" xr:uid="{C1A5E928-77F4-47B0-98C0-B6E13D498057}"/>
    <cellStyle name="???? 26 8 2" xfId="21883" xr:uid="{01E23FAD-AB88-4BB8-B890-27FA87B8DA08}"/>
    <cellStyle name="???? 26 9" xfId="1452" xr:uid="{241EEA49-91C6-413B-A0CC-50DB76BCAD17}"/>
    <cellStyle name="???? 26 9 2" xfId="21884" xr:uid="{DDDECC9B-52D9-44D1-BF5C-85C3993F268F}"/>
    <cellStyle name="???? 27" xfId="1453" xr:uid="{2734FC4D-F046-4855-9B1B-E2254AC92355}"/>
    <cellStyle name="???? 27 10" xfId="1454" xr:uid="{8452ED05-9240-432D-8627-7F8EE6236503}"/>
    <cellStyle name="???? 27 10 2" xfId="21885" xr:uid="{27128673-B980-4C85-8BB6-0C81DE099F85}"/>
    <cellStyle name="???? 27 11" xfId="1455" xr:uid="{46A833FD-A102-4090-A3C6-485E8C01731D}"/>
    <cellStyle name="???? 27 11 2" xfId="21886" xr:uid="{58DE2947-D863-44F7-9CFE-7365BE0F068B}"/>
    <cellStyle name="???? 27 12" xfId="1456" xr:uid="{E7AABDBF-4A54-4737-9A35-FC1B212207BA}"/>
    <cellStyle name="???? 27 12 2" xfId="21887" xr:uid="{41339A83-4E85-45C9-8D60-3FE84532FD4E}"/>
    <cellStyle name="???? 27 13" xfId="1457" xr:uid="{02AB671E-9AD6-4772-A7F6-A82A03ABF3A2}"/>
    <cellStyle name="???? 27 13 2" xfId="21888" xr:uid="{2A9494FF-A344-4B59-92CF-F3B52EFEDE2B}"/>
    <cellStyle name="???? 27 14" xfId="1458" xr:uid="{5F195BC4-FAE1-4037-93DE-FBD3D44BE9F2}"/>
    <cellStyle name="???? 27 14 2" xfId="21889" xr:uid="{EC69C1AB-E75C-4E7F-8AA7-4F130C5E8C37}"/>
    <cellStyle name="???? 27 15" xfId="21890" xr:uid="{C18D7D6D-AEA7-4CBE-AB9D-7E35209E8B4C}"/>
    <cellStyle name="???? 27 2" xfId="1459" xr:uid="{70BC4A39-F5FB-4A21-884C-4413ECCE58A5}"/>
    <cellStyle name="???? 27 2 10" xfId="1460" xr:uid="{9FF354AC-C27A-4289-8AED-79AE0C922909}"/>
    <cellStyle name="???? 27 2 10 2" xfId="21891" xr:uid="{CDC17A75-EEF8-447C-AADA-7074E6066CCF}"/>
    <cellStyle name="???? 27 2 11" xfId="1461" xr:uid="{7742ABF8-F6EA-4480-81C0-C225AFF3CEAF}"/>
    <cellStyle name="???? 27 2 11 2" xfId="21892" xr:uid="{B971D16E-11AE-45B0-971B-EF7AB73A7A19}"/>
    <cellStyle name="???? 27 2 12" xfId="1462" xr:uid="{7961441C-BB61-464B-8171-E247D35FA8CF}"/>
    <cellStyle name="???? 27 2 12 2" xfId="21893" xr:uid="{EC1805B7-303F-4A64-8FFA-761CBA57764A}"/>
    <cellStyle name="???? 27 2 13" xfId="1463" xr:uid="{37AB9BD0-B49B-49DD-9309-E1D500FBEC8A}"/>
    <cellStyle name="???? 27 2 13 2" xfId="21894" xr:uid="{8E1A73EE-7F00-4409-99C5-CD149B004038}"/>
    <cellStyle name="???? 27 2 14" xfId="1464" xr:uid="{6CC6C3E0-2F79-4E91-AD2E-724257FD24BB}"/>
    <cellStyle name="???? 27 2 14 2" xfId="21895" xr:uid="{BFA29F24-BBCE-4949-A241-E5DB085783F6}"/>
    <cellStyle name="???? 27 2 15" xfId="21896" xr:uid="{0862D8EE-6714-440D-B83B-D7CE543FA821}"/>
    <cellStyle name="???? 27 2 2" xfId="1465" xr:uid="{E2D1871C-DE89-4435-B45F-2B20D7AB3CBF}"/>
    <cellStyle name="???? 27 2 2 2" xfId="21897" xr:uid="{E504F928-06CB-4AF3-A50B-0968C9F18EAC}"/>
    <cellStyle name="???? 27 2 3" xfId="1466" xr:uid="{B036C136-EFB7-487B-B5EF-347E92BA93E0}"/>
    <cellStyle name="???? 27 2 3 2" xfId="21898" xr:uid="{CC61F4D7-4497-4A27-808D-E90AAF251768}"/>
    <cellStyle name="???? 27 2 4" xfId="1467" xr:uid="{1AE3758A-7CBC-4921-AB82-33346592FD99}"/>
    <cellStyle name="???? 27 2 4 2" xfId="21899" xr:uid="{806AA4E0-74A7-4B24-B1FE-1C4B4DFE4141}"/>
    <cellStyle name="???? 27 2 5" xfId="1468" xr:uid="{D0D452F7-6231-4DE6-AA25-6D4F269C2008}"/>
    <cellStyle name="???? 27 2 5 2" xfId="21900" xr:uid="{1B65E780-E979-4482-8ACC-1381A3BE839F}"/>
    <cellStyle name="???? 27 2 6" xfId="1469" xr:uid="{0258BCE9-3839-40C2-8215-3ABD06F526A9}"/>
    <cellStyle name="???? 27 2 6 2" xfId="21901" xr:uid="{3DEB6870-EEE5-4224-AAE0-EB9F4DFDF4B4}"/>
    <cellStyle name="???? 27 2 7" xfId="1470" xr:uid="{B98F8F23-95C3-412F-94F6-5FC8ED60C87A}"/>
    <cellStyle name="???? 27 2 7 2" xfId="21902" xr:uid="{A1CF9698-96AC-4AD5-BA7E-8257A9E8DE1B}"/>
    <cellStyle name="???? 27 2 8" xfId="1471" xr:uid="{0EB918DA-A7E6-41AF-9F4A-C7B670202B19}"/>
    <cellStyle name="???? 27 2 8 2" xfId="21903" xr:uid="{86F236E4-CBBB-46A9-9A10-9B0EBC754319}"/>
    <cellStyle name="???? 27 2 9" xfId="1472" xr:uid="{92DB8EF4-8581-4205-88BF-E34D278ED950}"/>
    <cellStyle name="???? 27 2 9 2" xfId="21904" xr:uid="{63D255F6-BA0A-4ACD-9DC8-4D28DF7D7C8D}"/>
    <cellStyle name="???? 27 3" xfId="1473" xr:uid="{07695207-6B64-4BF4-BEB3-4F84C4C41B61}"/>
    <cellStyle name="???? 27 3 2" xfId="21905" xr:uid="{AD784321-2D08-4CC9-AD3D-03AD38E90600}"/>
    <cellStyle name="???? 27 4" xfId="1474" xr:uid="{BDE3D94B-F6F4-49B2-A822-081DBE2717B7}"/>
    <cellStyle name="???? 27 4 2" xfId="21906" xr:uid="{6DB1DE9E-DF37-4DBE-A773-F72D62789683}"/>
    <cellStyle name="???? 27 5" xfId="1475" xr:uid="{AEB9C132-1299-4A54-AED7-66B7B250DCB6}"/>
    <cellStyle name="???? 27 5 2" xfId="21907" xr:uid="{A704FF41-8BC7-4E43-BD1D-354B44D9741E}"/>
    <cellStyle name="???? 27 6" xfId="1476" xr:uid="{E159A869-7534-42B3-A753-64E4762B7D23}"/>
    <cellStyle name="???? 27 6 2" xfId="21908" xr:uid="{7A57CF3E-FBEC-4940-BF72-D027FB5BCFC9}"/>
    <cellStyle name="???? 27 7" xfId="1477" xr:uid="{D0C17388-5B41-40C2-82B3-5F02F5801AF5}"/>
    <cellStyle name="???? 27 7 2" xfId="21909" xr:uid="{A3B2FFFB-B8FC-498B-945C-FD5A917BB7F5}"/>
    <cellStyle name="???? 27 8" xfId="1478" xr:uid="{CBBBB8B4-5D31-44E1-80B2-416879C58341}"/>
    <cellStyle name="???? 27 8 2" xfId="21910" xr:uid="{3061D2B6-BF6C-4584-87F8-38660F806C2C}"/>
    <cellStyle name="???? 27 9" xfId="1479" xr:uid="{F329F537-5117-49B1-801A-981D212A0AD0}"/>
    <cellStyle name="???? 27 9 2" xfId="21911" xr:uid="{F9421A41-A0F2-4580-B164-90CAEE3CBC44}"/>
    <cellStyle name="???? 28" xfId="1480" xr:uid="{C0BD74E7-3E58-417C-85C7-E91BFD3D9025}"/>
    <cellStyle name="???? 28 10" xfId="1481" xr:uid="{19D5769E-3819-417C-8D82-688E1D761579}"/>
    <cellStyle name="???? 28 10 2" xfId="21912" xr:uid="{01517407-19AB-4CAC-9301-4A4D11C6E482}"/>
    <cellStyle name="???? 28 11" xfId="1482" xr:uid="{5C68B0B0-6375-4B8C-9BA9-D0F69387B093}"/>
    <cellStyle name="???? 28 11 2" xfId="21913" xr:uid="{310BD009-D7B5-43EE-B352-369C1B5EB15C}"/>
    <cellStyle name="???? 28 12" xfId="1483" xr:uid="{9A563096-1BD4-48C8-BF23-C681F839B0A1}"/>
    <cellStyle name="???? 28 12 2" xfId="21914" xr:uid="{0DD88A2F-FCD0-4599-91D7-B69DE6E8A621}"/>
    <cellStyle name="???? 28 13" xfId="1484" xr:uid="{32726ED3-88ED-41B4-A469-55C89BCE20D1}"/>
    <cellStyle name="???? 28 13 2" xfId="21915" xr:uid="{4C858AB8-2A3D-4BB1-BAB6-79FB6CF76240}"/>
    <cellStyle name="???? 28 14" xfId="1485" xr:uid="{185B499B-65F5-4B5B-89B0-E5023622DD84}"/>
    <cellStyle name="???? 28 14 2" xfId="21916" xr:uid="{30FFA32D-A4F1-4485-B153-5222C38600FA}"/>
    <cellStyle name="???? 28 15" xfId="21917" xr:uid="{9889385C-118E-47E5-A7EF-ADD895EF9891}"/>
    <cellStyle name="???? 28 2" xfId="1486" xr:uid="{4F57F1E3-CB42-4167-96A6-EAA63EC5F6FF}"/>
    <cellStyle name="???? 28 2 10" xfId="1487" xr:uid="{EF1C849A-33DD-4DC4-89F1-7690CE790C48}"/>
    <cellStyle name="???? 28 2 10 2" xfId="21918" xr:uid="{BDED7380-5152-407D-9F60-C96E4E04B405}"/>
    <cellStyle name="???? 28 2 11" xfId="1488" xr:uid="{C81B90DF-FD2B-4AC4-8E3C-5D7FD5122A9E}"/>
    <cellStyle name="???? 28 2 11 2" xfId="21919" xr:uid="{B5998744-EE0C-42AA-B557-64207DBE08F9}"/>
    <cellStyle name="???? 28 2 12" xfId="1489" xr:uid="{4DA168EF-CBCB-499E-9A3F-C04166BCC0D9}"/>
    <cellStyle name="???? 28 2 12 2" xfId="21920" xr:uid="{1DDDD043-5FE1-4B5F-8CCB-44DE68BEF4E5}"/>
    <cellStyle name="???? 28 2 13" xfId="1490" xr:uid="{5E9E3B54-7401-49DE-AC4D-5321D58A445A}"/>
    <cellStyle name="???? 28 2 13 2" xfId="21921" xr:uid="{78973370-1F8A-471D-85A3-AED0DAE0993C}"/>
    <cellStyle name="???? 28 2 14" xfId="1491" xr:uid="{8F27B135-4C01-4332-A68F-5131CD407BE5}"/>
    <cellStyle name="???? 28 2 14 2" xfId="21922" xr:uid="{46D99D03-4D91-4896-80A1-F0C305277833}"/>
    <cellStyle name="???? 28 2 15" xfId="21923" xr:uid="{124D55C2-2894-4348-AA2A-0C785CCCA2B4}"/>
    <cellStyle name="???? 28 2 2" xfId="1492" xr:uid="{C57AD89E-CA7E-48E9-A4DB-A7B3A5B5ACAD}"/>
    <cellStyle name="???? 28 2 2 2" xfId="21924" xr:uid="{03DBA92E-2599-4C87-82BB-B8C8E0A993C2}"/>
    <cellStyle name="???? 28 2 3" xfId="1493" xr:uid="{B313144C-07F0-46EE-8C86-00005D7737A0}"/>
    <cellStyle name="???? 28 2 3 2" xfId="21925" xr:uid="{C30293DD-D44A-4215-AF09-269273C994C1}"/>
    <cellStyle name="???? 28 2 4" xfId="1494" xr:uid="{4E35CDFF-C305-4273-AE7F-0E04E1248F4B}"/>
    <cellStyle name="???? 28 2 4 2" xfId="21926" xr:uid="{0D595678-F018-434F-B305-0EBDA1FE50EB}"/>
    <cellStyle name="???? 28 2 5" xfId="1495" xr:uid="{85D24FFC-0D71-4D96-9C4A-F4A5FF012D11}"/>
    <cellStyle name="???? 28 2 5 2" xfId="21927" xr:uid="{E0B2085D-8A21-4AE4-A057-0AE30EA52FE0}"/>
    <cellStyle name="???? 28 2 6" xfId="1496" xr:uid="{5615C165-3611-4686-AC96-6E5C91E9D519}"/>
    <cellStyle name="???? 28 2 6 2" xfId="21928" xr:uid="{C1A98A90-2166-48FE-84D6-204757B6C7BD}"/>
    <cellStyle name="???? 28 2 7" xfId="1497" xr:uid="{A8B81A35-3C8F-4074-9436-DCFC5313052C}"/>
    <cellStyle name="???? 28 2 7 2" xfId="21929" xr:uid="{E715853C-5F42-47E9-BAFE-47DC5292452D}"/>
    <cellStyle name="???? 28 2 8" xfId="1498" xr:uid="{D5467AA9-6DAA-4A59-9984-E4B60F0423B0}"/>
    <cellStyle name="???? 28 2 8 2" xfId="21930" xr:uid="{A9FD3921-2592-43E7-B318-41CDC748FB72}"/>
    <cellStyle name="???? 28 2 9" xfId="1499" xr:uid="{A3D58C07-AE6A-47EC-B191-8CF44432B4E5}"/>
    <cellStyle name="???? 28 2 9 2" xfId="21931" xr:uid="{C09A9FE4-A0A6-41DE-9B6E-94789C2F549C}"/>
    <cellStyle name="???? 28 3" xfId="1500" xr:uid="{C075472C-B6E7-4676-8ACC-5B70272E9EEF}"/>
    <cellStyle name="???? 28 3 2" xfId="21932" xr:uid="{312F6361-F23A-4137-9859-272CE4C5A800}"/>
    <cellStyle name="???? 28 4" xfId="1501" xr:uid="{36BEFE10-E97D-47B6-8FBD-7C6F762ABF02}"/>
    <cellStyle name="???? 28 4 2" xfId="21933" xr:uid="{B862C1C2-6C3A-43C3-BDBE-4266BD84830A}"/>
    <cellStyle name="???? 28 5" xfId="1502" xr:uid="{EF2C065A-A71F-4C5A-ADF1-41CF3F3DD153}"/>
    <cellStyle name="???? 28 5 2" xfId="21934" xr:uid="{DBB13BAC-B439-4E0A-8858-F3B0C70E61D8}"/>
    <cellStyle name="???? 28 6" xfId="1503" xr:uid="{C36DB6D9-3A07-4985-AA21-6229795844EA}"/>
    <cellStyle name="???? 28 6 2" xfId="21935" xr:uid="{02AE4547-8137-4B08-AAD7-0CBBAD079438}"/>
    <cellStyle name="???? 28 7" xfId="1504" xr:uid="{919F0B6E-FA49-4FBC-BA0D-A88B3257CC28}"/>
    <cellStyle name="???? 28 7 2" xfId="21936" xr:uid="{09A3AA82-D59A-4EB5-85F3-4C9C3D3D775C}"/>
    <cellStyle name="???? 28 8" xfId="1505" xr:uid="{6CD67245-995E-4665-B76D-C96C5873861F}"/>
    <cellStyle name="???? 28 8 2" xfId="21937" xr:uid="{459B413A-1453-433A-86D7-2544B3637286}"/>
    <cellStyle name="???? 28 9" xfId="1506" xr:uid="{48913A92-0621-47AD-A9EC-153175AA8DB3}"/>
    <cellStyle name="???? 28 9 2" xfId="21938" xr:uid="{A369E74D-D714-478F-BA40-5E60CBD409D9}"/>
    <cellStyle name="???? 29" xfId="1507" xr:uid="{0CA02E0E-86DB-43C1-B6F6-50184F77D350}"/>
    <cellStyle name="???? 29 10" xfId="1508" xr:uid="{679D5D0C-34A1-4437-8685-D0E925E5E5FE}"/>
    <cellStyle name="???? 29 10 2" xfId="21939" xr:uid="{0A7C02F0-5ED6-4A26-AE2A-3CF991045E93}"/>
    <cellStyle name="???? 29 11" xfId="1509" xr:uid="{3930BC66-ADF5-4AEB-97DB-74373CBC7133}"/>
    <cellStyle name="???? 29 11 2" xfId="21940" xr:uid="{19B24927-0AC6-4FDA-8293-B6F92786269F}"/>
    <cellStyle name="???? 29 12" xfId="1510" xr:uid="{C368CBCF-96B8-453B-8483-6AAA433827C1}"/>
    <cellStyle name="???? 29 12 2" xfId="21941" xr:uid="{2BAD06B8-7F37-4BC7-8543-B55B82641C46}"/>
    <cellStyle name="???? 29 13" xfId="1511" xr:uid="{DB27D0B7-1ACE-4601-AB95-0F7DFA9FA877}"/>
    <cellStyle name="???? 29 13 2" xfId="21942" xr:uid="{8E37571F-D161-465A-B4C1-9AEA9445868D}"/>
    <cellStyle name="???? 29 14" xfId="1512" xr:uid="{405C1684-0D52-425D-A574-B4AB0F2C6056}"/>
    <cellStyle name="???? 29 14 2" xfId="21943" xr:uid="{275AF2B8-7FF0-49A8-849B-BB04A69F65C1}"/>
    <cellStyle name="???? 29 15" xfId="1513" xr:uid="{9BFF6C1E-868C-42B7-8BF9-326BD81FFB56}"/>
    <cellStyle name="???? 29 15 2" xfId="21944" xr:uid="{DCA2B597-7FF9-4D71-8EDB-42E8DE7F678D}"/>
    <cellStyle name="???? 29 16" xfId="21945" xr:uid="{47354276-8184-4016-891F-65C024D39FCD}"/>
    <cellStyle name="???? 29 2" xfId="1514" xr:uid="{657A0555-3C89-46DA-9C43-0EB303CF3FF0}"/>
    <cellStyle name="???? 29 2 2" xfId="21946" xr:uid="{05F526F9-6B54-450E-B88B-50DB09141E12}"/>
    <cellStyle name="???? 29 3" xfId="1515" xr:uid="{788A1DD4-2FA6-4A0B-8E57-FAEF2D0F3681}"/>
    <cellStyle name="???? 29 3 2" xfId="21947" xr:uid="{A6AA1CA7-F340-4F94-A3A4-FB66F7C19FC3}"/>
    <cellStyle name="???? 29 4" xfId="1516" xr:uid="{0F8447A8-93D2-466A-A921-F2A4E992AF4F}"/>
    <cellStyle name="???? 29 4 2" xfId="21948" xr:uid="{8717CE1C-EE3D-4DF8-90FC-9DC0CBFFA4DC}"/>
    <cellStyle name="???? 29 5" xfId="1517" xr:uid="{7972129E-A73D-4DC0-88B6-68335752A766}"/>
    <cellStyle name="???? 29 5 2" xfId="21949" xr:uid="{D48FC970-5EDF-4534-A03D-2A37BE223E29}"/>
    <cellStyle name="???? 29 6" xfId="1518" xr:uid="{B8FF6873-3254-440D-A04D-860375DB7A13}"/>
    <cellStyle name="???? 29 6 2" xfId="21950" xr:uid="{16298F4A-56BE-4185-9F16-B3993A6F53B9}"/>
    <cellStyle name="???? 29 7" xfId="1519" xr:uid="{4E90E5E4-0653-49D7-8D76-B81013485A71}"/>
    <cellStyle name="???? 29 7 2" xfId="21951" xr:uid="{EEEDB07A-958F-4F23-9099-B337724953D7}"/>
    <cellStyle name="???? 29 8" xfId="1520" xr:uid="{91F2C250-DA87-4581-9944-F893F9BB365E}"/>
    <cellStyle name="???? 29 8 2" xfId="21952" xr:uid="{0EE76574-70CC-43B0-B911-E8F112C24487}"/>
    <cellStyle name="???? 29 9" xfId="1521" xr:uid="{B9D27DBC-52EF-48A3-BBDE-4F145224640A}"/>
    <cellStyle name="???? 29 9 2" xfId="21953" xr:uid="{AA9CFEF6-DF75-433A-96BA-929D249578C6}"/>
    <cellStyle name="???? 3" xfId="1522" xr:uid="{983FF763-871E-4098-8147-72E361327FAF}"/>
    <cellStyle name="???? 3 10" xfId="1523" xr:uid="{F2E84E95-E75D-49C4-950D-87D58B7F17FE}"/>
    <cellStyle name="???? 3 10 2" xfId="21954" xr:uid="{24FF1ADB-B8B7-42B1-8915-6166BB9AB094}"/>
    <cellStyle name="???? 3 11" xfId="1524" xr:uid="{0739AC27-674C-4E9B-8321-4C1658A118C8}"/>
    <cellStyle name="???? 3 11 2" xfId="21955" xr:uid="{27EEA580-852B-4008-84F8-CB65AD2AE99E}"/>
    <cellStyle name="???? 3 12" xfId="1525" xr:uid="{B7837500-4BB6-4ABE-99BB-409BE8FB5147}"/>
    <cellStyle name="???? 3 12 2" xfId="21956" xr:uid="{9B7F3DBE-789C-4210-88C9-EBD50AEF4F18}"/>
    <cellStyle name="???? 3 13" xfId="1526" xr:uid="{279DE880-C557-46B5-B79A-3EC6325378B4}"/>
    <cellStyle name="???? 3 13 2" xfId="21957" xr:uid="{7E46BA4A-4C9F-4985-A609-D08D817962CB}"/>
    <cellStyle name="???? 3 14" xfId="1527" xr:uid="{86600B5B-7688-4EA8-8D47-AB415B7162B5}"/>
    <cellStyle name="???? 3 14 2" xfId="21958" xr:uid="{50E411B2-D006-40B2-89CA-0B7F065D8849}"/>
    <cellStyle name="???? 3 15" xfId="1528" xr:uid="{8CDE8688-1504-4EC8-8471-1721C6CFF2B3}"/>
    <cellStyle name="???? 3 15 2" xfId="21959" xr:uid="{976380A0-9E78-4814-9B7A-F0404541B40C}"/>
    <cellStyle name="???? 3 16" xfId="21960" xr:uid="{DAD9B05A-30B5-4087-B2CC-7580A8351A53}"/>
    <cellStyle name="???? 3 2" xfId="1529" xr:uid="{A0255777-D576-4584-B381-87324359CAA4}"/>
    <cellStyle name="???? 3 2 10" xfId="1530" xr:uid="{3AC04628-4235-4744-B171-7A44EBD81C78}"/>
    <cellStyle name="???? 3 2 10 2" xfId="21961" xr:uid="{C0C8EF5E-7044-433E-9DB3-DC1FA048FD06}"/>
    <cellStyle name="???? 3 2 11" xfId="1531" xr:uid="{730F1F25-E343-4759-A4F2-7119F4F66375}"/>
    <cellStyle name="???? 3 2 11 2" xfId="21962" xr:uid="{10061BF6-7D8D-4287-A348-EB4F1E730082}"/>
    <cellStyle name="???? 3 2 12" xfId="1532" xr:uid="{6810211C-9729-4323-AE10-C41EAB3A6CBB}"/>
    <cellStyle name="???? 3 2 12 2" xfId="21963" xr:uid="{092CA0B4-C1E3-41EF-9638-AD15E38BA402}"/>
    <cellStyle name="???? 3 2 13" xfId="1533" xr:uid="{88EB00C7-F512-48EE-B8CB-42FB0DFE737E}"/>
    <cellStyle name="???? 3 2 13 2" xfId="21964" xr:uid="{DC5A0E92-91B7-4FC9-8373-ECF71690CDFE}"/>
    <cellStyle name="???? 3 2 14" xfId="1534" xr:uid="{191B645F-2A72-482E-BC96-AC9E712C12BF}"/>
    <cellStyle name="???? 3 2 14 2" xfId="21965" xr:uid="{F16B4E36-FE48-4187-9D1E-2C21C5B6002F}"/>
    <cellStyle name="???? 3 2 15" xfId="21966" xr:uid="{BEE3A128-BF83-4338-8083-C356025F13FA}"/>
    <cellStyle name="???? 3 2 2" xfId="1535" xr:uid="{13671C1B-DCB7-4A3B-9910-E9F8A3EC8739}"/>
    <cellStyle name="???? 3 2 2 10" xfId="1536" xr:uid="{C0F0E944-CFBC-4D46-AAE3-E0C5C83E4875}"/>
    <cellStyle name="???? 3 2 2 10 2" xfId="21967" xr:uid="{2101D777-596C-48ED-AA24-7016202BC17B}"/>
    <cellStyle name="???? 3 2 2 11" xfId="1537" xr:uid="{729B502C-C008-4D89-8177-666311879A0A}"/>
    <cellStyle name="???? 3 2 2 11 2" xfId="21968" xr:uid="{F4C1FA3D-4DB8-468A-827F-CDEAB27B7188}"/>
    <cellStyle name="???? 3 2 2 12" xfId="1538" xr:uid="{BA2248C8-C316-4B92-9C04-5F22E3FA9CAB}"/>
    <cellStyle name="???? 3 2 2 12 2" xfId="21969" xr:uid="{B436F54F-2254-401D-B991-50809BCAB7CE}"/>
    <cellStyle name="???? 3 2 2 13" xfId="1539" xr:uid="{75B98016-DD8C-4A19-ADC8-3D9BD8CEE018}"/>
    <cellStyle name="???? 3 2 2 13 2" xfId="21970" xr:uid="{05CBE391-1409-4904-AE30-E672010B9BC4}"/>
    <cellStyle name="???? 3 2 2 14" xfId="1540" xr:uid="{17E7EA1A-B758-42B6-BC3B-55B87D09AA07}"/>
    <cellStyle name="???? 3 2 2 14 2" xfId="21971" xr:uid="{7A78BF32-7451-4DCC-8314-5C205AC0D531}"/>
    <cellStyle name="???? 3 2 2 15" xfId="21972" xr:uid="{0B510E3A-5E90-493E-88F3-3418E90961EC}"/>
    <cellStyle name="???? 3 2 2 2" xfId="1541" xr:uid="{88CD67DE-E0EB-4AB5-B759-9D8967EF3321}"/>
    <cellStyle name="???? 3 2 2 2 2" xfId="21973" xr:uid="{3D4E0C20-34B4-4C01-9436-E2D2363DEB7F}"/>
    <cellStyle name="???? 3 2 2 3" xfId="1542" xr:uid="{E029125D-7C08-4DA0-8750-A39080C12D4C}"/>
    <cellStyle name="???? 3 2 2 3 2" xfId="21974" xr:uid="{BBD9FDCB-822D-48D7-8132-95A3EB571D42}"/>
    <cellStyle name="???? 3 2 2 4" xfId="1543" xr:uid="{E63B7F7F-F5BA-4BD4-BF37-AD57474AE49A}"/>
    <cellStyle name="???? 3 2 2 4 2" xfId="21975" xr:uid="{9FB6AD25-CB1A-4441-A389-15AB338CA86D}"/>
    <cellStyle name="???? 3 2 2 5" xfId="1544" xr:uid="{0E6CE49F-F0BE-44DF-B1A8-5EB8AE3E1ACC}"/>
    <cellStyle name="???? 3 2 2 5 2" xfId="21976" xr:uid="{4C5A0D6F-14AE-45FA-AA9D-C5480C7034BF}"/>
    <cellStyle name="???? 3 2 2 6" xfId="1545" xr:uid="{BA56FA65-359B-407F-9433-FB70867E0B76}"/>
    <cellStyle name="???? 3 2 2 6 2" xfId="21977" xr:uid="{DD1AAC53-A4C6-4702-BF1B-2D02A52385FC}"/>
    <cellStyle name="???? 3 2 2 7" xfId="1546" xr:uid="{1E9CA9C2-CC15-4305-ADD0-0A93FEB1ABB3}"/>
    <cellStyle name="???? 3 2 2 7 2" xfId="21978" xr:uid="{F970AADA-4464-4780-8BB1-2F2FE48E382E}"/>
    <cellStyle name="???? 3 2 2 8" xfId="1547" xr:uid="{FF91A517-AFF1-4760-B882-2289145216ED}"/>
    <cellStyle name="???? 3 2 2 8 2" xfId="21979" xr:uid="{DF370683-E0A5-40B0-BEC5-60351E0EA7B6}"/>
    <cellStyle name="???? 3 2 2 9" xfId="1548" xr:uid="{964817A1-F24E-439C-911C-C48644BA51C7}"/>
    <cellStyle name="???? 3 2 2 9 2" xfId="21980" xr:uid="{BA7EB08D-3C4F-4865-A89F-AAF8555A29B6}"/>
    <cellStyle name="???? 3 2 3" xfId="1549" xr:uid="{2808C76F-5BD6-47F9-8AC7-63C7B1073A52}"/>
    <cellStyle name="???? 3 2 3 2" xfId="21981" xr:uid="{28448050-5387-42FF-A741-827F82082DE1}"/>
    <cellStyle name="???? 3 2 4" xfId="1550" xr:uid="{E7E94E95-C75C-43D4-92AD-05690D79F5AA}"/>
    <cellStyle name="???? 3 2 4 2" xfId="21982" xr:uid="{B11A0E60-7AA9-474F-8542-94C39CE02D3D}"/>
    <cellStyle name="???? 3 2 5" xfId="1551" xr:uid="{343E5AAB-0649-4944-94F8-B4C3DB51811D}"/>
    <cellStyle name="???? 3 2 5 2" xfId="21983" xr:uid="{3BB7E773-83BA-46B9-9DAE-562136132AF4}"/>
    <cellStyle name="???? 3 2 6" xfId="1552" xr:uid="{3B41DF9F-666C-412D-B157-FE009DB3E726}"/>
    <cellStyle name="???? 3 2 6 2" xfId="21984" xr:uid="{0692AFE1-642D-42FC-9F70-91C5AC826798}"/>
    <cellStyle name="???? 3 2 7" xfId="1553" xr:uid="{4654B942-AB79-4CEC-BB91-21079D421C35}"/>
    <cellStyle name="???? 3 2 7 2" xfId="21985" xr:uid="{02EF916D-2532-4F27-97A8-A054F5811280}"/>
    <cellStyle name="???? 3 2 8" xfId="1554" xr:uid="{105EFEF6-44A5-46D4-B23C-1DEB395E5DD2}"/>
    <cellStyle name="???? 3 2 8 2" xfId="21986" xr:uid="{36DDA347-F115-4269-ADF2-FF26F15C1160}"/>
    <cellStyle name="???? 3 2 9" xfId="1555" xr:uid="{15BCE310-06B4-412C-A5E7-0007E0B276BE}"/>
    <cellStyle name="???? 3 2 9 2" xfId="21987" xr:uid="{D0CB1F62-E35F-4EE8-95BC-B22DC6EA3438}"/>
    <cellStyle name="???? 3 3" xfId="1556" xr:uid="{4A211BC2-810A-42CA-80B7-711F8D69AEBF}"/>
    <cellStyle name="???? 3 3 10" xfId="1557" xr:uid="{3199338B-7064-408B-B829-D10DE302F146}"/>
    <cellStyle name="???? 3 3 10 2" xfId="21988" xr:uid="{5B7BE100-E79C-4E63-99B1-089DAF503DF9}"/>
    <cellStyle name="???? 3 3 11" xfId="1558" xr:uid="{20A82E10-0234-4868-8D08-3622317593AA}"/>
    <cellStyle name="???? 3 3 11 2" xfId="21989" xr:uid="{6F12C313-6656-421E-80C2-3C23B9A4C54E}"/>
    <cellStyle name="???? 3 3 12" xfId="1559" xr:uid="{32D2E1A7-B8CD-496A-9258-8DBCFD4E5270}"/>
    <cellStyle name="???? 3 3 12 2" xfId="21990" xr:uid="{26CE6623-5242-446C-A997-E294D2A18447}"/>
    <cellStyle name="???? 3 3 13" xfId="1560" xr:uid="{CD1BD252-2A88-41E6-BD9B-E33D4AAB4757}"/>
    <cellStyle name="???? 3 3 13 2" xfId="21991" xr:uid="{AA565B69-8B75-42BE-8158-3895F0D27989}"/>
    <cellStyle name="???? 3 3 14" xfId="1561" xr:uid="{E335CB63-AE60-4354-86BD-F017482F00AB}"/>
    <cellStyle name="???? 3 3 14 2" xfId="21992" xr:uid="{F7CD1196-01B8-4A1E-BD59-CF0E719AA0F2}"/>
    <cellStyle name="???? 3 3 15" xfId="21993" xr:uid="{E6449554-268E-43F7-816A-1152AAF4485C}"/>
    <cellStyle name="???? 3 3 2" xfId="1562" xr:uid="{0CFDAC63-06AB-4B5F-A6A7-64B19EEEF6CB}"/>
    <cellStyle name="???? 3 3 2 2" xfId="21994" xr:uid="{A9E71756-2F86-4822-AE90-99B37E4140C0}"/>
    <cellStyle name="???? 3 3 3" xfId="1563" xr:uid="{0F92AECA-C859-4AF2-9358-9495A3B2DE37}"/>
    <cellStyle name="???? 3 3 3 2" xfId="21995" xr:uid="{AA4AA5E6-7CB4-45DD-8C17-4F3D56D52C4E}"/>
    <cellStyle name="???? 3 3 4" xfId="1564" xr:uid="{6531671E-C3BE-4486-AB32-7CD1BB608E3B}"/>
    <cellStyle name="???? 3 3 4 2" xfId="21996" xr:uid="{92628842-3B80-4615-BCAC-F9C36CCA27DC}"/>
    <cellStyle name="???? 3 3 5" xfId="1565" xr:uid="{F18B5A49-A540-4CF7-81A9-7969030FFD21}"/>
    <cellStyle name="???? 3 3 5 2" xfId="21997" xr:uid="{83FB5CE3-7E87-4137-AAAB-8F5C3BEBF707}"/>
    <cellStyle name="???? 3 3 6" xfId="1566" xr:uid="{94C305B2-72EB-4314-9619-4F3007749EF9}"/>
    <cellStyle name="???? 3 3 6 2" xfId="21998" xr:uid="{C0EDAC63-8C0B-466E-90DE-A2894B1D461B}"/>
    <cellStyle name="???? 3 3 7" xfId="1567" xr:uid="{1076084F-88E8-4016-A298-EE9260FFB1B5}"/>
    <cellStyle name="???? 3 3 7 2" xfId="21999" xr:uid="{45B48B89-563F-400B-A2D1-41FFA2E3DE51}"/>
    <cellStyle name="???? 3 3 8" xfId="1568" xr:uid="{EC1BF3D4-9D2C-47D1-860E-2C63A3BD8B77}"/>
    <cellStyle name="???? 3 3 8 2" xfId="22000" xr:uid="{4557D89A-FB35-46FA-BDC7-E7BE7B02DEBF}"/>
    <cellStyle name="???? 3 3 9" xfId="1569" xr:uid="{A93773BE-5197-4D69-90A3-29C8C254A9D6}"/>
    <cellStyle name="???? 3 3 9 2" xfId="22001" xr:uid="{A300A068-8FBA-40CB-A5DB-7208C71E3281}"/>
    <cellStyle name="???? 3 4" xfId="1570" xr:uid="{C128D0AA-732E-40AA-B6BD-840B5CCF9876}"/>
    <cellStyle name="???? 3 4 2" xfId="22002" xr:uid="{3E5D5AC9-BEE4-4A61-AD14-1A5E86D06038}"/>
    <cellStyle name="???? 3 5" xfId="1571" xr:uid="{0919F58B-267F-4C61-B7E9-928F74F55091}"/>
    <cellStyle name="???? 3 5 2" xfId="22003" xr:uid="{0E83ACED-157E-4202-9347-4F643F013813}"/>
    <cellStyle name="???? 3 6" xfId="1572" xr:uid="{4CB21631-F641-45C3-9314-8261B004428F}"/>
    <cellStyle name="???? 3 6 2" xfId="22004" xr:uid="{26212E25-55B7-4742-9C4F-4AFEC44905C1}"/>
    <cellStyle name="???? 3 7" xfId="1573" xr:uid="{9BEF5F0C-C587-4308-9F7A-E49828940610}"/>
    <cellStyle name="???? 3 7 2" xfId="22005" xr:uid="{F2F918EB-6758-4296-9A32-BE0DA827B173}"/>
    <cellStyle name="???? 3 8" xfId="1574" xr:uid="{F2C049C9-39AA-4EE8-B46B-6104480A912E}"/>
    <cellStyle name="???? 3 8 2" xfId="22006" xr:uid="{A3FFBF80-CE81-4640-AD71-B90574A32719}"/>
    <cellStyle name="???? 3 9" xfId="1575" xr:uid="{DBBC50A5-4374-4B2A-9333-8C7C72838716}"/>
    <cellStyle name="???? 3 9 2" xfId="22007" xr:uid="{72E97C2C-0C76-4929-9717-30158F9260EB}"/>
    <cellStyle name="???? 30" xfId="1576" xr:uid="{733402F6-9187-4C54-A5C9-1F0BA87BB868}"/>
    <cellStyle name="???? 30 2" xfId="22008" xr:uid="{753C945B-F294-41C4-BB66-4ECAAA10BD66}"/>
    <cellStyle name="???? 31" xfId="1577" xr:uid="{8C0127DA-D4F3-401B-9001-99C0C517AC02}"/>
    <cellStyle name="???? 31 2" xfId="22009" xr:uid="{F344C8A0-2CE1-49C6-AD62-7B011CEAD112}"/>
    <cellStyle name="???? 32" xfId="1578" xr:uid="{E5C08073-15BF-4F47-9C67-14E12B2E7882}"/>
    <cellStyle name="???? 32 2" xfId="22010" xr:uid="{CB24D346-41A5-4BD0-8B94-EBC954EA7B76}"/>
    <cellStyle name="???? 33" xfId="1579" xr:uid="{B336A55A-2229-43A6-A091-3B67C05BFE04}"/>
    <cellStyle name="???? 33 2" xfId="22011" xr:uid="{18327A2F-B422-49D0-8024-2186EDB13D7C}"/>
    <cellStyle name="???? 34" xfId="1580" xr:uid="{81C5A552-8B7B-403F-A6D9-A9C8BB39F7C3}"/>
    <cellStyle name="???? 34 2" xfId="22012" xr:uid="{D1A43F20-B545-4F2B-9968-1FBEBCB4E331}"/>
    <cellStyle name="???? 35" xfId="1581" xr:uid="{63A8FD01-4D57-42CD-8345-19F15C2B2488}"/>
    <cellStyle name="???? 35 2" xfId="22013" xr:uid="{0558BA6A-953E-4593-A11E-1DF722B61029}"/>
    <cellStyle name="???? 36" xfId="1582" xr:uid="{E70F4B90-C903-49F6-9C2F-4D6BDC368A61}"/>
    <cellStyle name="???? 36 2" xfId="22014" xr:uid="{82496D1A-6334-487C-995A-36AEDAA89C82}"/>
    <cellStyle name="???? 37" xfId="1583" xr:uid="{5D4CF9FF-54CC-4F8E-8791-1F912C2431E6}"/>
    <cellStyle name="???? 37 2" xfId="22015" xr:uid="{3AA38112-83B3-4F7E-95AF-E7E62B7B0359}"/>
    <cellStyle name="???? 38" xfId="1584" xr:uid="{727ECC8A-86F8-4ED2-A434-4503C155A351}"/>
    <cellStyle name="???? 38 2" xfId="22016" xr:uid="{272D995A-CDE6-41DC-B68E-DF005BF7954B}"/>
    <cellStyle name="???? 39" xfId="1585" xr:uid="{8E57DB0B-905B-443B-8B7A-B932B97C9517}"/>
    <cellStyle name="???? 39 2" xfId="22017" xr:uid="{4D15A0C7-D8BC-4A74-AD1B-740FAA1ED6F6}"/>
    <cellStyle name="???? 4" xfId="1586" xr:uid="{4BFADC2A-9BA8-47C9-B796-B56176C51BAE}"/>
    <cellStyle name="???? 4 10" xfId="1587" xr:uid="{BAC14D61-9F85-4F73-A015-D6A488241D51}"/>
    <cellStyle name="???? 4 10 2" xfId="22018" xr:uid="{47F5186C-AE88-4078-989A-E1AEAA638F27}"/>
    <cellStyle name="???? 4 11" xfId="1588" xr:uid="{B63C9D08-D6F3-46FA-9DD6-1B2E787512DB}"/>
    <cellStyle name="???? 4 11 2" xfId="22019" xr:uid="{C16D19B2-7866-4E18-A0CA-1DAF3679454E}"/>
    <cellStyle name="???? 4 12" xfId="1589" xr:uid="{8F767521-DCDE-4DA3-B5DF-E918A9B8845F}"/>
    <cellStyle name="???? 4 12 2" xfId="22020" xr:uid="{742DD3AC-EBF3-4D4A-A297-C62818EFA17E}"/>
    <cellStyle name="???? 4 13" xfId="1590" xr:uid="{DF6629B5-1581-427C-916B-796B49BFD1C7}"/>
    <cellStyle name="???? 4 13 2" xfId="22021" xr:uid="{4979695E-D333-4192-9F1E-9B39EF997D73}"/>
    <cellStyle name="???? 4 14" xfId="1591" xr:uid="{AFFC9974-D2D3-4F32-AAA5-5751A13244E9}"/>
    <cellStyle name="???? 4 14 2" xfId="22022" xr:uid="{602465B1-EA10-4FBB-87E7-A082E891B8E3}"/>
    <cellStyle name="???? 4 15" xfId="1592" xr:uid="{A06462AE-DBCF-46FA-B887-705F2E6FD37A}"/>
    <cellStyle name="???? 4 15 2" xfId="22023" xr:uid="{F218B78A-B9D3-4F7A-933C-70DDDC6C6A03}"/>
    <cellStyle name="???? 4 16" xfId="22024" xr:uid="{5DDBB620-B020-43BD-B900-38E38931CDEF}"/>
    <cellStyle name="???? 4 2" xfId="1593" xr:uid="{8F5FC0A0-3C7B-40DA-81E3-B953886AD304}"/>
    <cellStyle name="???? 4 2 10" xfId="1594" xr:uid="{DB456A75-39AF-4A16-8524-673F0BDC2AF2}"/>
    <cellStyle name="???? 4 2 10 2" xfId="22025" xr:uid="{63F93B2B-9507-4157-83DD-B7FA96A405EA}"/>
    <cellStyle name="???? 4 2 11" xfId="1595" xr:uid="{F959BB33-3B11-4CD0-8205-8F2629B60A34}"/>
    <cellStyle name="???? 4 2 11 2" xfId="22026" xr:uid="{578C6C55-328D-4338-AD8F-AAB14D8655A3}"/>
    <cellStyle name="???? 4 2 12" xfId="1596" xr:uid="{0F0CC0DE-096C-4175-840B-39F229A36CBD}"/>
    <cellStyle name="???? 4 2 12 2" xfId="22027" xr:uid="{1C5F7DBC-64B4-46AF-863C-7253FA0D406D}"/>
    <cellStyle name="???? 4 2 13" xfId="1597" xr:uid="{230B2F80-42DB-4DF4-A5EE-B02F8C12A3CD}"/>
    <cellStyle name="???? 4 2 13 2" xfId="22028" xr:uid="{E25E2C16-1C54-4C6E-8FFD-3B47DB98A75A}"/>
    <cellStyle name="???? 4 2 14" xfId="1598" xr:uid="{64787E16-50AD-4CD0-A204-29D8C22317BD}"/>
    <cellStyle name="???? 4 2 14 2" xfId="22029" xr:uid="{523AA5DA-B333-4327-8158-A66AB164F22C}"/>
    <cellStyle name="???? 4 2 15" xfId="22030" xr:uid="{07B78E00-E7C4-46CA-911D-03CADF921A3A}"/>
    <cellStyle name="???? 4 2 2" xfId="1599" xr:uid="{C997A3B2-BF7D-4017-87FB-82677A390558}"/>
    <cellStyle name="???? 4 2 2 10" xfId="1600" xr:uid="{EB09B9B6-60D5-4EE9-9FC8-B36E206AC4A0}"/>
    <cellStyle name="???? 4 2 2 10 2" xfId="22031" xr:uid="{E78D0B1C-1701-4AF0-AB08-5B279A8B530E}"/>
    <cellStyle name="???? 4 2 2 11" xfId="1601" xr:uid="{49AF833E-CD9E-44A5-8498-5D2150D4CF55}"/>
    <cellStyle name="???? 4 2 2 11 2" xfId="22032" xr:uid="{A27DDC29-7F99-4110-86E9-06A1F8A342DF}"/>
    <cellStyle name="???? 4 2 2 12" xfId="1602" xr:uid="{F598D879-484F-4FD0-8607-35559E6FC141}"/>
    <cellStyle name="???? 4 2 2 12 2" xfId="22033" xr:uid="{44936E26-DA89-4DFB-9595-D6C9F48CDA9C}"/>
    <cellStyle name="???? 4 2 2 13" xfId="1603" xr:uid="{897865CF-0F29-4561-8B7A-FB4A5515087D}"/>
    <cellStyle name="???? 4 2 2 13 2" xfId="22034" xr:uid="{354C5A06-0EA0-4DCD-B91A-50B68582DD15}"/>
    <cellStyle name="???? 4 2 2 14" xfId="1604" xr:uid="{5F3C85A3-43CA-43F2-9B0D-41868F7718A8}"/>
    <cellStyle name="???? 4 2 2 14 2" xfId="22035" xr:uid="{2331C6AE-0075-434B-A199-7EA1CA77DAB0}"/>
    <cellStyle name="???? 4 2 2 15" xfId="22036" xr:uid="{B69B6539-68C5-4812-990A-9391956B7831}"/>
    <cellStyle name="???? 4 2 2 2" xfId="1605" xr:uid="{615AE15A-2083-47CD-81EB-A5DD037C0178}"/>
    <cellStyle name="???? 4 2 2 2 2" xfId="22037" xr:uid="{0FB45285-A30F-4773-B9A3-AB320E964228}"/>
    <cellStyle name="???? 4 2 2 3" xfId="1606" xr:uid="{7D57DA7B-4547-43F7-AA8F-EF8DDDCB497D}"/>
    <cellStyle name="???? 4 2 2 3 2" xfId="22038" xr:uid="{91434743-EC2D-4859-8D0F-8B226E4CDA39}"/>
    <cellStyle name="???? 4 2 2 4" xfId="1607" xr:uid="{79718199-503A-44A7-8086-6DF6D612C221}"/>
    <cellStyle name="???? 4 2 2 4 2" xfId="22039" xr:uid="{A76DF9B6-6DBE-416D-860C-4829BFE18949}"/>
    <cellStyle name="???? 4 2 2 5" xfId="1608" xr:uid="{1BBFAFE7-4E27-4B3B-A891-4DC13F455D64}"/>
    <cellStyle name="???? 4 2 2 5 2" xfId="22040" xr:uid="{9FF30EB1-4BD9-434D-8392-F57B3486EF87}"/>
    <cellStyle name="???? 4 2 2 6" xfId="1609" xr:uid="{F800FB6A-7A9A-4914-B199-352AC0677184}"/>
    <cellStyle name="???? 4 2 2 6 2" xfId="22041" xr:uid="{A65F23C1-0FDE-4A6D-B8DD-F056BDA5D005}"/>
    <cellStyle name="???? 4 2 2 7" xfId="1610" xr:uid="{B03285D4-8E1B-40F0-8A64-DD8F5E085C2D}"/>
    <cellStyle name="???? 4 2 2 7 2" xfId="22042" xr:uid="{EB0472EE-D4D4-4252-949E-B4AE6E0895BD}"/>
    <cellStyle name="???? 4 2 2 8" xfId="1611" xr:uid="{7F3C2E77-8CD6-4B22-BD3A-AD539BD401CC}"/>
    <cellStyle name="???? 4 2 2 8 2" xfId="22043" xr:uid="{2A8EED96-CB33-44B8-A3FA-2135CCD9B436}"/>
    <cellStyle name="???? 4 2 2 9" xfId="1612" xr:uid="{0DE6281C-B233-43D1-870C-5F522A66209D}"/>
    <cellStyle name="???? 4 2 2 9 2" xfId="22044" xr:uid="{78653305-6B32-4E52-8A28-7EB291E9900A}"/>
    <cellStyle name="???? 4 2 3" xfId="1613" xr:uid="{8A023B3D-0827-405D-925C-0BDEEDB17E73}"/>
    <cellStyle name="???? 4 2 3 2" xfId="22045" xr:uid="{06A74277-A93B-444C-9CD1-4E5DA6464B10}"/>
    <cellStyle name="???? 4 2 4" xfId="1614" xr:uid="{708ECEA4-C2A7-4B22-88F2-3B4A72245F38}"/>
    <cellStyle name="???? 4 2 4 2" xfId="22046" xr:uid="{C9D30308-21DA-42EA-BE57-7F74BA876A91}"/>
    <cellStyle name="???? 4 2 5" xfId="1615" xr:uid="{B4E635F6-0EC3-4C91-8000-E4500A9622B6}"/>
    <cellStyle name="???? 4 2 5 2" xfId="22047" xr:uid="{9B0C9FC0-63B8-4B3B-ADD0-F73888FB689E}"/>
    <cellStyle name="???? 4 2 6" xfId="1616" xr:uid="{A86E42DB-E400-4097-A6AB-28FE66582DC2}"/>
    <cellStyle name="???? 4 2 6 2" xfId="22048" xr:uid="{0B50D7F1-CA89-44BE-AADA-EF6BC7789B33}"/>
    <cellStyle name="???? 4 2 7" xfId="1617" xr:uid="{F4AA2C12-9233-48F2-9E8B-7C914A705031}"/>
    <cellStyle name="???? 4 2 7 2" xfId="22049" xr:uid="{27E9E98C-344E-4975-8F83-D6F65C75A568}"/>
    <cellStyle name="???? 4 2 8" xfId="1618" xr:uid="{6BDFA6FB-474E-44A8-90B7-CB6FD446D908}"/>
    <cellStyle name="???? 4 2 8 2" xfId="22050" xr:uid="{8BA288F5-B641-4E56-9910-002062E24F56}"/>
    <cellStyle name="???? 4 2 9" xfId="1619" xr:uid="{3C68ED59-508D-4938-AA4C-A900C668B86A}"/>
    <cellStyle name="???? 4 2 9 2" xfId="22051" xr:uid="{ECBCBD9C-10A9-40EF-B6AB-52F4A27063BA}"/>
    <cellStyle name="???? 4 3" xfId="1620" xr:uid="{51EFADDF-73CD-41D8-BD2B-5CCB537FE6AA}"/>
    <cellStyle name="???? 4 3 10" xfId="1621" xr:uid="{E05200E3-2560-463A-BE79-2F3B84580E7F}"/>
    <cellStyle name="???? 4 3 10 2" xfId="22052" xr:uid="{FF843801-DC83-46FB-B087-03F8A8239B06}"/>
    <cellStyle name="???? 4 3 11" xfId="1622" xr:uid="{69084032-CF2B-4F3A-86AB-1640EECF326E}"/>
    <cellStyle name="???? 4 3 11 2" xfId="22053" xr:uid="{193B4579-E6E5-4955-B2BE-0FDF67AA2205}"/>
    <cellStyle name="???? 4 3 12" xfId="1623" xr:uid="{CC9A5583-D673-4412-840B-3A2615D0F0B9}"/>
    <cellStyle name="???? 4 3 12 2" xfId="22054" xr:uid="{1F92BF25-EA0C-4979-BE4F-6967E773F242}"/>
    <cellStyle name="???? 4 3 13" xfId="1624" xr:uid="{0454EB9A-71A7-457A-B2AB-D1AC63F3B5E3}"/>
    <cellStyle name="???? 4 3 13 2" xfId="22055" xr:uid="{399D96C6-8866-4EA3-B167-BEB5727ADC97}"/>
    <cellStyle name="???? 4 3 14" xfId="1625" xr:uid="{4A191DDD-C916-4AB1-B77A-5B8784F194E4}"/>
    <cellStyle name="???? 4 3 14 2" xfId="22056" xr:uid="{E483ECAE-C222-4644-BCD7-EC8575D6943E}"/>
    <cellStyle name="???? 4 3 15" xfId="22057" xr:uid="{A014119F-9B03-4062-85E0-BEEE6F068A9C}"/>
    <cellStyle name="???? 4 3 2" xfId="1626" xr:uid="{0CC35B12-BD5B-4178-8864-488565980017}"/>
    <cellStyle name="???? 4 3 2 2" xfId="22058" xr:uid="{77B885B8-9DDD-4E21-8494-F853F814353E}"/>
    <cellStyle name="???? 4 3 3" xfId="1627" xr:uid="{F678E637-1BBF-492C-AF65-B19711CD4371}"/>
    <cellStyle name="???? 4 3 3 2" xfId="22059" xr:uid="{BC1D252E-6209-474B-88B9-BA1B03895142}"/>
    <cellStyle name="???? 4 3 4" xfId="1628" xr:uid="{D9497F0D-D316-48BB-8354-152A4B308095}"/>
    <cellStyle name="???? 4 3 4 2" xfId="22060" xr:uid="{7726F806-FF1A-4648-9AB0-2954DA1E8659}"/>
    <cellStyle name="???? 4 3 5" xfId="1629" xr:uid="{55578425-3ED4-4D16-A8F3-388FA9CF2014}"/>
    <cellStyle name="???? 4 3 5 2" xfId="22061" xr:uid="{B1F85677-B7E2-429C-8583-A2249389BEF1}"/>
    <cellStyle name="???? 4 3 6" xfId="1630" xr:uid="{1AF72CE4-5693-4E7D-B2F4-D9E38A67E6A8}"/>
    <cellStyle name="???? 4 3 6 2" xfId="22062" xr:uid="{5F20F3D3-DBEB-4B63-A813-90636B15A7AC}"/>
    <cellStyle name="???? 4 3 7" xfId="1631" xr:uid="{015BF01A-F69B-4448-B7A7-CB9773BB142E}"/>
    <cellStyle name="???? 4 3 7 2" xfId="22063" xr:uid="{D3983562-7229-4E69-82A4-8279007DB82E}"/>
    <cellStyle name="???? 4 3 8" xfId="1632" xr:uid="{E4434261-9E3F-42F5-8D96-84213A8FF033}"/>
    <cellStyle name="???? 4 3 8 2" xfId="22064" xr:uid="{E7C3409D-ADF5-410F-ADA4-44B74C60ED2D}"/>
    <cellStyle name="???? 4 3 9" xfId="1633" xr:uid="{606E94F1-B6FD-467E-A8EC-4DCF3E72BFB1}"/>
    <cellStyle name="???? 4 3 9 2" xfId="22065" xr:uid="{FD855A84-C1D5-467B-961E-478E81641E4C}"/>
    <cellStyle name="???? 4 4" xfId="1634" xr:uid="{01E47800-73EC-4C86-BB00-BFE5A1EAD06C}"/>
    <cellStyle name="???? 4 4 2" xfId="22066" xr:uid="{F3DDAB26-C230-42D0-AC74-06EDDA8EE688}"/>
    <cellStyle name="???? 4 5" xfId="1635" xr:uid="{563FE98A-2AA8-4B09-B9FD-EAE1A16D0C18}"/>
    <cellStyle name="???? 4 5 2" xfId="22067" xr:uid="{7BB5D583-E049-4DFD-B1ED-3ED496733166}"/>
    <cellStyle name="???? 4 6" xfId="1636" xr:uid="{BE89134B-DC33-4681-85BC-937CDA0767EA}"/>
    <cellStyle name="???? 4 6 2" xfId="22068" xr:uid="{D2F6B53B-4FEF-4BCC-9DFF-CE183CD09D2E}"/>
    <cellStyle name="???? 4 7" xfId="1637" xr:uid="{C8D88E12-5225-4C2F-82FB-00F77E355F9B}"/>
    <cellStyle name="???? 4 7 2" xfId="22069" xr:uid="{60A21F3C-A570-4002-9C16-49A2E8F24794}"/>
    <cellStyle name="???? 4 8" xfId="1638" xr:uid="{06BBA84A-C3B6-4E89-B690-0D998D1C9053}"/>
    <cellStyle name="???? 4 8 2" xfId="22070" xr:uid="{22C3A8D6-F185-4ADE-A0DA-0869E20968BB}"/>
    <cellStyle name="???? 4 9" xfId="1639" xr:uid="{7EF79F7C-2A92-4A7C-8452-9E68A3C72B87}"/>
    <cellStyle name="???? 4 9 2" xfId="22071" xr:uid="{3612B774-4FE9-47F5-85DC-C14C088BE505}"/>
    <cellStyle name="???? 40" xfId="1640" xr:uid="{B3F1DA86-3843-412D-8FEB-A404F0803C19}"/>
    <cellStyle name="???? 40 2" xfId="22072" xr:uid="{E1479547-C2C1-4958-BDD2-298DA2010D2F}"/>
    <cellStyle name="???? 41" xfId="1641" xr:uid="{721F2A9B-0D87-4F47-95F4-EE84DAB2AA52}"/>
    <cellStyle name="???? 41 2" xfId="22073" xr:uid="{0A44003A-CF63-4EDF-8132-C0E3871BEF93}"/>
    <cellStyle name="???? 42" xfId="1642" xr:uid="{7DDF151A-B2D8-4F98-958C-32096A317427}"/>
    <cellStyle name="???? 42 2" xfId="22074" xr:uid="{2279F291-CFB8-4487-AA10-0F00980B70EB}"/>
    <cellStyle name="???? 43" xfId="1643" xr:uid="{78E17429-C662-475C-94C7-8D53A7843010}"/>
    <cellStyle name="???? 43 2" xfId="22075" xr:uid="{6EB11DE8-BFDC-4DFF-9C4A-EA2ABD16FEB2}"/>
    <cellStyle name="???? 44" xfId="1644" xr:uid="{FB218863-8E2A-43D5-BB15-519C1D0FA5DA}"/>
    <cellStyle name="???? 44 2" xfId="22076" xr:uid="{2C689806-2EE5-4A7B-B511-35D7DA377E0D}"/>
    <cellStyle name="???? 45" xfId="1645" xr:uid="{AD088EB8-7F63-42E9-B7BD-DA40B3397207}"/>
    <cellStyle name="???? 45 2" xfId="22077" xr:uid="{547C9DDC-B12B-482F-ABE0-0ACBA709361D}"/>
    <cellStyle name="???? 46" xfId="22078" xr:uid="{6628967D-BC7A-4225-A120-8C017F91D067}"/>
    <cellStyle name="???? 5" xfId="1646" xr:uid="{CFA70EA6-BF65-4C0F-B921-F9B2BBA2B3EE}"/>
    <cellStyle name="???? 5 10" xfId="1647" xr:uid="{B5CDE11C-616D-4851-A877-064829E5B6D9}"/>
    <cellStyle name="???? 5 10 2" xfId="22079" xr:uid="{B17A91A9-C1B5-48C4-AA98-B5D1C377C8BA}"/>
    <cellStyle name="???? 5 11" xfId="1648" xr:uid="{9BDD112D-DC00-4CF4-AAD2-0483CCF36F8D}"/>
    <cellStyle name="???? 5 11 2" xfId="22080" xr:uid="{D17C4445-2039-4F9D-9D67-D6B3F0274111}"/>
    <cellStyle name="???? 5 12" xfId="1649" xr:uid="{A0FF0663-6581-495D-AE70-1767195B4512}"/>
    <cellStyle name="???? 5 12 2" xfId="22081" xr:uid="{A5DD5A15-4556-430F-BB87-94B68D6D8AFA}"/>
    <cellStyle name="???? 5 13" xfId="1650" xr:uid="{A9F3D53D-6C93-404E-B58C-7A20F21B3EA0}"/>
    <cellStyle name="???? 5 13 2" xfId="22082" xr:uid="{2BD5B429-8E00-4EC0-A2A6-8767D4D58A09}"/>
    <cellStyle name="???? 5 14" xfId="1651" xr:uid="{DDDEF08F-5044-42FF-A8E2-5DDC061670A6}"/>
    <cellStyle name="???? 5 14 2" xfId="22083" xr:uid="{9248FAAE-7686-4347-8B5E-95E5236AC7F9}"/>
    <cellStyle name="???? 5 15" xfId="1652" xr:uid="{1C4C45D8-F854-4621-8D20-76C092F3837C}"/>
    <cellStyle name="???? 5 15 2" xfId="22084" xr:uid="{9BFE0E41-F336-48E7-8CC2-30F129D4C0CD}"/>
    <cellStyle name="???? 5 16" xfId="22085" xr:uid="{2F95EC3C-8DAB-432A-A0CC-704070917083}"/>
    <cellStyle name="???? 5 2" xfId="1653" xr:uid="{4249BA3B-22DE-4FCB-BF7E-4983042ADE36}"/>
    <cellStyle name="???? 5 2 10" xfId="1654" xr:uid="{D62D6544-0DFE-46F1-92C9-1A212EF90E49}"/>
    <cellStyle name="???? 5 2 10 2" xfId="22086" xr:uid="{067E4186-AA13-436E-A1BC-E6E033F4FE5E}"/>
    <cellStyle name="???? 5 2 11" xfId="1655" xr:uid="{D8C823E8-4253-441C-A2A3-809D51860FDB}"/>
    <cellStyle name="???? 5 2 11 2" xfId="22087" xr:uid="{8258FE6D-93BD-4F33-8442-4B2AEFD036C7}"/>
    <cellStyle name="???? 5 2 12" xfId="1656" xr:uid="{05595F50-B6CE-47EA-B971-C45E1B0BEED3}"/>
    <cellStyle name="???? 5 2 12 2" xfId="22088" xr:uid="{4FF27905-11A8-45D0-96E4-9E8F99EA3008}"/>
    <cellStyle name="???? 5 2 13" xfId="1657" xr:uid="{46851360-E5A3-4E54-A009-E19753ADEF62}"/>
    <cellStyle name="???? 5 2 13 2" xfId="22089" xr:uid="{79126A55-E990-4286-AA88-0C317074FFD0}"/>
    <cellStyle name="???? 5 2 14" xfId="1658" xr:uid="{70D2C572-40FF-43B7-9883-34006FBCEA02}"/>
    <cellStyle name="???? 5 2 14 2" xfId="22090" xr:uid="{E71E3F89-E3F3-44B1-B60E-0FD747A59E38}"/>
    <cellStyle name="???? 5 2 15" xfId="22091" xr:uid="{1E1ABADB-60C7-4A68-ADC8-558E5A69205E}"/>
    <cellStyle name="???? 5 2 2" xfId="1659" xr:uid="{B0D09526-0B83-4FB4-B80D-2AFCDE149660}"/>
    <cellStyle name="???? 5 2 2 10" xfId="1660" xr:uid="{ACC075C9-24E7-469A-B01C-12F690631666}"/>
    <cellStyle name="???? 5 2 2 10 2" xfId="22092" xr:uid="{06C736C8-614F-4184-B245-EC20C362D777}"/>
    <cellStyle name="???? 5 2 2 11" xfId="1661" xr:uid="{C4C6B697-A24B-4D55-92FD-9375F373765A}"/>
    <cellStyle name="???? 5 2 2 11 2" xfId="22093" xr:uid="{DF42C58C-5602-4DC0-BF1F-2B029BAB80C7}"/>
    <cellStyle name="???? 5 2 2 12" xfId="1662" xr:uid="{BA0A8B1B-C4CD-4378-B37D-9D52F02FF9E0}"/>
    <cellStyle name="???? 5 2 2 12 2" xfId="22094" xr:uid="{9145B108-5A5B-49C2-84F3-D51F3BAC00FD}"/>
    <cellStyle name="???? 5 2 2 13" xfId="1663" xr:uid="{D9FB71AE-051C-4F83-9905-A28FEED81D72}"/>
    <cellStyle name="???? 5 2 2 13 2" xfId="22095" xr:uid="{978BEA63-6EE7-4142-B5A8-70D44FCF1058}"/>
    <cellStyle name="???? 5 2 2 14" xfId="1664" xr:uid="{B633E5DD-FCA3-414B-AA23-5439FAE4A030}"/>
    <cellStyle name="???? 5 2 2 14 2" xfId="22096" xr:uid="{413A433E-B6EF-4072-BF5A-476F298F2D47}"/>
    <cellStyle name="???? 5 2 2 15" xfId="22097" xr:uid="{5FDA78D2-9513-4587-A006-5B824792433E}"/>
    <cellStyle name="???? 5 2 2 2" xfId="1665" xr:uid="{E8C6FD7C-D6A2-4E2C-BEA3-54CA84503486}"/>
    <cellStyle name="???? 5 2 2 2 2" xfId="22098" xr:uid="{6678D1BE-F746-4A2C-ADC8-CD1418692E8B}"/>
    <cellStyle name="???? 5 2 2 3" xfId="1666" xr:uid="{D346D4BD-F5C3-4580-90A1-5A85B39F6E9E}"/>
    <cellStyle name="???? 5 2 2 3 2" xfId="22099" xr:uid="{DF9E7ED8-C496-4E49-9204-31CEDEECD1E7}"/>
    <cellStyle name="???? 5 2 2 4" xfId="1667" xr:uid="{8FFA2E69-2851-413B-ACEC-FE9CA7A3D2DA}"/>
    <cellStyle name="???? 5 2 2 4 2" xfId="22100" xr:uid="{AB82BBE5-1BE1-4BA1-AC02-0047B64B6000}"/>
    <cellStyle name="???? 5 2 2 5" xfId="1668" xr:uid="{AEA2DF88-BDE1-4364-9C63-DBBC2230918E}"/>
    <cellStyle name="???? 5 2 2 5 2" xfId="22101" xr:uid="{66BA489D-6FB4-4787-AE84-64C39BD82441}"/>
    <cellStyle name="???? 5 2 2 6" xfId="1669" xr:uid="{F543A528-BC5A-40D3-B657-CAE9212E0A44}"/>
    <cellStyle name="???? 5 2 2 6 2" xfId="22102" xr:uid="{B8C47602-12A1-402B-80F2-E615252C3872}"/>
    <cellStyle name="???? 5 2 2 7" xfId="1670" xr:uid="{00ED8CC1-D67B-4BA7-AB4C-3D5132CEEABB}"/>
    <cellStyle name="???? 5 2 2 7 2" xfId="22103" xr:uid="{67B6C9BE-730F-47ED-9CBA-FEAD80CFD93D}"/>
    <cellStyle name="???? 5 2 2 8" xfId="1671" xr:uid="{680E0CF9-BF16-40BA-8631-1DAD3B448A55}"/>
    <cellStyle name="???? 5 2 2 8 2" xfId="22104" xr:uid="{E9341801-144A-4A02-ABDD-A2CAF3ED5CFE}"/>
    <cellStyle name="???? 5 2 2 9" xfId="1672" xr:uid="{01954218-E4A1-467A-915C-2455DAF2BDA3}"/>
    <cellStyle name="???? 5 2 2 9 2" xfId="22105" xr:uid="{7B8197FF-4F9D-48EE-964C-964CDB17BE1A}"/>
    <cellStyle name="???? 5 2 3" xfId="1673" xr:uid="{954EB0A4-8754-4CF4-A182-123B8FB96A48}"/>
    <cellStyle name="???? 5 2 3 2" xfId="22106" xr:uid="{30E4F7B4-9FE9-4771-9C68-3DF98E837BC0}"/>
    <cellStyle name="???? 5 2 4" xfId="1674" xr:uid="{6C123B37-2FC6-4E0D-9C1B-FC6E3AF489F5}"/>
    <cellStyle name="???? 5 2 4 2" xfId="22107" xr:uid="{B4525ED4-992E-4E26-98FB-9DFCAC394BF1}"/>
    <cellStyle name="???? 5 2 5" xfId="1675" xr:uid="{70C87039-EA2F-4177-A4E0-32A9B78355E6}"/>
    <cellStyle name="???? 5 2 5 2" xfId="22108" xr:uid="{B5CDAC56-F910-4DCE-A6D0-A3EABB91EC97}"/>
    <cellStyle name="???? 5 2 6" xfId="1676" xr:uid="{4665B105-AD01-4E19-AB80-E2F0127F776C}"/>
    <cellStyle name="???? 5 2 6 2" xfId="22109" xr:uid="{08299F3A-36D4-4071-B66A-0EF3CD6DD19A}"/>
    <cellStyle name="???? 5 2 7" xfId="1677" xr:uid="{DBD75EC3-9B29-4F1B-BF3C-8F9E991756E1}"/>
    <cellStyle name="???? 5 2 7 2" xfId="22110" xr:uid="{6E31109B-8313-46FB-B1CA-2B8CCCA5D8F9}"/>
    <cellStyle name="???? 5 2 8" xfId="1678" xr:uid="{407434E5-6ABE-4F1C-B188-CD07F5495FBF}"/>
    <cellStyle name="???? 5 2 8 2" xfId="22111" xr:uid="{673D7D99-858E-424D-A7E2-EAED8B37146B}"/>
    <cellStyle name="???? 5 2 9" xfId="1679" xr:uid="{A02DC02C-2225-48D4-A9DE-C97AABB2CB66}"/>
    <cellStyle name="???? 5 2 9 2" xfId="22112" xr:uid="{04B0154E-63F7-41B9-BF55-5CBD7873E91A}"/>
    <cellStyle name="???? 5 3" xfId="1680" xr:uid="{407704B0-DC7A-45AF-8B5E-88E8A4ECBB57}"/>
    <cellStyle name="???? 5 3 10" xfId="1681" xr:uid="{EF87EAF2-9244-4C33-BE75-8382E8DE276C}"/>
    <cellStyle name="???? 5 3 10 2" xfId="22113" xr:uid="{0ECF9302-6D7A-4B4A-96DE-B0C0EC94110C}"/>
    <cellStyle name="???? 5 3 11" xfId="1682" xr:uid="{0D689659-4EF4-4391-AED2-F28036543070}"/>
    <cellStyle name="???? 5 3 11 2" xfId="22114" xr:uid="{6C656FA4-8D49-49F3-B92A-349BC0DDF472}"/>
    <cellStyle name="???? 5 3 12" xfId="1683" xr:uid="{8680FAF7-E85C-4845-89EB-08D7F2361B9C}"/>
    <cellStyle name="???? 5 3 12 2" xfId="22115" xr:uid="{89176129-EF1D-4E08-8E40-4459B2E2DDBF}"/>
    <cellStyle name="???? 5 3 13" xfId="1684" xr:uid="{82530DC2-CA27-4BA9-88B3-136062E59801}"/>
    <cellStyle name="???? 5 3 13 2" xfId="22116" xr:uid="{9C2EF315-7685-41D4-A15E-D43809490371}"/>
    <cellStyle name="???? 5 3 14" xfId="1685" xr:uid="{3BF72BE4-612E-4C29-8149-D16A62E13A28}"/>
    <cellStyle name="???? 5 3 14 2" xfId="22117" xr:uid="{E505E8BE-08FF-415E-AA00-182EA2EC2078}"/>
    <cellStyle name="???? 5 3 15" xfId="22118" xr:uid="{6A458A64-D5F0-4695-A1D9-BAD49702F170}"/>
    <cellStyle name="???? 5 3 2" xfId="1686" xr:uid="{6FF5BF1B-C93D-4B56-9C6A-BFA89510578E}"/>
    <cellStyle name="???? 5 3 2 2" xfId="22119" xr:uid="{6FA4BE99-CA90-422A-A865-40E33FEC7CEF}"/>
    <cellStyle name="???? 5 3 3" xfId="1687" xr:uid="{2A07E68C-47C6-43F8-86A8-91DA8CE69293}"/>
    <cellStyle name="???? 5 3 3 2" xfId="22120" xr:uid="{5F6C0C4C-321B-4618-BA2D-AB4E51ED3D64}"/>
    <cellStyle name="???? 5 3 4" xfId="1688" xr:uid="{28095F1A-8819-40EC-8D97-69403927C2D9}"/>
    <cellStyle name="???? 5 3 4 2" xfId="22121" xr:uid="{0D0E131B-3A07-4D9F-8298-1248D068AB31}"/>
    <cellStyle name="???? 5 3 5" xfId="1689" xr:uid="{49AA887F-39EC-4BDA-BA36-233601438567}"/>
    <cellStyle name="???? 5 3 5 2" xfId="22122" xr:uid="{455648B1-73AA-4929-85BB-25B13E1FD6BB}"/>
    <cellStyle name="???? 5 3 6" xfId="1690" xr:uid="{5D852040-F8CB-419D-9CA1-842F768E47AC}"/>
    <cellStyle name="???? 5 3 6 2" xfId="22123" xr:uid="{4DE0F7EC-3E5A-4956-8151-94B3C7DE7B47}"/>
    <cellStyle name="???? 5 3 7" xfId="1691" xr:uid="{838BA020-9CBD-4194-AB8B-DF55B6AF9DAE}"/>
    <cellStyle name="???? 5 3 7 2" xfId="22124" xr:uid="{8087B71A-3CC4-4A20-9CD5-F9B6BCC6493E}"/>
    <cellStyle name="???? 5 3 8" xfId="1692" xr:uid="{0A7C16C4-BB4C-4FD2-9C2F-5C4872C99F5C}"/>
    <cellStyle name="???? 5 3 8 2" xfId="22125" xr:uid="{56A6547F-54F9-45A5-802F-3C19E9A20A5D}"/>
    <cellStyle name="???? 5 3 9" xfId="1693" xr:uid="{2BCD9C82-D077-4851-AE4F-FE25BFCD2BD5}"/>
    <cellStyle name="???? 5 3 9 2" xfId="22126" xr:uid="{381CA3CA-9007-4192-A673-D7D7363322C0}"/>
    <cellStyle name="???? 5 4" xfId="1694" xr:uid="{C1A357E4-E2BB-4E7C-A0BF-4889B1D1BFDF}"/>
    <cellStyle name="???? 5 4 2" xfId="22127" xr:uid="{5962A332-FCF7-4311-A2E9-0DA076C4369C}"/>
    <cellStyle name="???? 5 5" xfId="1695" xr:uid="{B62FB14D-6BC4-4195-B5A4-00FBB3125692}"/>
    <cellStyle name="???? 5 5 2" xfId="22128" xr:uid="{288F480D-4214-444A-B725-BBCE45D27A12}"/>
    <cellStyle name="???? 5 6" xfId="1696" xr:uid="{46E2F3AA-0F78-44EB-9926-12C75C37C2C5}"/>
    <cellStyle name="???? 5 6 2" xfId="22129" xr:uid="{D3A47784-CC99-4326-A824-2D2B285D3B17}"/>
    <cellStyle name="???? 5 7" xfId="1697" xr:uid="{FA961F85-EE26-487F-9B49-373CA28FB3F3}"/>
    <cellStyle name="???? 5 7 2" xfId="22130" xr:uid="{A930E9FB-28C8-4724-AD8E-9806B2687610}"/>
    <cellStyle name="???? 5 8" xfId="1698" xr:uid="{89F35E41-D2CC-455F-9A86-0183D35C9F21}"/>
    <cellStyle name="???? 5 8 2" xfId="22131" xr:uid="{FB8A2D94-4B9D-413E-A2E5-1C2872B20F61}"/>
    <cellStyle name="???? 5 9" xfId="1699" xr:uid="{69D9A77A-4630-4172-B996-5B2FFCB40060}"/>
    <cellStyle name="???? 5 9 2" xfId="22132" xr:uid="{5CCE4BAC-ED82-4AE7-8B64-1ADA78D8FC89}"/>
    <cellStyle name="???? 6" xfId="1700" xr:uid="{8CE710DD-E1C7-4625-A3A1-C88B626145A6}"/>
    <cellStyle name="???? 6 10" xfId="1701" xr:uid="{12F543DE-F640-430E-970A-D6C07463AD0E}"/>
    <cellStyle name="???? 6 10 2" xfId="22133" xr:uid="{71D75680-8AE3-4A3A-A5D5-12820625D6E7}"/>
    <cellStyle name="???? 6 11" xfId="1702" xr:uid="{E0D2E38D-7B9D-45AE-8289-2AF60520DEDC}"/>
    <cellStyle name="???? 6 11 2" xfId="22134" xr:uid="{72F593B4-F773-452B-975D-D9E2EF60D2B9}"/>
    <cellStyle name="???? 6 12" xfId="1703" xr:uid="{73767B80-F87B-4D58-87AC-34F585774852}"/>
    <cellStyle name="???? 6 12 2" xfId="22135" xr:uid="{C33B54DA-F954-46C1-A82D-616D13269281}"/>
    <cellStyle name="???? 6 13" xfId="1704" xr:uid="{A644BC10-A422-45A8-B5F9-76EFC3150833}"/>
    <cellStyle name="???? 6 13 2" xfId="22136" xr:uid="{1E4D40CA-73DD-4601-AFDF-5D03DF1C96A1}"/>
    <cellStyle name="???? 6 14" xfId="1705" xr:uid="{7627E76E-99A1-4A9D-A8F3-EE2E7DB77954}"/>
    <cellStyle name="???? 6 14 2" xfId="22137" xr:uid="{7098B96A-784B-4EA2-AB98-B03458C4547F}"/>
    <cellStyle name="???? 6 15" xfId="1706" xr:uid="{E901ED05-7069-4108-A6CA-F2FF91895F1F}"/>
    <cellStyle name="???? 6 15 2" xfId="22138" xr:uid="{C9622AD1-E195-4FDD-9DD9-378E58E83B93}"/>
    <cellStyle name="???? 6 16" xfId="22139" xr:uid="{702DF770-0782-437E-B687-E4A45ABEE0DD}"/>
    <cellStyle name="???? 6 2" xfId="1707" xr:uid="{79E51225-A8D0-4DA4-87E9-1EABB72A89AB}"/>
    <cellStyle name="???? 6 2 10" xfId="1708" xr:uid="{AB013B55-7DFE-46C2-A96A-E600A2512664}"/>
    <cellStyle name="???? 6 2 10 2" xfId="22140" xr:uid="{F1991854-8041-4B38-A13D-C828F52B2C3D}"/>
    <cellStyle name="???? 6 2 11" xfId="1709" xr:uid="{91F6086F-8899-4FC4-9CA1-87AFCA1D466F}"/>
    <cellStyle name="???? 6 2 11 2" xfId="22141" xr:uid="{C0850AE8-2369-4302-A495-2163B23E88E2}"/>
    <cellStyle name="???? 6 2 12" xfId="1710" xr:uid="{617F7ED3-8F03-4123-BB22-A77859C496F2}"/>
    <cellStyle name="???? 6 2 12 2" xfId="22142" xr:uid="{DDA82DDD-7490-4DB2-AF56-107314C44F89}"/>
    <cellStyle name="???? 6 2 13" xfId="1711" xr:uid="{6BC1481C-F001-4381-9147-159AD6B1809D}"/>
    <cellStyle name="???? 6 2 13 2" xfId="22143" xr:uid="{4F051F5F-C49F-4CFF-A9B1-4CF784C1A625}"/>
    <cellStyle name="???? 6 2 14" xfId="1712" xr:uid="{3E1E058B-0A5D-44C3-8F54-1941FAD0C22C}"/>
    <cellStyle name="???? 6 2 14 2" xfId="22144" xr:uid="{16961579-1B37-4D12-93E2-5642B98CE32A}"/>
    <cellStyle name="???? 6 2 15" xfId="22145" xr:uid="{765607A2-577D-4062-A0D8-6479C03D3AD8}"/>
    <cellStyle name="???? 6 2 2" xfId="1713" xr:uid="{A1F85573-884A-4B41-BB48-C553BA29BDB8}"/>
    <cellStyle name="???? 6 2 2 10" xfId="1714" xr:uid="{49EC28F1-6028-448B-A398-A24478F2C1F5}"/>
    <cellStyle name="???? 6 2 2 10 2" xfId="22146" xr:uid="{14DC00B0-BC10-42AE-AD7C-37DDF9363520}"/>
    <cellStyle name="???? 6 2 2 11" xfId="1715" xr:uid="{95C48F4E-B691-470E-AEFE-7FC3C63B2087}"/>
    <cellStyle name="???? 6 2 2 11 2" xfId="22147" xr:uid="{1A69076D-6423-4A11-BD8C-6929294663CC}"/>
    <cellStyle name="???? 6 2 2 12" xfId="1716" xr:uid="{D026A5B3-46D2-42DC-8AB3-BBE66B5C98F3}"/>
    <cellStyle name="???? 6 2 2 12 2" xfId="22148" xr:uid="{2606D21F-264A-4857-B52A-389EA2E50AA5}"/>
    <cellStyle name="???? 6 2 2 13" xfId="1717" xr:uid="{0EB526F1-9301-4DEB-AB54-C17B84DF8031}"/>
    <cellStyle name="???? 6 2 2 13 2" xfId="22149" xr:uid="{02A31D55-AEA7-4A69-870A-B9DB9E8985D2}"/>
    <cellStyle name="???? 6 2 2 14" xfId="1718" xr:uid="{1606D9B0-969E-48F1-9722-F4FF99E2F98B}"/>
    <cellStyle name="???? 6 2 2 14 2" xfId="22150" xr:uid="{FF0B4E6C-0D28-4B83-BEDE-6AE3F994CA37}"/>
    <cellStyle name="???? 6 2 2 15" xfId="22151" xr:uid="{876BACD0-42CB-4828-87D0-405521128015}"/>
    <cellStyle name="???? 6 2 2 2" xfId="1719" xr:uid="{7805715B-EA6F-4B95-B4FD-E39297A3C485}"/>
    <cellStyle name="???? 6 2 2 2 2" xfId="22152" xr:uid="{94DA7C98-2DE5-4786-BEE5-581C314C5A61}"/>
    <cellStyle name="???? 6 2 2 3" xfId="1720" xr:uid="{674719E4-B1CF-4D4F-8055-2F94AD4D2F57}"/>
    <cellStyle name="???? 6 2 2 3 2" xfId="22153" xr:uid="{1236A7F0-8961-42F6-A519-45E81C6F9BED}"/>
    <cellStyle name="???? 6 2 2 4" xfId="1721" xr:uid="{FB0F0AB0-4E7A-4D64-8096-4FBD90ACB36D}"/>
    <cellStyle name="???? 6 2 2 4 2" xfId="22154" xr:uid="{14981830-903D-45E2-86E7-726023FB1AEA}"/>
    <cellStyle name="???? 6 2 2 5" xfId="1722" xr:uid="{89565194-4A9B-406A-A4E6-E63EE7E5FCB0}"/>
    <cellStyle name="???? 6 2 2 5 2" xfId="22155" xr:uid="{D01C7255-DC4B-42A8-9071-6B76007E6BF0}"/>
    <cellStyle name="???? 6 2 2 6" xfId="1723" xr:uid="{E4137060-3307-4C7B-8DB5-67DD01A21B98}"/>
    <cellStyle name="???? 6 2 2 6 2" xfId="22156" xr:uid="{BCE56D5D-E132-4A00-B65C-B7DF8B3D7A1F}"/>
    <cellStyle name="???? 6 2 2 7" xfId="1724" xr:uid="{9FB2E41B-D2D2-4A38-A26A-3CF95BD3510B}"/>
    <cellStyle name="???? 6 2 2 7 2" xfId="22157" xr:uid="{1FBA4AEE-A306-4570-A859-0E6122864619}"/>
    <cellStyle name="???? 6 2 2 8" xfId="1725" xr:uid="{9F483813-DAB0-4213-89AD-33BADF1059DD}"/>
    <cellStyle name="???? 6 2 2 8 2" xfId="22158" xr:uid="{6D21DE1F-1F65-4E34-BC15-FED405D38F72}"/>
    <cellStyle name="???? 6 2 2 9" xfId="1726" xr:uid="{7C81936B-A938-438C-B7D0-C0B4A081AC9F}"/>
    <cellStyle name="???? 6 2 2 9 2" xfId="22159" xr:uid="{72ED68B1-2B62-48E6-AD88-27A8E0930AEB}"/>
    <cellStyle name="???? 6 2 3" xfId="1727" xr:uid="{78CBCAE9-825D-457A-AD92-8F1658030BFB}"/>
    <cellStyle name="???? 6 2 3 2" xfId="22160" xr:uid="{BEEA946F-250B-47C0-9540-06B60852132F}"/>
    <cellStyle name="???? 6 2 4" xfId="1728" xr:uid="{4730AA59-57CC-4910-9E10-D5E65587D710}"/>
    <cellStyle name="???? 6 2 4 2" xfId="22161" xr:uid="{CFCC7150-6581-4676-84F8-B5BA055A2A9F}"/>
    <cellStyle name="???? 6 2 5" xfId="1729" xr:uid="{45D566D7-FCF0-442B-A32C-D9F74AE92746}"/>
    <cellStyle name="???? 6 2 5 2" xfId="22162" xr:uid="{0F10B5FB-4FBE-4BC1-B6EF-8FB27872B418}"/>
    <cellStyle name="???? 6 2 6" xfId="1730" xr:uid="{858057C7-4D74-4A95-84AA-A962FF63BC75}"/>
    <cellStyle name="???? 6 2 6 2" xfId="22163" xr:uid="{7209F75C-3D50-4A0B-8986-F8773C906261}"/>
    <cellStyle name="???? 6 2 7" xfId="1731" xr:uid="{A8050501-A1D5-44C0-A479-6656B79553F5}"/>
    <cellStyle name="???? 6 2 7 2" xfId="22164" xr:uid="{9145C62F-DB78-4E86-93D9-A7181A52B0F2}"/>
    <cellStyle name="???? 6 2 8" xfId="1732" xr:uid="{22EB7397-3545-425D-B3F3-D949A5025822}"/>
    <cellStyle name="???? 6 2 8 2" xfId="22165" xr:uid="{11B1E2E5-A34A-40C1-8AE9-EB0EA32EE755}"/>
    <cellStyle name="???? 6 2 9" xfId="1733" xr:uid="{0379E004-3610-40E8-9E00-F61130EBCF6D}"/>
    <cellStyle name="???? 6 2 9 2" xfId="22166" xr:uid="{25FA70CC-A243-4DE5-A31A-15C71C441019}"/>
    <cellStyle name="???? 6 3" xfId="1734" xr:uid="{590636AE-CEF3-4B09-A689-F5FA4F6B089A}"/>
    <cellStyle name="???? 6 3 10" xfId="1735" xr:uid="{73BC1BCF-335E-4615-A018-092D54BF03C7}"/>
    <cellStyle name="???? 6 3 10 2" xfId="22167" xr:uid="{9B2901B9-B183-48DC-956B-C22D8BBC81B0}"/>
    <cellStyle name="???? 6 3 11" xfId="1736" xr:uid="{22D2FD16-C4A4-4EA2-BC75-1306DEF799B8}"/>
    <cellStyle name="???? 6 3 11 2" xfId="22168" xr:uid="{AB46B0FC-4DB4-4455-A91F-9F038E40ADDB}"/>
    <cellStyle name="???? 6 3 12" xfId="1737" xr:uid="{511074CA-6BA1-418D-A5F5-3DE57EE10CB6}"/>
    <cellStyle name="???? 6 3 12 2" xfId="22169" xr:uid="{0DC7D58C-1122-4E2F-9DB5-B8F01DAB052E}"/>
    <cellStyle name="???? 6 3 13" xfId="1738" xr:uid="{9CE92C04-2658-4A93-842D-053F5B578B3F}"/>
    <cellStyle name="???? 6 3 13 2" xfId="22170" xr:uid="{03D10673-8AC4-47AC-B9B6-422D6CE81071}"/>
    <cellStyle name="???? 6 3 14" xfId="1739" xr:uid="{A45972EA-9D26-415B-897F-04AF853BA308}"/>
    <cellStyle name="???? 6 3 14 2" xfId="22171" xr:uid="{94C98673-F669-47DE-BCFF-FF5F7D198362}"/>
    <cellStyle name="???? 6 3 15" xfId="22172" xr:uid="{FD39A3E9-F609-4961-90D1-C18858A93191}"/>
    <cellStyle name="???? 6 3 2" xfId="1740" xr:uid="{D3B7ED6B-7E0B-4ABF-89AB-13EE8DC71AB6}"/>
    <cellStyle name="???? 6 3 2 2" xfId="22173" xr:uid="{A77E3C59-421F-4E32-932E-030982E18AE0}"/>
    <cellStyle name="???? 6 3 3" xfId="1741" xr:uid="{D0C6DE07-6559-4BBC-84ED-CAE6E3EB045D}"/>
    <cellStyle name="???? 6 3 3 2" xfId="22174" xr:uid="{EE08A008-AF0C-4F35-A07E-79E780F7FA82}"/>
    <cellStyle name="???? 6 3 4" xfId="1742" xr:uid="{706D178F-F143-45D0-AE87-2E52480AC234}"/>
    <cellStyle name="???? 6 3 4 2" xfId="22175" xr:uid="{D86563D4-CAB9-4055-9DD5-40A5927E43B0}"/>
    <cellStyle name="???? 6 3 5" xfId="1743" xr:uid="{9FBDA318-B628-487E-B52A-090B0CC18BCE}"/>
    <cellStyle name="???? 6 3 5 2" xfId="22176" xr:uid="{FEA6D3C0-3B65-4A2C-B23D-C52181A9C7E6}"/>
    <cellStyle name="???? 6 3 6" xfId="1744" xr:uid="{0420FEF1-51F1-496D-B53A-A5E39FC24C8D}"/>
    <cellStyle name="???? 6 3 6 2" xfId="22177" xr:uid="{92C36AC1-1105-4A45-AB78-286403A6E334}"/>
    <cellStyle name="???? 6 3 7" xfId="1745" xr:uid="{54A79C44-5D2D-4773-98C9-2DD534C0AA8E}"/>
    <cellStyle name="???? 6 3 7 2" xfId="22178" xr:uid="{24238805-FC20-4713-AF50-37F07B87C602}"/>
    <cellStyle name="???? 6 3 8" xfId="1746" xr:uid="{ED3020DA-82BF-409A-8DB4-A30300C67FC4}"/>
    <cellStyle name="???? 6 3 8 2" xfId="22179" xr:uid="{411EDE40-3356-4C34-B801-F0A68DFB7B28}"/>
    <cellStyle name="???? 6 3 9" xfId="1747" xr:uid="{EDEF9C89-AEB2-4C84-A5A9-93AC0C2F3444}"/>
    <cellStyle name="???? 6 3 9 2" xfId="22180" xr:uid="{D3266666-5E36-41E7-AB86-58C27D05D36C}"/>
    <cellStyle name="???? 6 4" xfId="1748" xr:uid="{75E77F01-3340-4296-8D0D-BD3E1C8C8067}"/>
    <cellStyle name="???? 6 4 2" xfId="22181" xr:uid="{191F6FBA-FDA6-4CC0-93B0-0E969C56B678}"/>
    <cellStyle name="???? 6 5" xfId="1749" xr:uid="{D343B6D0-A5A6-4A2D-8BDE-C385F20FBF0A}"/>
    <cellStyle name="???? 6 5 2" xfId="22182" xr:uid="{71CDB4AE-A9B7-4B9B-9B22-DD8D848BE7D4}"/>
    <cellStyle name="???? 6 6" xfId="1750" xr:uid="{8149FFCF-6DDA-45AA-AF5E-F7C98A15AAB9}"/>
    <cellStyle name="???? 6 6 2" xfId="22183" xr:uid="{D0C68BDB-B87C-44FD-AE25-E1314CDDC185}"/>
    <cellStyle name="???? 6 7" xfId="1751" xr:uid="{39EDE851-CA6A-4A4B-9908-5815148C590D}"/>
    <cellStyle name="???? 6 7 2" xfId="22184" xr:uid="{160C39A0-E101-49B3-BFE3-C0C3D07E9823}"/>
    <cellStyle name="???? 6 8" xfId="1752" xr:uid="{0675A175-925A-45CC-90F0-BF02EE0D65F8}"/>
    <cellStyle name="???? 6 8 2" xfId="22185" xr:uid="{EBB4B60C-AA6C-40AB-872C-F92DC69B7883}"/>
    <cellStyle name="???? 6 9" xfId="1753" xr:uid="{91E99DB2-9224-4A8A-B110-CB40362E708D}"/>
    <cellStyle name="???? 6 9 2" xfId="22186" xr:uid="{EF8AF1BC-2502-4817-B508-EF2E4AABEB4C}"/>
    <cellStyle name="???? 7" xfId="1754" xr:uid="{E787DD72-DA98-488E-A319-C304B7121AC3}"/>
    <cellStyle name="???? 7 10" xfId="1755" xr:uid="{3BE0C69D-8941-43D2-9475-2DB0CC0AA027}"/>
    <cellStyle name="???? 7 10 2" xfId="22187" xr:uid="{5858B383-799C-44F5-A984-E91FEC9C6AD5}"/>
    <cellStyle name="???? 7 11" xfId="1756" xr:uid="{F55EA574-CDA9-4CE3-9493-41A3466939E9}"/>
    <cellStyle name="???? 7 11 2" xfId="22188" xr:uid="{21102A81-5FE1-4211-ACDB-9AFF9CA5C316}"/>
    <cellStyle name="???? 7 12" xfId="1757" xr:uid="{F6A2281E-12F3-4D22-83B9-1A78147EE837}"/>
    <cellStyle name="???? 7 12 2" xfId="22189" xr:uid="{EC059CD4-C809-4C2C-8ACD-18D7CBEC8D0F}"/>
    <cellStyle name="???? 7 13" xfId="1758" xr:uid="{33BA2789-2C60-49A0-B2A4-8C84A56FD3FB}"/>
    <cellStyle name="???? 7 13 2" xfId="22190" xr:uid="{62FD8672-09D9-4076-93C5-EAA538D9C56B}"/>
    <cellStyle name="???? 7 14" xfId="1759" xr:uid="{EFCA1E26-5F4B-4538-922E-49C3A180F8AD}"/>
    <cellStyle name="???? 7 14 2" xfId="22191" xr:uid="{CC60164A-4CD9-4F6A-BCE8-3B0BF25855A1}"/>
    <cellStyle name="???? 7 15" xfId="1760" xr:uid="{202AF226-16B9-4C54-942A-E1C653643499}"/>
    <cellStyle name="???? 7 15 2" xfId="22192" xr:uid="{C987119E-527A-451F-9CB8-C65F24B33A06}"/>
    <cellStyle name="???? 7 16" xfId="22193" xr:uid="{B348ABE7-1473-4D79-AD27-3FED1BA374C7}"/>
    <cellStyle name="???? 7 2" xfId="1761" xr:uid="{FF3B642D-1231-4C2F-AE68-74B4C631F00C}"/>
    <cellStyle name="???? 7 2 10" xfId="1762" xr:uid="{411DFAF4-317A-4553-9E69-A5C6CEDEF5E6}"/>
    <cellStyle name="???? 7 2 10 2" xfId="22194" xr:uid="{B7386F31-9F20-455E-A6DA-B9C60AE11F40}"/>
    <cellStyle name="???? 7 2 11" xfId="1763" xr:uid="{3F0F16A4-2BDE-4A6B-AB13-531ADEA4B549}"/>
    <cellStyle name="???? 7 2 11 2" xfId="22195" xr:uid="{7902431B-1587-417A-AE0B-4BC194BABA3D}"/>
    <cellStyle name="???? 7 2 12" xfId="1764" xr:uid="{D2D52CAC-354B-4075-9301-1B249F1961AA}"/>
    <cellStyle name="???? 7 2 12 2" xfId="22196" xr:uid="{7EB598B2-C0F7-4D78-A498-1967625D10A9}"/>
    <cellStyle name="???? 7 2 13" xfId="1765" xr:uid="{593B553A-18B0-469D-8F3E-4D2A43B579BC}"/>
    <cellStyle name="???? 7 2 13 2" xfId="22197" xr:uid="{9F2CA3AB-EE1E-4A7E-BB40-F5DCED70BA26}"/>
    <cellStyle name="???? 7 2 14" xfId="1766" xr:uid="{BDA8079A-6A98-438A-8DDC-DFABBE94D49F}"/>
    <cellStyle name="???? 7 2 14 2" xfId="22198" xr:uid="{FBB4FDB7-C1F0-425D-A13D-14E8190BAEF7}"/>
    <cellStyle name="???? 7 2 15" xfId="22199" xr:uid="{5A50B039-5F87-429B-9C4E-627D0A889F91}"/>
    <cellStyle name="???? 7 2 2" xfId="1767" xr:uid="{58A658FE-2594-4233-AA42-048A649524D5}"/>
    <cellStyle name="???? 7 2 2 10" xfId="1768" xr:uid="{BCAFC6C8-7833-4799-8F81-91BA5269E8CF}"/>
    <cellStyle name="???? 7 2 2 10 2" xfId="22200" xr:uid="{C66D67E1-3165-4B9A-88A6-8EC3AD305694}"/>
    <cellStyle name="???? 7 2 2 11" xfId="1769" xr:uid="{D3961629-9DB3-4ADA-A548-CC28BCA51333}"/>
    <cellStyle name="???? 7 2 2 11 2" xfId="22201" xr:uid="{EFEC3630-2F47-4C68-BCF0-CD56ACF17458}"/>
    <cellStyle name="???? 7 2 2 12" xfId="1770" xr:uid="{DE75BD90-71D7-403C-B1A5-DE1FB551E872}"/>
    <cellStyle name="???? 7 2 2 12 2" xfId="22202" xr:uid="{2674B55E-21FD-4CB9-B0B5-7EF04DF6E5A7}"/>
    <cellStyle name="???? 7 2 2 13" xfId="1771" xr:uid="{BACA6CFA-3EFB-49B5-A58C-900C09414879}"/>
    <cellStyle name="???? 7 2 2 13 2" xfId="22203" xr:uid="{3EC27980-A436-4A52-9742-9994735F52EB}"/>
    <cellStyle name="???? 7 2 2 14" xfId="1772" xr:uid="{41A3FFE6-CA6D-48E6-B7DF-1A3ADA353740}"/>
    <cellStyle name="???? 7 2 2 14 2" xfId="22204" xr:uid="{3587C233-D6F3-40E2-9A36-DF12897366A7}"/>
    <cellStyle name="???? 7 2 2 15" xfId="22205" xr:uid="{41B7826A-393C-4265-965B-271EF5144B82}"/>
    <cellStyle name="???? 7 2 2 2" xfId="1773" xr:uid="{F00038AD-0239-4E7C-9029-67E3244A574F}"/>
    <cellStyle name="???? 7 2 2 2 2" xfId="22206" xr:uid="{BAD38186-5B20-4363-8F90-4CAB6645FAD9}"/>
    <cellStyle name="???? 7 2 2 3" xfId="1774" xr:uid="{A6DDFA5F-7459-4D02-B840-1016A6B188D5}"/>
    <cellStyle name="???? 7 2 2 3 2" xfId="22207" xr:uid="{9EC4DFF2-FCB5-4B2A-99E6-20BB864D9254}"/>
    <cellStyle name="???? 7 2 2 4" xfId="1775" xr:uid="{DFCC6E10-FB0B-489C-9808-6B7EF2E7D9E7}"/>
    <cellStyle name="???? 7 2 2 4 2" xfId="22208" xr:uid="{8D903920-7FA9-45E6-B1C2-8262DBA92BB0}"/>
    <cellStyle name="???? 7 2 2 5" xfId="1776" xr:uid="{B97A9B6D-F879-4262-9C82-44DB37BB5F7F}"/>
    <cellStyle name="???? 7 2 2 5 2" xfId="22209" xr:uid="{7E144BFD-C3BA-44FA-BC4A-C84B5C337159}"/>
    <cellStyle name="???? 7 2 2 6" xfId="1777" xr:uid="{0F68760B-4AB4-429F-8B62-61077C3FF0BD}"/>
    <cellStyle name="???? 7 2 2 6 2" xfId="22210" xr:uid="{52AA6051-EF97-4254-8681-6095F438844A}"/>
    <cellStyle name="???? 7 2 2 7" xfId="1778" xr:uid="{D7BA9BAA-4EFA-4C92-B42B-5BB485BF31D1}"/>
    <cellStyle name="???? 7 2 2 7 2" xfId="22211" xr:uid="{5AFDAE8C-578E-4E4A-97A9-EA2B36856BC0}"/>
    <cellStyle name="???? 7 2 2 8" xfId="1779" xr:uid="{3F8A4BDF-4D5D-43CC-AB61-85E1D8EBEADC}"/>
    <cellStyle name="???? 7 2 2 8 2" xfId="22212" xr:uid="{16F8C91D-0752-4984-98C7-E89A07EFF719}"/>
    <cellStyle name="???? 7 2 2 9" xfId="1780" xr:uid="{A1CBB2F8-082F-404B-B199-3BE34C4B24E3}"/>
    <cellStyle name="???? 7 2 2 9 2" xfId="22213" xr:uid="{1D8BC289-EC98-4B1D-9E3A-987B921B5C7B}"/>
    <cellStyle name="???? 7 2 3" xfId="1781" xr:uid="{2D0476C9-55FC-413C-9C59-DC1CA372F3D1}"/>
    <cellStyle name="???? 7 2 3 2" xfId="22214" xr:uid="{D101EE00-D4A5-4A18-BA07-4D37ABE1146F}"/>
    <cellStyle name="???? 7 2 4" xfId="1782" xr:uid="{D2553CFB-AB75-4320-AF29-43BC0C1971CE}"/>
    <cellStyle name="???? 7 2 4 2" xfId="22215" xr:uid="{50389FBB-FA45-4BB3-827F-26A7B443334B}"/>
    <cellStyle name="???? 7 2 5" xfId="1783" xr:uid="{7A9BA9C3-A1D5-42A2-95F6-151931D0383F}"/>
    <cellStyle name="???? 7 2 5 2" xfId="22216" xr:uid="{8892DCE3-A462-4A32-9C78-BB0C2C0D0CA2}"/>
    <cellStyle name="???? 7 2 6" xfId="1784" xr:uid="{A7BCB831-7182-44EC-A35C-BE0738BB2FC0}"/>
    <cellStyle name="???? 7 2 6 2" xfId="22217" xr:uid="{C78B0DE4-1155-4C52-A7C8-31D720ED4E62}"/>
    <cellStyle name="???? 7 2 7" xfId="1785" xr:uid="{EE90CBC3-0D09-4813-A528-A756FE3D9029}"/>
    <cellStyle name="???? 7 2 7 2" xfId="22218" xr:uid="{BDC655DF-342D-4368-85A4-776717D20EA3}"/>
    <cellStyle name="???? 7 2 8" xfId="1786" xr:uid="{BC5D5403-E983-43D6-9B23-D949D99733F0}"/>
    <cellStyle name="???? 7 2 8 2" xfId="22219" xr:uid="{6915755A-802C-413A-963A-7402CA97CD71}"/>
    <cellStyle name="???? 7 2 9" xfId="1787" xr:uid="{7591F472-56E4-4CAB-AB64-04E349981C35}"/>
    <cellStyle name="???? 7 2 9 2" xfId="22220" xr:uid="{EFA6F83B-1FB7-466F-AAA2-668E7298443E}"/>
    <cellStyle name="???? 7 3" xfId="1788" xr:uid="{FA0BBA49-B895-41E0-AECA-F6038F71AC5C}"/>
    <cellStyle name="???? 7 3 10" xfId="1789" xr:uid="{D86B2F31-C5B9-4C5C-9428-2292CB2ACAA2}"/>
    <cellStyle name="???? 7 3 10 2" xfId="22221" xr:uid="{B2ABD8C5-5DA8-4583-9E4D-38333F76E210}"/>
    <cellStyle name="???? 7 3 11" xfId="1790" xr:uid="{F2AF8270-9472-4A96-90AD-6ED2E4C34988}"/>
    <cellStyle name="???? 7 3 11 2" xfId="22222" xr:uid="{0CF6EC23-595F-47F8-AC4F-5DE49C8140C7}"/>
    <cellStyle name="???? 7 3 12" xfId="1791" xr:uid="{EEFAF390-C34B-429D-94D9-6D3F1B30B145}"/>
    <cellStyle name="???? 7 3 12 2" xfId="22223" xr:uid="{E562C371-F029-43AB-89A0-C1A686B6ED65}"/>
    <cellStyle name="???? 7 3 13" xfId="1792" xr:uid="{EC4BB34E-7523-4378-919D-17EB044428AC}"/>
    <cellStyle name="???? 7 3 13 2" xfId="22224" xr:uid="{1478AB8C-3D95-446C-BAA4-2028C419B955}"/>
    <cellStyle name="???? 7 3 14" xfId="1793" xr:uid="{32EF4E70-EF86-4B44-8ED7-E7D79D48786C}"/>
    <cellStyle name="???? 7 3 14 2" xfId="22225" xr:uid="{8D56B805-423D-46BD-AC1B-A145B27F9068}"/>
    <cellStyle name="???? 7 3 15" xfId="22226" xr:uid="{35A1C084-2CAB-4DC9-9447-DBF6A759EAF1}"/>
    <cellStyle name="???? 7 3 2" xfId="1794" xr:uid="{4881E08B-5C2E-42C0-ADA0-35EB252CFF0F}"/>
    <cellStyle name="???? 7 3 2 2" xfId="22227" xr:uid="{8358CEE9-A1EC-4FCA-BD43-16E3998224A2}"/>
    <cellStyle name="???? 7 3 3" xfId="1795" xr:uid="{671A0467-0F6E-4E20-AD1E-FEE4F32436B5}"/>
    <cellStyle name="???? 7 3 3 2" xfId="22228" xr:uid="{C502C0ED-2D90-4D51-B8D7-52ACA8C4B5BE}"/>
    <cellStyle name="???? 7 3 4" xfId="1796" xr:uid="{62C81611-FA8C-4720-9BCC-B4388CB41C43}"/>
    <cellStyle name="???? 7 3 4 2" xfId="22229" xr:uid="{E6CFDD77-EDEF-4DF0-BE90-01DEE13FA118}"/>
    <cellStyle name="???? 7 3 5" xfId="1797" xr:uid="{B554A8D4-9F73-4980-83AD-B4DD5578CE10}"/>
    <cellStyle name="???? 7 3 5 2" xfId="22230" xr:uid="{1F268FC4-5628-4116-8032-957550DA0A80}"/>
    <cellStyle name="???? 7 3 6" xfId="1798" xr:uid="{21587AB3-D452-4692-B35F-B12E4772B9E0}"/>
    <cellStyle name="???? 7 3 6 2" xfId="22231" xr:uid="{EDBAC769-0BD2-442A-8E51-A984B2E4E652}"/>
    <cellStyle name="???? 7 3 7" xfId="1799" xr:uid="{21254F7D-0423-4E8E-88EA-97ECEF5687EC}"/>
    <cellStyle name="???? 7 3 7 2" xfId="22232" xr:uid="{A93A3F7A-8D7D-4C12-9502-B2AF589419DF}"/>
    <cellStyle name="???? 7 3 8" xfId="1800" xr:uid="{2100ABFC-4A64-488B-A5BA-2F323209D9C3}"/>
    <cellStyle name="???? 7 3 8 2" xfId="22233" xr:uid="{2F7343B2-F031-40D9-81E6-BC8438684C88}"/>
    <cellStyle name="???? 7 3 9" xfId="1801" xr:uid="{B7C31221-636C-4881-A4CA-AF9EF6089FB1}"/>
    <cellStyle name="???? 7 3 9 2" xfId="22234" xr:uid="{EEB4C682-3F6F-4939-8DC8-05ACBA1EB802}"/>
    <cellStyle name="???? 7 4" xfId="1802" xr:uid="{7C7B5928-747E-4CCE-B59C-88F80BCBCDD4}"/>
    <cellStyle name="???? 7 4 2" xfId="22235" xr:uid="{BEE9AAF1-693F-4392-823D-73D577FB62C9}"/>
    <cellStyle name="???? 7 5" xfId="1803" xr:uid="{10CC149B-5026-43F1-B7DE-59B66B68F64D}"/>
    <cellStyle name="???? 7 5 2" xfId="22236" xr:uid="{C2EC8B24-F76A-4703-9360-3E0AFC1381D6}"/>
    <cellStyle name="???? 7 6" xfId="1804" xr:uid="{B2A28526-F94C-4B8B-9AA1-7056BD020B59}"/>
    <cellStyle name="???? 7 6 2" xfId="22237" xr:uid="{B623EF7E-D4E5-445C-B6C1-824DD212EEBA}"/>
    <cellStyle name="???? 7 7" xfId="1805" xr:uid="{45879612-8E6A-4B19-8B29-E83FC09AE66F}"/>
    <cellStyle name="???? 7 7 2" xfId="22238" xr:uid="{F236266B-E003-464A-B1C5-B240147B274C}"/>
    <cellStyle name="???? 7 8" xfId="1806" xr:uid="{0E1152F6-5B5C-43BF-81FF-DA2569228B38}"/>
    <cellStyle name="???? 7 8 2" xfId="22239" xr:uid="{526C3720-94EA-47C2-B0F1-01F49BC1712B}"/>
    <cellStyle name="???? 7 9" xfId="1807" xr:uid="{08132E04-D707-42B9-8B0B-2292307B0FF3}"/>
    <cellStyle name="???? 7 9 2" xfId="22240" xr:uid="{C4E216BF-D60F-4AEF-9750-D4B8155C6C28}"/>
    <cellStyle name="???? 8" xfId="1808" xr:uid="{686702D2-FC9E-4071-A7FB-E4CDD9D65B41}"/>
    <cellStyle name="???? 8 10" xfId="1809" xr:uid="{00310C19-F2C8-46CA-A02B-67E96F9510EC}"/>
    <cellStyle name="???? 8 10 2" xfId="22241" xr:uid="{8C21DF28-99B9-402A-A3A1-33C4D31D7221}"/>
    <cellStyle name="???? 8 11" xfId="1810" xr:uid="{BA0A7853-599E-4FCE-825B-A72458678A4C}"/>
    <cellStyle name="???? 8 11 2" xfId="22242" xr:uid="{AA7A36B7-1DE2-4A5C-9E62-43D36485FEF9}"/>
    <cellStyle name="???? 8 12" xfId="1811" xr:uid="{BFF0F266-F2F3-446C-8087-3F51EE90A8DB}"/>
    <cellStyle name="???? 8 12 2" xfId="22243" xr:uid="{380C1BD3-3FC3-4F41-B578-D13B95193EAD}"/>
    <cellStyle name="???? 8 13" xfId="1812" xr:uid="{C1008F1A-4F69-4F56-9655-51113CD576ED}"/>
    <cellStyle name="???? 8 13 2" xfId="22244" xr:uid="{D2F71567-1325-49B2-BE0D-12CA32BABE70}"/>
    <cellStyle name="???? 8 14" xfId="1813" xr:uid="{CF24887C-FD4A-4CDB-8B99-E19B587A5A11}"/>
    <cellStyle name="???? 8 14 2" xfId="22245" xr:uid="{12B936E1-82A4-4F4E-B6C6-88036CDDF977}"/>
    <cellStyle name="???? 8 15" xfId="22246" xr:uid="{B441A2B1-2F15-4A70-A48E-304C97B90C86}"/>
    <cellStyle name="???? 8 2" xfId="1814" xr:uid="{A641651A-BE73-46B0-B24A-80A5648F8FF9}"/>
    <cellStyle name="???? 8 2 10" xfId="1815" xr:uid="{B692A8BC-24F4-48F7-91B3-630A1E96C68C}"/>
    <cellStyle name="???? 8 2 10 2" xfId="22247" xr:uid="{B36547AF-CD67-4F3E-BB25-EFE46F2DD245}"/>
    <cellStyle name="???? 8 2 11" xfId="1816" xr:uid="{BEA2CA42-AFCB-49A2-AADE-40BCC4772826}"/>
    <cellStyle name="???? 8 2 11 2" xfId="22248" xr:uid="{92C865C1-0AE5-4630-8784-495577BF5A9B}"/>
    <cellStyle name="???? 8 2 12" xfId="1817" xr:uid="{D2C11B97-63C7-4C91-BDE8-26ED9195FEAA}"/>
    <cellStyle name="???? 8 2 12 2" xfId="22249" xr:uid="{A8491357-1F3F-49F5-996C-85FE3704432A}"/>
    <cellStyle name="???? 8 2 13" xfId="1818" xr:uid="{EF7B3191-7560-4465-A17A-8DFAED6AA824}"/>
    <cellStyle name="???? 8 2 13 2" xfId="22250" xr:uid="{8A4D31DE-D9FE-47F4-8729-B5C7B5E460FE}"/>
    <cellStyle name="???? 8 2 14" xfId="1819" xr:uid="{E727A1A3-914C-40B6-80E2-DF82FD00DCFD}"/>
    <cellStyle name="???? 8 2 14 2" xfId="22251" xr:uid="{BB76851E-ACDD-4D78-9491-F7E95E9BB5DF}"/>
    <cellStyle name="???? 8 2 15" xfId="22252" xr:uid="{609F26C6-6577-44E8-9946-3C0B87B5F267}"/>
    <cellStyle name="???? 8 2 2" xfId="1820" xr:uid="{B9B70516-8B04-4983-9327-472F9A91586C}"/>
    <cellStyle name="???? 8 2 2 2" xfId="22253" xr:uid="{6E3E0BE7-5CFD-4D0D-957B-685E1A596E38}"/>
    <cellStyle name="???? 8 2 3" xfId="1821" xr:uid="{7C06D5E0-5CCC-441C-BE0C-73D9A531245A}"/>
    <cellStyle name="???? 8 2 3 2" xfId="22254" xr:uid="{C3C6222E-FE71-45EA-A050-E9301B635475}"/>
    <cellStyle name="???? 8 2 4" xfId="1822" xr:uid="{26198694-33E1-4A45-8DC8-88BD4E968270}"/>
    <cellStyle name="???? 8 2 4 2" xfId="22255" xr:uid="{09B4AA44-5279-4A73-B287-5817DF52CA8F}"/>
    <cellStyle name="???? 8 2 5" xfId="1823" xr:uid="{E6060146-F2CE-4F5C-A412-B57390DB9D0C}"/>
    <cellStyle name="???? 8 2 5 2" xfId="22256" xr:uid="{39FCD0D6-8DFD-4ABC-8B43-B55744716084}"/>
    <cellStyle name="???? 8 2 6" xfId="1824" xr:uid="{C9DE244A-69F1-47B9-821E-7F46381F5216}"/>
    <cellStyle name="???? 8 2 6 2" xfId="22257" xr:uid="{DCE69AFE-B5C8-40F7-A2E3-0C6BCA3AA15C}"/>
    <cellStyle name="???? 8 2 7" xfId="1825" xr:uid="{736D41E4-471E-41C8-8F34-96210D93BBCE}"/>
    <cellStyle name="???? 8 2 7 2" xfId="22258" xr:uid="{08B291F0-BA90-4A6F-9C45-3E6DF5F1B162}"/>
    <cellStyle name="???? 8 2 8" xfId="1826" xr:uid="{77564295-FF45-4112-9788-AFDA1580C687}"/>
    <cellStyle name="???? 8 2 8 2" xfId="22259" xr:uid="{30B8B207-9F06-470D-B3A9-CD725DC58316}"/>
    <cellStyle name="???? 8 2 9" xfId="1827" xr:uid="{FB8FE25B-32FF-487E-A57D-FAD0EE17C61C}"/>
    <cellStyle name="???? 8 2 9 2" xfId="22260" xr:uid="{5EE3BFF7-44EF-485B-982D-35CEBD89C2D5}"/>
    <cellStyle name="???? 8 3" xfId="1828" xr:uid="{210C1222-C4BA-4673-971E-7BC21E45E227}"/>
    <cellStyle name="???? 8 3 2" xfId="22261" xr:uid="{D0C4FE43-08DF-4C33-937A-3C59EA317791}"/>
    <cellStyle name="???? 8 4" xfId="1829" xr:uid="{D2D8DEA1-E9A8-4A5A-8125-3391BF6AC662}"/>
    <cellStyle name="???? 8 4 2" xfId="22262" xr:uid="{E0EDA0B6-8C77-4004-9F44-B4CFDE5C56BF}"/>
    <cellStyle name="???? 8 5" xfId="1830" xr:uid="{4BC34281-446E-4265-AE64-0839EA7CDC1D}"/>
    <cellStyle name="???? 8 5 2" xfId="22263" xr:uid="{B90B9845-C299-4448-A1B5-AFF94E98DAF6}"/>
    <cellStyle name="???? 8 6" xfId="1831" xr:uid="{C8763CAE-80E1-4F53-A0D2-8F102E084F5D}"/>
    <cellStyle name="???? 8 6 2" xfId="22264" xr:uid="{BA61B09F-0260-4CEF-926C-180296C317FE}"/>
    <cellStyle name="???? 8 7" xfId="1832" xr:uid="{9DA0DC9E-81BE-47AE-8473-4508ECA22A6F}"/>
    <cellStyle name="???? 8 7 2" xfId="22265" xr:uid="{7DC8D6FD-59E8-4062-8127-0BC56ECFA3B7}"/>
    <cellStyle name="???? 8 8" xfId="1833" xr:uid="{7478CCBB-F2CF-4BC6-80A5-FA2E32823D0F}"/>
    <cellStyle name="???? 8 8 2" xfId="22266" xr:uid="{CAAB2604-74C9-4C87-B6FA-A84716D202F0}"/>
    <cellStyle name="???? 8 9" xfId="1834" xr:uid="{765A4F93-702A-45EF-BF12-3E88C8CC39F1}"/>
    <cellStyle name="???? 8 9 2" xfId="22267" xr:uid="{8B154910-5FCB-4C91-A4DF-DA6DB9BAB4B8}"/>
    <cellStyle name="???? 9" xfId="1835" xr:uid="{84428515-56BB-4A48-BC36-779F3CDE6419}"/>
    <cellStyle name="???? 9 10" xfId="1836" xr:uid="{9C63F822-69C1-44B4-BE38-98964F0DEBC6}"/>
    <cellStyle name="???? 9 10 2" xfId="22268" xr:uid="{58ED36A6-048C-4288-AB9F-733A5A5F11C7}"/>
    <cellStyle name="???? 9 11" xfId="1837" xr:uid="{E9896C13-D92B-418F-B0E0-2070C756B23B}"/>
    <cellStyle name="???? 9 11 2" xfId="22269" xr:uid="{B4DDE494-67FD-4C9C-97DA-32F57BDDF47D}"/>
    <cellStyle name="???? 9 12" xfId="1838" xr:uid="{B45C3B38-2252-4CC0-B2A3-BCFE738A1BE2}"/>
    <cellStyle name="???? 9 12 2" xfId="22270" xr:uid="{3EEFEFB0-D754-479E-9DDC-AEA02367F4A1}"/>
    <cellStyle name="???? 9 13" xfId="1839" xr:uid="{4EABD569-163E-4A7A-BB8D-F8702D3FD1C5}"/>
    <cellStyle name="???? 9 13 2" xfId="22271" xr:uid="{FB3C144A-FB6D-4D88-B761-E0DF76E6D373}"/>
    <cellStyle name="???? 9 14" xfId="1840" xr:uid="{0F5622DB-958C-44F2-985D-E1FC027BEB4D}"/>
    <cellStyle name="???? 9 14 2" xfId="22272" xr:uid="{DA4CC1F9-612B-4679-B3F3-D569FE23A59D}"/>
    <cellStyle name="???? 9 15" xfId="22273" xr:uid="{85FC40CC-CE55-4B04-B5E7-69EC93117166}"/>
    <cellStyle name="???? 9 2" xfId="1841" xr:uid="{39660277-C7B0-4D55-85DD-80D6E71051FB}"/>
    <cellStyle name="???? 9 2 10" xfId="1842" xr:uid="{CA7F549F-FECE-403F-A18E-91B2C4A438C0}"/>
    <cellStyle name="???? 9 2 10 2" xfId="22274" xr:uid="{EFB618C6-46AA-42C5-9DF4-6D9E22EE08E7}"/>
    <cellStyle name="???? 9 2 11" xfId="1843" xr:uid="{A4025948-F40A-463C-9D06-37CEB1CBA544}"/>
    <cellStyle name="???? 9 2 11 2" xfId="22275" xr:uid="{91160810-0B69-42F6-867B-C1E91C6B1AB7}"/>
    <cellStyle name="???? 9 2 12" xfId="1844" xr:uid="{7FF0D65C-0865-4749-B22E-FF9684A6CDC1}"/>
    <cellStyle name="???? 9 2 12 2" xfId="22276" xr:uid="{61A7F754-E28C-417C-922E-289E7DC5A3D8}"/>
    <cellStyle name="???? 9 2 13" xfId="1845" xr:uid="{D20A7C88-C17D-4D93-970E-E2615580230C}"/>
    <cellStyle name="???? 9 2 13 2" xfId="22277" xr:uid="{BE3BCEBC-C40E-4855-9D25-82173CA2561B}"/>
    <cellStyle name="???? 9 2 14" xfId="1846" xr:uid="{A0251CA0-6FA6-4965-B539-BC53BB207486}"/>
    <cellStyle name="???? 9 2 14 2" xfId="22278" xr:uid="{C731461C-BFCC-48EC-9F2F-2067A3729D7E}"/>
    <cellStyle name="???? 9 2 15" xfId="22279" xr:uid="{D7FFB92A-C30F-45C1-9131-932A6C686669}"/>
    <cellStyle name="???? 9 2 2" xfId="1847" xr:uid="{39FB55BE-432B-458C-91EA-4E78E7E04974}"/>
    <cellStyle name="???? 9 2 2 2" xfId="22280" xr:uid="{11348C62-A3E0-4A59-9847-93A0C20CC0EB}"/>
    <cellStyle name="???? 9 2 3" xfId="1848" xr:uid="{37B30E88-C583-49E2-A214-F3299A68B464}"/>
    <cellStyle name="???? 9 2 3 2" xfId="22281" xr:uid="{681D12E7-53DA-4451-AB59-F2F8309F7061}"/>
    <cellStyle name="???? 9 2 4" xfId="1849" xr:uid="{FB6AE095-2EDC-437C-B373-D6017C51C447}"/>
    <cellStyle name="???? 9 2 4 2" xfId="22282" xr:uid="{6D4CA15F-228C-4F9D-9306-EF489B41B0F9}"/>
    <cellStyle name="???? 9 2 5" xfId="1850" xr:uid="{D9469692-39FC-4406-89C7-A768FD56024C}"/>
    <cellStyle name="???? 9 2 5 2" xfId="22283" xr:uid="{ECDF417C-DEE2-4AC9-A443-FF67CEB2B1CF}"/>
    <cellStyle name="???? 9 2 6" xfId="1851" xr:uid="{A5CF63E3-71B9-4378-BB4C-73E8B33340F9}"/>
    <cellStyle name="???? 9 2 6 2" xfId="22284" xr:uid="{E10D1C70-EDF1-4EFB-84AB-48554CBAE12E}"/>
    <cellStyle name="???? 9 2 7" xfId="1852" xr:uid="{440F8254-92AF-436F-B8A4-4C4C2699F0E3}"/>
    <cellStyle name="???? 9 2 7 2" xfId="22285" xr:uid="{2CF3A371-E501-43C6-BE16-1C9668D89F0E}"/>
    <cellStyle name="???? 9 2 8" xfId="1853" xr:uid="{EB941418-DF13-432F-BDB9-0D95AB208843}"/>
    <cellStyle name="???? 9 2 8 2" xfId="22286" xr:uid="{533B19BB-BB50-47B7-AA5A-6ED314FEE38F}"/>
    <cellStyle name="???? 9 2 9" xfId="1854" xr:uid="{2850E626-37E6-4309-9155-7511D2D6499A}"/>
    <cellStyle name="???? 9 2 9 2" xfId="22287" xr:uid="{F363CC51-26C0-40B3-8843-79143FF52125}"/>
    <cellStyle name="???? 9 3" xfId="1855" xr:uid="{67C3EFF6-777C-44CB-B458-081290A859E3}"/>
    <cellStyle name="???? 9 3 2" xfId="22288" xr:uid="{F02D2D3B-899C-464A-B05A-9A5DBD0E1840}"/>
    <cellStyle name="???? 9 4" xfId="1856" xr:uid="{870EC39D-D3C5-4E97-AE7A-A3A7EB2F3D2F}"/>
    <cellStyle name="???? 9 4 2" xfId="22289" xr:uid="{274E7466-C727-4E0A-BB9B-4523947C4B8B}"/>
    <cellStyle name="???? 9 5" xfId="1857" xr:uid="{77BD0FFC-A3EC-483F-80BD-4DED47388F76}"/>
    <cellStyle name="???? 9 5 2" xfId="22290" xr:uid="{9DE5CAD3-EC87-4020-B0E7-7B96FD8FF031}"/>
    <cellStyle name="???? 9 6" xfId="1858" xr:uid="{EE67325A-0AB0-4300-81E4-62E88709B04D}"/>
    <cellStyle name="???? 9 6 2" xfId="22291" xr:uid="{124496DC-4B15-4D70-B5D2-6DB6EF1AD090}"/>
    <cellStyle name="???? 9 7" xfId="1859" xr:uid="{0DF8701B-0C7A-41C0-ABC3-B401D79E297F}"/>
    <cellStyle name="???? 9 7 2" xfId="22292" xr:uid="{003379C8-97D7-4A98-802C-74A053A5B0D1}"/>
    <cellStyle name="???? 9 8" xfId="1860" xr:uid="{181ECFF3-FCB2-4D24-BF7F-1A9EADA36251}"/>
    <cellStyle name="???? 9 8 2" xfId="22293" xr:uid="{947A628A-9DD4-4E4A-8BC8-5FE9171098FD}"/>
    <cellStyle name="???? 9 9" xfId="1861" xr:uid="{7404C869-0E50-493D-B1E7-F7FBE6B50A59}"/>
    <cellStyle name="???? 9 9 2" xfId="22294" xr:uid="{3442E8D6-A409-400D-8264-E9D8D00E9055}"/>
    <cellStyle name="?????" xfId="281" xr:uid="{14CC11A5-1279-4472-B020-469BD6E1652A}"/>
    <cellStyle name="????? ??????????????" xfId="282" xr:uid="{3C7E9C0E-6132-4657-B50B-FE1827CA75FE}"/>
    <cellStyle name="????? 10" xfId="1862" xr:uid="{E625F4C1-11BC-48BF-BC28-E1C1C9B3E5E3}"/>
    <cellStyle name="????? 10 10" xfId="1863" xr:uid="{1A52EF9B-DA31-4D7A-A27D-71C93BDC5302}"/>
    <cellStyle name="????? 10 10 2" xfId="22295" xr:uid="{2C99425C-DE65-438A-B997-402FC24A54EC}"/>
    <cellStyle name="????? 10 11" xfId="1864" xr:uid="{5A1C10B4-9E2B-4337-A01E-A0F9412EAD21}"/>
    <cellStyle name="????? 10 11 2" xfId="22296" xr:uid="{66BBA9BF-4F11-4D75-A0A9-34424C4DE962}"/>
    <cellStyle name="????? 10 12" xfId="1865" xr:uid="{2B3771FB-61DF-4926-B5A8-244B6F7B7158}"/>
    <cellStyle name="????? 10 12 2" xfId="22297" xr:uid="{87D11F0B-236B-40A7-A942-956E8DC40F65}"/>
    <cellStyle name="????? 10 13" xfId="1866" xr:uid="{1D016550-094F-4A8A-92B8-022FFA214B06}"/>
    <cellStyle name="????? 10 13 2" xfId="22298" xr:uid="{FE3B1145-A412-4D9D-85CA-806099DB3F56}"/>
    <cellStyle name="????? 10 14" xfId="1867" xr:uid="{C8A38101-14CF-4E19-9584-575A02243C8B}"/>
    <cellStyle name="????? 10 14 2" xfId="22299" xr:uid="{07666951-D7BC-439B-9441-519EEC7C3480}"/>
    <cellStyle name="????? 10 15" xfId="22300" xr:uid="{3A7ECED9-6FF4-4FD5-B097-C1131AAA6793}"/>
    <cellStyle name="????? 10 2" xfId="1868" xr:uid="{825EE2DC-4A3C-4EAE-8885-3A056681E717}"/>
    <cellStyle name="????? 10 2 10" xfId="1869" xr:uid="{2FE17966-7FBF-4115-80E3-F388CB68ECB0}"/>
    <cellStyle name="????? 10 2 10 2" xfId="22301" xr:uid="{B8483214-9543-47F5-B8D4-9782FDA7746F}"/>
    <cellStyle name="????? 10 2 11" xfId="1870" xr:uid="{82471DBA-EDDF-425D-802E-41E4EFF28F37}"/>
    <cellStyle name="????? 10 2 11 2" xfId="22302" xr:uid="{18EA36BF-E7AC-414A-B15B-CE18CB6F0F81}"/>
    <cellStyle name="????? 10 2 12" xfId="1871" xr:uid="{10E01C34-4E0E-4DA4-BC41-6225B1F216F9}"/>
    <cellStyle name="????? 10 2 12 2" xfId="22303" xr:uid="{ACB85388-306D-48D2-BCB6-32B26BC06E87}"/>
    <cellStyle name="????? 10 2 13" xfId="1872" xr:uid="{B5A69E17-CE72-40FF-9D3A-4F922A58F4CF}"/>
    <cellStyle name="????? 10 2 13 2" xfId="22304" xr:uid="{60A09CEA-FD90-4303-B3DC-E8AD7D1A888C}"/>
    <cellStyle name="????? 10 2 14" xfId="1873" xr:uid="{8E4D647E-543B-4B4E-9823-F5DCE8A57B13}"/>
    <cellStyle name="????? 10 2 14 2" xfId="22305" xr:uid="{0528EBAE-643E-4DB8-96D1-DC8446AF04BD}"/>
    <cellStyle name="????? 10 2 15" xfId="1874" xr:uid="{3BEB8063-6248-46E7-A521-F2B4FE1CCFEA}"/>
    <cellStyle name="????? 10 2 15 2" xfId="22306" xr:uid="{C8258824-FD2D-4DCE-9037-66BD73C1A743}"/>
    <cellStyle name="????? 10 2 16" xfId="22307" xr:uid="{6B152F52-574C-4CC7-B8C6-588885573C10}"/>
    <cellStyle name="????? 10 2 2" xfId="1875" xr:uid="{B586AAF4-DB56-42D0-8554-758527450A37}"/>
    <cellStyle name="????? 10 2 2 2" xfId="22308" xr:uid="{C71C5292-F03B-4052-A8AB-BDBAF638EF0A}"/>
    <cellStyle name="????? 10 2 3" xfId="1876" xr:uid="{9EEB058D-C94B-44C3-A1A7-7F5C00F22BF8}"/>
    <cellStyle name="????? 10 2 3 2" xfId="22309" xr:uid="{8E5AD463-0317-410C-B2C5-EB722287F73D}"/>
    <cellStyle name="????? 10 2 4" xfId="1877" xr:uid="{7B5728E5-3B40-48AE-AC60-9EF3CAFC1290}"/>
    <cellStyle name="????? 10 2 4 2" xfId="22310" xr:uid="{33DB8722-9165-4FC2-BF45-093A9DF3E11C}"/>
    <cellStyle name="????? 10 2 5" xfId="1878" xr:uid="{003FF96D-DFDE-4916-8996-2D81BD5E3A13}"/>
    <cellStyle name="????? 10 2 5 2" xfId="22311" xr:uid="{00563CEB-603F-4F47-9FEB-AE71DB0CCFFE}"/>
    <cellStyle name="????? 10 2 6" xfId="1879" xr:uid="{0DD2AFC4-1B7C-41F4-9489-3FBBB78A5620}"/>
    <cellStyle name="????? 10 2 6 2" xfId="22312" xr:uid="{A8F93096-F741-48BB-8794-8780F9A44C36}"/>
    <cellStyle name="????? 10 2 7" xfId="1880" xr:uid="{1666BD70-869C-4B29-9675-968D570A0DAB}"/>
    <cellStyle name="????? 10 2 7 2" xfId="22313" xr:uid="{80E16EF0-12D3-43B8-BDB2-C11E7A21576B}"/>
    <cellStyle name="????? 10 2 8" xfId="1881" xr:uid="{CF741DFD-B361-4EE2-A662-A519FF1289D9}"/>
    <cellStyle name="????? 10 2 8 2" xfId="22314" xr:uid="{DEBE8924-5B09-4590-AE28-0FDD41527512}"/>
    <cellStyle name="????? 10 2 9" xfId="1882" xr:uid="{4FEB104D-194A-42BF-838D-6914B8D353D9}"/>
    <cellStyle name="????? 10 2 9 2" xfId="22315" xr:uid="{BBE219F5-D5B2-4C71-B9B8-A9F81A9A4BF9}"/>
    <cellStyle name="????? 10 3" xfId="1883" xr:uid="{8DF3DEB8-A61B-45C4-A34E-716E12A40604}"/>
    <cellStyle name="????? 10 3 2" xfId="22316" xr:uid="{71E8998E-2337-414C-8FF1-B757DAF5FBFE}"/>
    <cellStyle name="????? 10 4" xfId="1884" xr:uid="{E83F3BBF-06F6-43D0-B79A-859EC909E78D}"/>
    <cellStyle name="????? 10 4 2" xfId="22317" xr:uid="{4F9FC385-87B5-4952-91B6-881DA2708A11}"/>
    <cellStyle name="????? 10 5" xfId="1885" xr:uid="{22AC785C-2F6F-4859-A9AA-72480DAB5961}"/>
    <cellStyle name="????? 10 5 2" xfId="22318" xr:uid="{CE6C6E74-A864-45C6-8F61-F46137900B7D}"/>
    <cellStyle name="????? 10 6" xfId="1886" xr:uid="{C11E8745-0F8A-48AA-96BC-36819BBAF4CB}"/>
    <cellStyle name="????? 10 6 2" xfId="22319" xr:uid="{C66A7CE0-9FDA-4C59-B4BA-BFCAB729AC1B}"/>
    <cellStyle name="????? 10 7" xfId="1887" xr:uid="{5894FB0D-BED4-42A1-98E9-C5E6134FEF2D}"/>
    <cellStyle name="????? 10 7 2" xfId="22320" xr:uid="{ECB7B032-4E6F-44D8-89AC-963BA7E243D8}"/>
    <cellStyle name="????? 10 8" xfId="1888" xr:uid="{FA81AF49-7819-4678-AF6F-4D8588864322}"/>
    <cellStyle name="????? 10 8 2" xfId="22321" xr:uid="{6BAECBEB-F2C8-444F-9B0D-184296493E0B}"/>
    <cellStyle name="????? 10 9" xfId="1889" xr:uid="{8FB4706B-293B-4A90-810B-57041A671AEB}"/>
    <cellStyle name="????? 10 9 2" xfId="22322" xr:uid="{D61506F8-83BA-418C-A949-C8F3D7612D17}"/>
    <cellStyle name="????? 11" xfId="1890" xr:uid="{5A11DBDA-2DC6-45F2-A368-1A3AD36AD1A6}"/>
    <cellStyle name="????? 11 10" xfId="1891" xr:uid="{82EFAE5B-8107-4DE4-906E-D81822FBBE67}"/>
    <cellStyle name="????? 11 10 2" xfId="22323" xr:uid="{C13EC305-2FBF-44CF-AC2C-1E3D3F60A920}"/>
    <cellStyle name="????? 11 11" xfId="1892" xr:uid="{61FEB27B-631D-4DFB-867E-91CF694B660E}"/>
    <cellStyle name="????? 11 11 2" xfId="22324" xr:uid="{6C8A965C-CC11-4699-8FF9-9D30B7C7ABF2}"/>
    <cellStyle name="????? 11 12" xfId="1893" xr:uid="{3EE51453-DA71-49D5-AED0-0243B8653AAC}"/>
    <cellStyle name="????? 11 12 2" xfId="22325" xr:uid="{82DC8B0D-213C-4356-8A69-62CB4FFC2354}"/>
    <cellStyle name="????? 11 13" xfId="1894" xr:uid="{4A000C1E-2366-4907-B13C-A005AD3BEE28}"/>
    <cellStyle name="????? 11 13 2" xfId="22326" xr:uid="{E538D2B2-79FF-474E-8D28-EC89EB3D410C}"/>
    <cellStyle name="????? 11 14" xfId="1895" xr:uid="{DE3418BC-5502-44C8-BA6E-92DCF3438164}"/>
    <cellStyle name="????? 11 14 2" xfId="22327" xr:uid="{9CD0495B-0D21-4698-9F3A-3DDB8452C603}"/>
    <cellStyle name="????? 11 15" xfId="22328" xr:uid="{0EF16809-E463-4CC0-AEFE-C6082F910D12}"/>
    <cellStyle name="????? 11 2" xfId="1896" xr:uid="{4AADDEA8-E1A4-4638-B1BC-1EC8B77B241F}"/>
    <cellStyle name="????? 11 2 10" xfId="1897" xr:uid="{E49EEEF0-CF8B-456A-AEC3-B41691321656}"/>
    <cellStyle name="????? 11 2 10 2" xfId="22329" xr:uid="{AFE90402-5B70-4BFA-81E6-8B495632FBB9}"/>
    <cellStyle name="????? 11 2 11" xfId="1898" xr:uid="{301FD3B0-F7FD-4973-AFC7-94573986B975}"/>
    <cellStyle name="????? 11 2 11 2" xfId="22330" xr:uid="{574967E1-A4D3-494E-8C32-8527C358D0DB}"/>
    <cellStyle name="????? 11 2 12" xfId="1899" xr:uid="{7D9E0BC8-BE17-4771-94A4-43493D658D4D}"/>
    <cellStyle name="????? 11 2 12 2" xfId="22331" xr:uid="{072E3EF8-7C2B-4EF8-8F18-0C826893CE37}"/>
    <cellStyle name="????? 11 2 13" xfId="1900" xr:uid="{F97A65B1-BD14-4694-8A8D-5FDABCA01CB9}"/>
    <cellStyle name="????? 11 2 13 2" xfId="22332" xr:uid="{7CE5F5FA-87AB-495C-96B6-9A8C1EC3B423}"/>
    <cellStyle name="????? 11 2 14" xfId="1901" xr:uid="{5D240776-4660-4C4C-B732-9DB99FAD58EC}"/>
    <cellStyle name="????? 11 2 14 2" xfId="22333" xr:uid="{22AE3708-F3A6-4ED7-9335-2CEF2C5ABA5D}"/>
    <cellStyle name="????? 11 2 15" xfId="1902" xr:uid="{6E37C128-4706-445B-AEB4-A48800210E81}"/>
    <cellStyle name="????? 11 2 15 2" xfId="22334" xr:uid="{CC1ADDFE-6726-4915-98A3-5458FD5DDAFC}"/>
    <cellStyle name="????? 11 2 16" xfId="22335" xr:uid="{7BA570C8-A5F5-45E4-A28B-420F7205A60F}"/>
    <cellStyle name="????? 11 2 2" xfId="1903" xr:uid="{F7A48B19-6C2B-4526-B8DE-C75729320119}"/>
    <cellStyle name="????? 11 2 2 2" xfId="22336" xr:uid="{31AE9A4B-7BD2-4556-A03B-095099A4E39F}"/>
    <cellStyle name="????? 11 2 3" xfId="1904" xr:uid="{CFA01F90-E24A-401A-A03F-DF6CD4432AD4}"/>
    <cellStyle name="????? 11 2 3 2" xfId="22337" xr:uid="{26B59A14-1E25-4A5D-B30A-129F89B6D860}"/>
    <cellStyle name="????? 11 2 4" xfId="1905" xr:uid="{B9113A9A-5C5D-41AD-A6A6-2277BAF9970E}"/>
    <cellStyle name="????? 11 2 4 2" xfId="22338" xr:uid="{49DEFB25-7CA3-4438-8145-06C4478E564E}"/>
    <cellStyle name="????? 11 2 5" xfId="1906" xr:uid="{CE494330-5583-42FC-85B0-04EB6C57D4B6}"/>
    <cellStyle name="????? 11 2 5 2" xfId="22339" xr:uid="{D380F22E-CEB9-4B2D-A602-3FB098E96308}"/>
    <cellStyle name="????? 11 2 6" xfId="1907" xr:uid="{132A22DC-3EA7-4729-B7EB-A8E8FF98C98D}"/>
    <cellStyle name="????? 11 2 6 2" xfId="22340" xr:uid="{838F3333-73E6-4EB8-B827-50352C4D9E1A}"/>
    <cellStyle name="????? 11 2 7" xfId="1908" xr:uid="{6A8323FA-B7AC-4F04-AB89-614B5FB10F48}"/>
    <cellStyle name="????? 11 2 7 2" xfId="22341" xr:uid="{AE05ECB1-C297-405E-AFC0-704F2746EEB5}"/>
    <cellStyle name="????? 11 2 8" xfId="1909" xr:uid="{2BF6B72C-D049-4B1C-8E9E-9C484FFE86DD}"/>
    <cellStyle name="????? 11 2 8 2" xfId="22342" xr:uid="{CD1F9EC1-AC1B-41E9-93D9-8D7CF508EE50}"/>
    <cellStyle name="????? 11 2 9" xfId="1910" xr:uid="{4E59F6F3-59A9-44B9-988A-5DBA7FB9B37B}"/>
    <cellStyle name="????? 11 2 9 2" xfId="22343" xr:uid="{A66F93E9-9C76-4A6B-A1C7-26595DD26990}"/>
    <cellStyle name="????? 11 3" xfId="1911" xr:uid="{1448048D-189D-4DCC-A5DD-7702786C02D4}"/>
    <cellStyle name="????? 11 3 2" xfId="22344" xr:uid="{0B2C6201-989A-44AB-9EFE-917695E95E8F}"/>
    <cellStyle name="????? 11 4" xfId="1912" xr:uid="{C47C8DB9-E825-4CDA-B78D-F2F17FA4DB7B}"/>
    <cellStyle name="????? 11 4 2" xfId="22345" xr:uid="{8F592D59-5C1D-4D9D-9F28-C28938CEDEBA}"/>
    <cellStyle name="????? 11 5" xfId="1913" xr:uid="{60601908-1867-4A52-A148-41137FF5CBEB}"/>
    <cellStyle name="????? 11 5 2" xfId="22346" xr:uid="{136F15B4-82F1-444D-85E7-610519CA3B41}"/>
    <cellStyle name="????? 11 6" xfId="1914" xr:uid="{814797F4-4B0C-4A20-ABA2-744464E0DE4A}"/>
    <cellStyle name="????? 11 6 2" xfId="22347" xr:uid="{4D609D93-47A6-46A6-81C9-1D7966C34582}"/>
    <cellStyle name="????? 11 7" xfId="1915" xr:uid="{365C7FB5-0089-4E46-869D-BCA126B3DE6B}"/>
    <cellStyle name="????? 11 7 2" xfId="22348" xr:uid="{AF7D2565-5B5E-47CE-8A57-390A70230A00}"/>
    <cellStyle name="????? 11 8" xfId="1916" xr:uid="{C89C986D-07F9-43DE-9C7F-5E8473308032}"/>
    <cellStyle name="????? 11 8 2" xfId="22349" xr:uid="{7A29DC39-583D-48F6-BC17-2087AC3876C1}"/>
    <cellStyle name="????? 11 9" xfId="1917" xr:uid="{45131DA1-93FE-40FC-85BD-226062B24C7F}"/>
    <cellStyle name="????? 11 9 2" xfId="22350" xr:uid="{C2DF5283-110A-4615-83E7-C2D1E2B77CE7}"/>
    <cellStyle name="????? 12" xfId="1918" xr:uid="{9C3F6FAB-50CD-454B-BA13-C02C507AEA62}"/>
    <cellStyle name="????? 12 10" xfId="1919" xr:uid="{CCC22011-A0D3-481A-9627-8EE91EEB443E}"/>
    <cellStyle name="????? 12 10 2" xfId="22351" xr:uid="{C9C197E2-CBE6-44C7-864B-636BDF7ABB17}"/>
    <cellStyle name="????? 12 11" xfId="1920" xr:uid="{F04769E3-F5E8-48D2-8B4A-C8E2027570B8}"/>
    <cellStyle name="????? 12 11 2" xfId="22352" xr:uid="{699F26B1-CA7D-463E-B885-A6707AC8A2B0}"/>
    <cellStyle name="????? 12 12" xfId="1921" xr:uid="{B994B773-C86D-4A45-AA1E-0FC966C38E94}"/>
    <cellStyle name="????? 12 12 2" xfId="22353" xr:uid="{612C7B21-CD8D-4D81-AD2F-E245AE08682B}"/>
    <cellStyle name="????? 12 13" xfId="1922" xr:uid="{769CF2FB-3087-40F4-912C-A50ECF8549FD}"/>
    <cellStyle name="????? 12 13 2" xfId="22354" xr:uid="{32EA40F9-F30F-42AC-A156-E98829193C7B}"/>
    <cellStyle name="????? 12 14" xfId="1923" xr:uid="{3DA96299-0BAD-47C9-9684-5CB19A438FCF}"/>
    <cellStyle name="????? 12 14 2" xfId="22355" xr:uid="{9C1E327D-72F5-44A5-A277-586AFF364B88}"/>
    <cellStyle name="????? 12 15" xfId="22356" xr:uid="{03F8D21A-260C-4A43-9412-D37BCC445CD6}"/>
    <cellStyle name="????? 12 2" xfId="1924" xr:uid="{13D471D3-B87E-43EF-93F7-8835933EC507}"/>
    <cellStyle name="????? 12 2 10" xfId="1925" xr:uid="{2DD06155-02E6-4629-B353-02C99CE4C925}"/>
    <cellStyle name="????? 12 2 10 2" xfId="22357" xr:uid="{9E2F7D84-AADF-47AE-9C88-CF79115AE33A}"/>
    <cellStyle name="????? 12 2 11" xfId="1926" xr:uid="{3188F1FD-8163-4B37-8696-5AA77FD60A81}"/>
    <cellStyle name="????? 12 2 11 2" xfId="22358" xr:uid="{6F211BF0-A05D-4E25-9174-8876A3396F20}"/>
    <cellStyle name="????? 12 2 12" xfId="1927" xr:uid="{9DD06113-1BE5-4A97-8B4B-D86C309F02F6}"/>
    <cellStyle name="????? 12 2 12 2" xfId="22359" xr:uid="{78877FEE-0C8E-4ED3-B775-F0B0AF6EBA5E}"/>
    <cellStyle name="????? 12 2 13" xfId="1928" xr:uid="{3D6113A9-D3F4-433A-99C4-59CA615D462A}"/>
    <cellStyle name="????? 12 2 13 2" xfId="22360" xr:uid="{5D361E00-82F9-4951-855A-EA89C4986EAA}"/>
    <cellStyle name="????? 12 2 14" xfId="1929" xr:uid="{41F362E7-1B94-475E-BEE6-6B987D52EFF2}"/>
    <cellStyle name="????? 12 2 14 2" xfId="22361" xr:uid="{DD656FFA-A1D7-43A4-A3E5-1637198F05B7}"/>
    <cellStyle name="????? 12 2 15" xfId="1930" xr:uid="{07E89A5D-43DC-4130-9609-C4A9880EAA43}"/>
    <cellStyle name="????? 12 2 15 2" xfId="22362" xr:uid="{6363EF5F-94E3-4F03-B5EC-971D0123C2FB}"/>
    <cellStyle name="????? 12 2 16" xfId="22363" xr:uid="{EB848453-FCB7-417F-BFAF-7082A927DAF7}"/>
    <cellStyle name="????? 12 2 2" xfId="1931" xr:uid="{335C430D-5ED8-45EA-A02B-2C9DDEA1E286}"/>
    <cellStyle name="????? 12 2 2 2" xfId="22364" xr:uid="{2A2F2737-7492-4122-9998-B0D9C1DAC2D1}"/>
    <cellStyle name="????? 12 2 3" xfId="1932" xr:uid="{A5BD6FAC-4BC4-4ECA-82C2-A92ADC11251C}"/>
    <cellStyle name="????? 12 2 3 2" xfId="22365" xr:uid="{81A1A403-EFDD-4940-8217-52EEE4A1F983}"/>
    <cellStyle name="????? 12 2 4" xfId="1933" xr:uid="{703FD5B7-2FC2-41B8-AFE5-5DC7166D69CB}"/>
    <cellStyle name="????? 12 2 4 2" xfId="22366" xr:uid="{24C586D4-C1AE-41B6-AE01-EC48B261F3CE}"/>
    <cellStyle name="????? 12 2 5" xfId="1934" xr:uid="{FD0FC02E-87C1-4D0F-969E-DC66EDC9965E}"/>
    <cellStyle name="????? 12 2 5 2" xfId="22367" xr:uid="{1E8EC94E-172A-4EE4-B40B-06509B50E8EB}"/>
    <cellStyle name="????? 12 2 6" xfId="1935" xr:uid="{FE0B0FD4-45FC-4BF3-A10D-DEA1810CAE6B}"/>
    <cellStyle name="????? 12 2 6 2" xfId="22368" xr:uid="{A9171ADE-82B0-4DA3-AB90-421DD8682D82}"/>
    <cellStyle name="????? 12 2 7" xfId="1936" xr:uid="{ED466424-8C23-4E08-B95F-B7BCAE73B881}"/>
    <cellStyle name="????? 12 2 7 2" xfId="22369" xr:uid="{645602D1-113E-4C41-8FC1-39316F8975DC}"/>
    <cellStyle name="????? 12 2 8" xfId="1937" xr:uid="{E3D47155-5D60-497D-9751-4B6C69D3CC1B}"/>
    <cellStyle name="????? 12 2 8 2" xfId="22370" xr:uid="{C1A38B3D-9244-431C-BC48-23E09FBF5C0A}"/>
    <cellStyle name="????? 12 2 9" xfId="1938" xr:uid="{1DA6F4DF-7363-4927-8B26-32FE333B4549}"/>
    <cellStyle name="????? 12 2 9 2" xfId="22371" xr:uid="{B0F948EF-C082-4F2D-9EB7-A69B4894F04B}"/>
    <cellStyle name="????? 12 3" xfId="1939" xr:uid="{55D33530-39DF-48C5-8DDF-2069117DA813}"/>
    <cellStyle name="????? 12 3 2" xfId="22372" xr:uid="{B595E46E-C87C-4D00-BC7F-E189C4CD49A2}"/>
    <cellStyle name="????? 12 4" xfId="1940" xr:uid="{7E3BB90C-C956-4E98-ACBD-638EE3B636FD}"/>
    <cellStyle name="????? 12 4 2" xfId="22373" xr:uid="{3D79B8D2-13FA-4C24-8615-860CC388CEEB}"/>
    <cellStyle name="????? 12 5" xfId="1941" xr:uid="{0211EA92-EA97-41E6-99AA-8357A933C4AA}"/>
    <cellStyle name="????? 12 5 2" xfId="22374" xr:uid="{7D46A00E-2D63-4EE0-8FF6-5F6D11D4A866}"/>
    <cellStyle name="????? 12 6" xfId="1942" xr:uid="{329F17C0-5E0E-4449-83C7-1F783A981400}"/>
    <cellStyle name="????? 12 6 2" xfId="22375" xr:uid="{8FBF91D9-07DE-4F1B-9C14-8C7FC67B1CF9}"/>
    <cellStyle name="????? 12 7" xfId="1943" xr:uid="{06B1D1E6-1882-46F8-994E-385F1BC571A3}"/>
    <cellStyle name="????? 12 7 2" xfId="22376" xr:uid="{AF78C0A7-7F0B-472D-B6BE-B7CE65D92871}"/>
    <cellStyle name="????? 12 8" xfId="1944" xr:uid="{BB838BBF-B7EF-4B34-B6C6-41D0E6DE80DD}"/>
    <cellStyle name="????? 12 8 2" xfId="22377" xr:uid="{BBD7EA27-193C-4F81-9EB3-405D24E250D3}"/>
    <cellStyle name="????? 12 9" xfId="1945" xr:uid="{D86CF869-1CEC-4BD4-9870-8D531CC377B8}"/>
    <cellStyle name="????? 12 9 2" xfId="22378" xr:uid="{41EEEB26-C3D3-4613-868F-6D7B2BC04A83}"/>
    <cellStyle name="????? 13" xfId="1946" xr:uid="{0763AB3F-82F5-4887-B354-88DAAFAD9F8E}"/>
    <cellStyle name="????? 13 10" xfId="1947" xr:uid="{CD450202-017D-451E-A192-FE25EBA400A0}"/>
    <cellStyle name="????? 13 10 2" xfId="22379" xr:uid="{B51569A1-2F5C-4444-B398-C97E09763311}"/>
    <cellStyle name="????? 13 11" xfId="1948" xr:uid="{51CE059F-6466-4C74-99EB-3243FC2172BC}"/>
    <cellStyle name="????? 13 11 2" xfId="22380" xr:uid="{47129858-480F-458B-8680-C388514AFB51}"/>
    <cellStyle name="????? 13 12" xfId="1949" xr:uid="{5534865E-4B25-4ADE-884D-047EBC1D7CBE}"/>
    <cellStyle name="????? 13 12 2" xfId="22381" xr:uid="{13609563-36A9-414C-90FA-F4642546225C}"/>
    <cellStyle name="????? 13 13" xfId="1950" xr:uid="{4E93F5F5-3EFE-4C2F-AA7A-B0D35ABB5EC0}"/>
    <cellStyle name="????? 13 13 2" xfId="22382" xr:uid="{45719C26-DB78-45D0-92CF-9F1D8121D89C}"/>
    <cellStyle name="????? 13 14" xfId="1951" xr:uid="{431BC9A9-707A-4BF6-8AEB-8743C2AC45DC}"/>
    <cellStyle name="????? 13 14 2" xfId="22383" xr:uid="{28C192C5-D57F-422D-8035-BC2C1F25BF12}"/>
    <cellStyle name="????? 13 15" xfId="22384" xr:uid="{1543A3AF-470F-4457-AC3F-7FA448C99A44}"/>
    <cellStyle name="????? 13 2" xfId="1952" xr:uid="{739EDF44-2830-4EF5-BADA-6C293D61403B}"/>
    <cellStyle name="????? 13 2 10" xfId="1953" xr:uid="{4B9E5595-F3D5-4207-9964-79CB00D9C277}"/>
    <cellStyle name="????? 13 2 10 2" xfId="22385" xr:uid="{F4085F5F-1AF8-4713-85ED-BF888E2A86D1}"/>
    <cellStyle name="????? 13 2 11" xfId="1954" xr:uid="{30067EC9-5DA2-43AF-BAAD-1BDFCBF4AB6D}"/>
    <cellStyle name="????? 13 2 11 2" xfId="22386" xr:uid="{375AE3D3-57C9-4EA4-8505-0F9DB3172ABD}"/>
    <cellStyle name="????? 13 2 12" xfId="1955" xr:uid="{B1DBB271-91BB-4D79-8603-6B7CBD36BB4B}"/>
    <cellStyle name="????? 13 2 12 2" xfId="22387" xr:uid="{B1FC80B3-17CB-4952-A4E3-657D7F8DF776}"/>
    <cellStyle name="????? 13 2 13" xfId="1956" xr:uid="{2505ADCA-8019-417B-BD82-68DA34AB4D38}"/>
    <cellStyle name="????? 13 2 13 2" xfId="22388" xr:uid="{F59B790B-5B8C-4F4C-A13D-B270640FCA70}"/>
    <cellStyle name="????? 13 2 14" xfId="1957" xr:uid="{413D45FB-3070-4A81-B0F7-ED58F3A531C1}"/>
    <cellStyle name="????? 13 2 14 2" xfId="22389" xr:uid="{281C3BA6-D5B2-4512-B2F1-4987F8ECB395}"/>
    <cellStyle name="????? 13 2 15" xfId="1958" xr:uid="{10DEC00E-D7C5-4064-B5BB-9C7E52F98898}"/>
    <cellStyle name="????? 13 2 15 2" xfId="22390" xr:uid="{5B253C54-F900-486B-8058-A7999B87B77F}"/>
    <cellStyle name="????? 13 2 16" xfId="22391" xr:uid="{C9E379A0-0CCE-489A-A74B-C9D8D52CB2E4}"/>
    <cellStyle name="????? 13 2 2" xfId="1959" xr:uid="{2EC72018-2773-48A5-9CAF-BC72E3E9EBA6}"/>
    <cellStyle name="????? 13 2 2 2" xfId="22392" xr:uid="{2CF10051-393A-4A87-BAC3-2E8E43E9399C}"/>
    <cellStyle name="????? 13 2 3" xfId="1960" xr:uid="{894F4419-8CEB-4C8E-B8D5-39B3B394EB2F}"/>
    <cellStyle name="????? 13 2 3 2" xfId="22393" xr:uid="{43FE8BEA-1BBC-40C1-BCCA-63D08C2CE69B}"/>
    <cellStyle name="????? 13 2 4" xfId="1961" xr:uid="{70EF1BE7-42EC-4DB9-8899-9B1BADC0F032}"/>
    <cellStyle name="????? 13 2 4 2" xfId="22394" xr:uid="{E9FF1C42-012B-45FA-9291-7F2B9EAB030D}"/>
    <cellStyle name="????? 13 2 5" xfId="1962" xr:uid="{2449BD99-23DE-4D09-B9C5-A4E70E03FB89}"/>
    <cellStyle name="????? 13 2 5 2" xfId="22395" xr:uid="{669F4FA4-293B-471D-878C-3BCF594761AA}"/>
    <cellStyle name="????? 13 2 6" xfId="1963" xr:uid="{1F1D8A47-74DB-466B-B198-A6645B1A8F42}"/>
    <cellStyle name="????? 13 2 6 2" xfId="22396" xr:uid="{88092565-221F-4A06-80A8-239EA73E4562}"/>
    <cellStyle name="????? 13 2 7" xfId="1964" xr:uid="{32E83B3B-5EDA-4F8F-9E85-9AB697CCC92D}"/>
    <cellStyle name="????? 13 2 7 2" xfId="22397" xr:uid="{BD7A2C64-F056-4D9B-9227-3705C6702133}"/>
    <cellStyle name="????? 13 2 8" xfId="1965" xr:uid="{B32D7086-9F8D-4FF4-A0A0-DF6693249EEA}"/>
    <cellStyle name="????? 13 2 8 2" xfId="22398" xr:uid="{4E6AE7D4-3B8F-47F3-A24E-768D31E63E4D}"/>
    <cellStyle name="????? 13 2 9" xfId="1966" xr:uid="{FB47592F-6A5E-4BBC-8AC6-7A1C04DB2335}"/>
    <cellStyle name="????? 13 2 9 2" xfId="22399" xr:uid="{380AF2C2-304D-46D7-88C4-953F1C020FFF}"/>
    <cellStyle name="????? 13 3" xfId="1967" xr:uid="{0FC6DC72-E065-4E61-889E-145DD99DD7F8}"/>
    <cellStyle name="????? 13 3 2" xfId="22400" xr:uid="{FCBA454D-594D-490C-812F-E3F188017972}"/>
    <cellStyle name="????? 13 4" xfId="1968" xr:uid="{7EC2E935-BB21-4E61-99AF-96C404FF0F97}"/>
    <cellStyle name="????? 13 4 2" xfId="22401" xr:uid="{1D4CC9B8-D560-4DE1-A8F0-BA965DCB7F37}"/>
    <cellStyle name="????? 13 5" xfId="1969" xr:uid="{7772EE19-363B-41FE-9C32-066E053B20D9}"/>
    <cellStyle name="????? 13 5 2" xfId="22402" xr:uid="{C3A6E742-0736-4B99-8A80-3A3493BCE7A6}"/>
    <cellStyle name="????? 13 6" xfId="1970" xr:uid="{ACC53DC1-E4AB-4FC4-95EC-EC611C2E659D}"/>
    <cellStyle name="????? 13 6 2" xfId="22403" xr:uid="{99A08F59-58C7-4065-8604-6A3AAD39404E}"/>
    <cellStyle name="????? 13 7" xfId="1971" xr:uid="{3EB5F482-4AD1-4DC9-B64C-4FD8CF40B231}"/>
    <cellStyle name="????? 13 7 2" xfId="22404" xr:uid="{371BA4F4-7252-4D31-B146-B7DF2D9B72C2}"/>
    <cellStyle name="????? 13 8" xfId="1972" xr:uid="{383B573B-8B1A-44CE-99BF-236E3349A576}"/>
    <cellStyle name="????? 13 8 2" xfId="22405" xr:uid="{163FA091-A1F0-45AE-990D-E8C32A2A715A}"/>
    <cellStyle name="????? 13 9" xfId="1973" xr:uid="{FD6CFE6A-52A8-47E3-9419-72E74DC4E991}"/>
    <cellStyle name="????? 13 9 2" xfId="22406" xr:uid="{60014FE2-48EA-4B94-AD85-8C1279AA3046}"/>
    <cellStyle name="????? 14" xfId="1974" xr:uid="{A18BB9F0-25D0-4B35-8445-95B76EEBA415}"/>
    <cellStyle name="????? 14 10" xfId="1975" xr:uid="{9E91B122-29CF-4C63-8761-E1065A917AB0}"/>
    <cellStyle name="????? 14 10 2" xfId="22407" xr:uid="{1FA4CBCC-F738-4268-8D65-B4EDCF75392C}"/>
    <cellStyle name="????? 14 11" xfId="1976" xr:uid="{11C794ED-F604-436C-B061-881EC4A05E25}"/>
    <cellStyle name="????? 14 11 2" xfId="22408" xr:uid="{DB9B06EB-6685-4EA4-BAF3-B6A11B96C331}"/>
    <cellStyle name="????? 14 12" xfId="1977" xr:uid="{7738694E-DEED-49D4-98BE-7374BFC25443}"/>
    <cellStyle name="????? 14 12 2" xfId="22409" xr:uid="{826DA17D-3783-46E7-947D-40AC8250D3D5}"/>
    <cellStyle name="????? 14 13" xfId="1978" xr:uid="{B9F185B1-9276-4FC1-B2E6-F75222214192}"/>
    <cellStyle name="????? 14 13 2" xfId="22410" xr:uid="{62FE7F72-8E61-45DF-BCD4-74B73D8CEF78}"/>
    <cellStyle name="????? 14 14" xfId="1979" xr:uid="{26AE9476-DA6C-44A1-AFAD-8B444BDEFBAF}"/>
    <cellStyle name="????? 14 14 2" xfId="22411" xr:uid="{8A5F97B9-F799-4398-8122-2245C6B56213}"/>
    <cellStyle name="????? 14 15" xfId="22412" xr:uid="{3CE8CE0B-DD0E-4009-9D62-0C0E464588F5}"/>
    <cellStyle name="????? 14 2" xfId="1980" xr:uid="{DF0A8EE9-C861-4250-A9BF-D01BCDCFDDE6}"/>
    <cellStyle name="????? 14 2 10" xfId="1981" xr:uid="{C04EA33C-0C11-4E4A-85F3-AEFA68E1B9FD}"/>
    <cellStyle name="????? 14 2 10 2" xfId="22413" xr:uid="{B826F401-7C0E-4A30-8C7E-07160734CE5D}"/>
    <cellStyle name="????? 14 2 11" xfId="1982" xr:uid="{CBD9D4C9-9832-4388-87CE-F9C0E5AC4210}"/>
    <cellStyle name="????? 14 2 11 2" xfId="22414" xr:uid="{7007B001-0331-4068-9522-49EFC3E03AE7}"/>
    <cellStyle name="????? 14 2 12" xfId="1983" xr:uid="{70B2E85A-EBDE-4221-8DFB-C124A5B44A68}"/>
    <cellStyle name="????? 14 2 12 2" xfId="22415" xr:uid="{0DCEE019-805B-4A24-B3B3-54A124961599}"/>
    <cellStyle name="????? 14 2 13" xfId="1984" xr:uid="{48D8F07F-7C25-4E19-8646-70410A5F8964}"/>
    <cellStyle name="????? 14 2 13 2" xfId="22416" xr:uid="{F637E2BD-59B2-45B9-B663-26C8960031B2}"/>
    <cellStyle name="????? 14 2 14" xfId="1985" xr:uid="{A2EB4A16-BD39-455E-A052-D7751ADF3450}"/>
    <cellStyle name="????? 14 2 14 2" xfId="22417" xr:uid="{7FF6B518-9C31-4846-9E14-BA8DD953D0D8}"/>
    <cellStyle name="????? 14 2 15" xfId="1986" xr:uid="{D1600EAE-82B0-43E0-858A-351E407EB5FB}"/>
    <cellStyle name="????? 14 2 15 2" xfId="22418" xr:uid="{5A56CF03-AFE5-4E9E-A66D-6CB848ADA900}"/>
    <cellStyle name="????? 14 2 16" xfId="22419" xr:uid="{D68AE27F-699C-41E1-BB14-650E3827FD91}"/>
    <cellStyle name="????? 14 2 2" xfId="1987" xr:uid="{8E5C3272-EC17-42B0-900C-D2CB49D0D7B0}"/>
    <cellStyle name="????? 14 2 2 2" xfId="22420" xr:uid="{69C29289-817C-42F9-A59B-CC80BA46CF59}"/>
    <cellStyle name="????? 14 2 3" xfId="1988" xr:uid="{4C0E342A-2E69-4ED3-AB2B-52AFCC18CB3E}"/>
    <cellStyle name="????? 14 2 3 2" xfId="22421" xr:uid="{C2496983-2715-4DBA-BEEC-D2A34B7DCCA8}"/>
    <cellStyle name="????? 14 2 4" xfId="1989" xr:uid="{39F6719E-4FC9-4938-BD93-32B761E9D6E2}"/>
    <cellStyle name="????? 14 2 4 2" xfId="22422" xr:uid="{A190EE15-AB6B-4684-BD46-A75AC55DFDED}"/>
    <cellStyle name="????? 14 2 5" xfId="1990" xr:uid="{8E609627-9F43-4967-8025-B340D258AB9F}"/>
    <cellStyle name="????? 14 2 5 2" xfId="22423" xr:uid="{401BAD4D-CB90-4227-98C4-D33A9D5DD098}"/>
    <cellStyle name="????? 14 2 6" xfId="1991" xr:uid="{2D3271E3-3E1B-4F40-911E-B4E328B7E960}"/>
    <cellStyle name="????? 14 2 6 2" xfId="22424" xr:uid="{DAE87B25-DC77-4F66-AF4B-6684026F01EB}"/>
    <cellStyle name="????? 14 2 7" xfId="1992" xr:uid="{52BBA39A-545C-4CD8-8732-1F809A0189B2}"/>
    <cellStyle name="????? 14 2 7 2" xfId="22425" xr:uid="{247D92AE-3386-46D1-925C-E9DD58144AB8}"/>
    <cellStyle name="????? 14 2 8" xfId="1993" xr:uid="{D815C763-2F94-4AD2-8515-D8187250872B}"/>
    <cellStyle name="????? 14 2 8 2" xfId="22426" xr:uid="{68DCCBA0-3B0C-4D3B-ABBE-C689AEE73607}"/>
    <cellStyle name="????? 14 2 9" xfId="1994" xr:uid="{A0DADFDE-B992-4373-AC7C-EB315CC1C0E0}"/>
    <cellStyle name="????? 14 2 9 2" xfId="22427" xr:uid="{E3EA1D0E-79FA-4EB0-BEC4-CBF9D606B6EC}"/>
    <cellStyle name="????? 14 3" xfId="1995" xr:uid="{B03BC9E8-2C3B-4BC8-A423-859C06468D73}"/>
    <cellStyle name="????? 14 3 2" xfId="22428" xr:uid="{B9C69F7F-3EED-4A96-8485-9CCDA97A4AA4}"/>
    <cellStyle name="????? 14 4" xfId="1996" xr:uid="{2BC3B94D-504E-472B-A8A7-0F7211FF501B}"/>
    <cellStyle name="????? 14 4 2" xfId="22429" xr:uid="{DABB08B4-FC53-4BAB-8A2A-8259EEDDAABF}"/>
    <cellStyle name="????? 14 5" xfId="1997" xr:uid="{326910DB-63AB-4F0E-ABBB-3AE48D7630DC}"/>
    <cellStyle name="????? 14 5 2" xfId="22430" xr:uid="{2C20E320-AE7B-440B-B148-38FC2AC00293}"/>
    <cellStyle name="????? 14 6" xfId="1998" xr:uid="{4CE1117D-4428-4C95-9F0B-A6FADCB3C49D}"/>
    <cellStyle name="????? 14 6 2" xfId="22431" xr:uid="{650D33CF-4BE9-4629-8B11-F09A2370C627}"/>
    <cellStyle name="????? 14 7" xfId="1999" xr:uid="{11750A79-43AE-4462-ABCF-98B5DED94FC0}"/>
    <cellStyle name="????? 14 7 2" xfId="22432" xr:uid="{9D114B97-A7E5-466F-BB68-2B946E8ABEAC}"/>
    <cellStyle name="????? 14 8" xfId="2000" xr:uid="{E9AC7F31-E868-4AC1-A893-C91668D4B9CF}"/>
    <cellStyle name="????? 14 8 2" xfId="22433" xr:uid="{0C602E13-BFFB-4495-BCA2-0AE12C147EFF}"/>
    <cellStyle name="????? 14 9" xfId="2001" xr:uid="{E193D087-846B-4686-BCA4-CA853BCB6A96}"/>
    <cellStyle name="????? 14 9 2" xfId="22434" xr:uid="{09CFED54-E3DE-4B13-B999-0F1B58AC82E3}"/>
    <cellStyle name="????? 15" xfId="2002" xr:uid="{7639DEEC-35B4-49CD-9641-516B53FD079F}"/>
    <cellStyle name="????? 15 10" xfId="2003" xr:uid="{3CD2F267-E363-47AE-A079-090CC8DE9926}"/>
    <cellStyle name="????? 15 10 2" xfId="22435" xr:uid="{7F8BDA30-0B13-42C7-AFD3-4E4ABD880E34}"/>
    <cellStyle name="????? 15 11" xfId="2004" xr:uid="{04A6D776-56DA-4F55-982E-4A1147EBA7BA}"/>
    <cellStyle name="????? 15 11 2" xfId="22436" xr:uid="{A427E39A-D761-4EBD-AEFE-315366B9A495}"/>
    <cellStyle name="????? 15 12" xfId="2005" xr:uid="{B908E8E4-509F-4D85-9A28-23E9CA0B924F}"/>
    <cellStyle name="????? 15 12 2" xfId="22437" xr:uid="{28A8BD6D-8EA4-4799-81C2-04584246EF52}"/>
    <cellStyle name="????? 15 13" xfId="2006" xr:uid="{0F72EFD4-F27E-4DB4-B595-45DB37CC798D}"/>
    <cellStyle name="????? 15 13 2" xfId="22438" xr:uid="{115F80F6-D8E2-4805-9371-47517DFFD003}"/>
    <cellStyle name="????? 15 14" xfId="2007" xr:uid="{417E9364-22F5-4223-B5AD-ADDF78EF126B}"/>
    <cellStyle name="????? 15 14 2" xfId="22439" xr:uid="{9F992654-5FA1-42D5-B2C2-70653B28C861}"/>
    <cellStyle name="????? 15 15" xfId="22440" xr:uid="{EB011A07-3924-4C72-AE63-C40BE8C4AD47}"/>
    <cellStyle name="????? 15 2" xfId="2008" xr:uid="{0A1BC013-4D7A-4360-903D-C119A40F2189}"/>
    <cellStyle name="????? 15 2 10" xfId="2009" xr:uid="{81303947-142A-4095-AD45-638FF55347E1}"/>
    <cellStyle name="????? 15 2 10 2" xfId="22441" xr:uid="{F0993A4A-9487-4B7B-9BF7-B68EBC3B5DD2}"/>
    <cellStyle name="????? 15 2 11" xfId="2010" xr:uid="{70DAA007-FB18-4F0D-AE17-09CEF7D3D695}"/>
    <cellStyle name="????? 15 2 11 2" xfId="22442" xr:uid="{F851B3B4-0682-4924-9280-093E590D36ED}"/>
    <cellStyle name="????? 15 2 12" xfId="2011" xr:uid="{093DD111-5FA2-4684-9445-472F4F8C5B5A}"/>
    <cellStyle name="????? 15 2 12 2" xfId="22443" xr:uid="{E8DA8840-A7B2-45F0-BA86-F3E69F0A076C}"/>
    <cellStyle name="????? 15 2 13" xfId="2012" xr:uid="{89489829-DA0F-4144-A3BC-C1293C400E4E}"/>
    <cellStyle name="????? 15 2 13 2" xfId="22444" xr:uid="{9301B13B-41E6-46FE-99CC-8FA59AF05BC5}"/>
    <cellStyle name="????? 15 2 14" xfId="2013" xr:uid="{94472442-C0E1-4768-8CA8-906582383451}"/>
    <cellStyle name="????? 15 2 14 2" xfId="22445" xr:uid="{BD353ADF-DDBD-4317-94FC-E52CFB870C03}"/>
    <cellStyle name="????? 15 2 15" xfId="2014" xr:uid="{EE6167E2-D810-441D-91E1-F05509F1B4B2}"/>
    <cellStyle name="????? 15 2 15 2" xfId="22446" xr:uid="{ABA819AE-0283-46E9-88E0-C6DCE270EF11}"/>
    <cellStyle name="????? 15 2 16" xfId="22447" xr:uid="{6C4C2CB3-ABCC-422F-9042-37391DCA24F3}"/>
    <cellStyle name="????? 15 2 2" xfId="2015" xr:uid="{8EEFE7C8-4409-4435-BA57-B1F421541019}"/>
    <cellStyle name="????? 15 2 2 2" xfId="22448" xr:uid="{4E81221E-F9EC-4D46-A033-D43FC4CCF663}"/>
    <cellStyle name="????? 15 2 3" xfId="2016" xr:uid="{DBEE98EC-14EC-44AC-A319-10A58F373228}"/>
    <cellStyle name="????? 15 2 3 2" xfId="22449" xr:uid="{12BB5534-D66C-449B-91A8-91B697C85D51}"/>
    <cellStyle name="????? 15 2 4" xfId="2017" xr:uid="{3A4A3215-ED09-4E4A-812A-4240741DC9DC}"/>
    <cellStyle name="????? 15 2 4 2" xfId="22450" xr:uid="{BB01ECFC-1749-4A4E-8EDB-9B5862439426}"/>
    <cellStyle name="????? 15 2 5" xfId="2018" xr:uid="{30F0CC71-6B71-49E9-A9CD-D4DB55538C35}"/>
    <cellStyle name="????? 15 2 5 2" xfId="22451" xr:uid="{900FA962-3B10-4913-A91E-FBEF8C75232D}"/>
    <cellStyle name="????? 15 2 6" xfId="2019" xr:uid="{C8C8A235-50B0-42F5-A512-9DE0658388D1}"/>
    <cellStyle name="????? 15 2 6 2" xfId="22452" xr:uid="{BFF898AA-E71B-4D4B-AF38-4822CEE1F1C4}"/>
    <cellStyle name="????? 15 2 7" xfId="2020" xr:uid="{5CFFAEBE-4407-4DCC-8A08-98613A7F42C9}"/>
    <cellStyle name="????? 15 2 7 2" xfId="22453" xr:uid="{CD829CE5-FA14-4856-B044-32FCE5AEA3D1}"/>
    <cellStyle name="????? 15 2 8" xfId="2021" xr:uid="{7A7C68C0-C210-4BF5-A381-3C53AB02D943}"/>
    <cellStyle name="????? 15 2 8 2" xfId="22454" xr:uid="{1D6ED5A3-4B01-4291-9F3A-364A0429A7F2}"/>
    <cellStyle name="????? 15 2 9" xfId="2022" xr:uid="{BA238DA2-CFE3-4E31-8ECA-B8FEA3C57B0B}"/>
    <cellStyle name="????? 15 2 9 2" xfId="22455" xr:uid="{D684D6AA-0BB7-43F2-9608-2D9B067554D8}"/>
    <cellStyle name="????? 15 3" xfId="2023" xr:uid="{B566D620-11C0-401C-9C79-51A5049470A3}"/>
    <cellStyle name="????? 15 3 2" xfId="22456" xr:uid="{F7BB3640-675B-4F95-B45D-173FFF6E2051}"/>
    <cellStyle name="????? 15 4" xfId="2024" xr:uid="{D700C0FF-7915-4C4A-BC19-9A9B226C6DC7}"/>
    <cellStyle name="????? 15 4 2" xfId="22457" xr:uid="{56045443-CC8C-49AE-AF37-6930C1D6F5BB}"/>
    <cellStyle name="????? 15 5" xfId="2025" xr:uid="{96774001-0FFE-4896-954B-4F6E0CCF8C1F}"/>
    <cellStyle name="????? 15 5 2" xfId="22458" xr:uid="{5496EA68-F489-49F1-BFC7-3FDEFA4A2F8D}"/>
    <cellStyle name="????? 15 6" xfId="2026" xr:uid="{7CAAF5DD-DF46-4FA3-B1FB-65A17D911026}"/>
    <cellStyle name="????? 15 6 2" xfId="22459" xr:uid="{B1716545-7E0B-426C-8249-FA3868E25DA9}"/>
    <cellStyle name="????? 15 7" xfId="2027" xr:uid="{E22777FF-BDB4-4C61-8B3A-ED5054579A0E}"/>
    <cellStyle name="????? 15 7 2" xfId="22460" xr:uid="{46AFAAFB-1E87-4308-A1D5-67BDFF94AFCD}"/>
    <cellStyle name="????? 15 8" xfId="2028" xr:uid="{B23D000F-2E87-4A90-9E4F-D514E26BF54C}"/>
    <cellStyle name="????? 15 8 2" xfId="22461" xr:uid="{9F49B9F1-0B37-4069-A9D6-54E95FF95809}"/>
    <cellStyle name="????? 15 9" xfId="2029" xr:uid="{8B6AEC7F-9099-4522-8638-45292657AC20}"/>
    <cellStyle name="????? 15 9 2" xfId="22462" xr:uid="{7602372A-40FB-4BDE-852A-BD8CAE638ADB}"/>
    <cellStyle name="????? 16" xfId="2030" xr:uid="{425A7FBF-C7E3-474E-BD4C-6C2D16DB2910}"/>
    <cellStyle name="????? 16 10" xfId="2031" xr:uid="{FBBDB11E-58D7-49F9-B303-7E4174D21177}"/>
    <cellStyle name="????? 16 10 2" xfId="22463" xr:uid="{14DC7B9D-3B53-4E72-BB53-1EC2C5AC1A5B}"/>
    <cellStyle name="????? 16 11" xfId="2032" xr:uid="{E82E64A0-3082-47BC-8B8D-B0D6FE69BE1B}"/>
    <cellStyle name="????? 16 11 2" xfId="22464" xr:uid="{24F124D8-0A8D-4104-8DDA-DEDB280EDBBF}"/>
    <cellStyle name="????? 16 12" xfId="2033" xr:uid="{3C7D299A-3467-49C7-A9EB-B589200D19C8}"/>
    <cellStyle name="????? 16 12 2" xfId="22465" xr:uid="{BC06AF17-6FDF-4DC3-A313-7820FE041886}"/>
    <cellStyle name="????? 16 13" xfId="2034" xr:uid="{7939534F-DBC1-4218-9D16-1BC15BEDC7FE}"/>
    <cellStyle name="????? 16 13 2" xfId="22466" xr:uid="{36AEBC36-60CA-417D-9082-58C97B4A1F8F}"/>
    <cellStyle name="????? 16 14" xfId="2035" xr:uid="{6F6900F6-F74A-4882-811E-8432C017B1FC}"/>
    <cellStyle name="????? 16 14 2" xfId="22467" xr:uid="{4AEFF2A6-B22D-46C5-B4C4-FB5044DA915E}"/>
    <cellStyle name="????? 16 15" xfId="22468" xr:uid="{BD1A40D8-C155-4D8F-8630-E01526D97A22}"/>
    <cellStyle name="????? 16 2" xfId="2036" xr:uid="{1DD6812D-B8F8-44A2-B823-BEAAE85C21DE}"/>
    <cellStyle name="????? 16 2 10" xfId="2037" xr:uid="{ED98BBAA-4AEC-4213-AC74-24DFD2684BCE}"/>
    <cellStyle name="????? 16 2 10 2" xfId="22469" xr:uid="{3F973064-0D3E-456D-A2AE-EB2805B09DDE}"/>
    <cellStyle name="????? 16 2 11" xfId="2038" xr:uid="{6B264009-ED3F-48FD-AAF8-0766C5208D8B}"/>
    <cellStyle name="????? 16 2 11 2" xfId="22470" xr:uid="{9166C008-EAB9-40B4-90ED-6CE77DF8121A}"/>
    <cellStyle name="????? 16 2 12" xfId="2039" xr:uid="{0880D3C8-3C32-40A3-AD9F-5E8FAEE9B520}"/>
    <cellStyle name="????? 16 2 12 2" xfId="22471" xr:uid="{12B07C1D-367D-4052-9F43-D96F96BD5FC0}"/>
    <cellStyle name="????? 16 2 13" xfId="2040" xr:uid="{633002EC-C741-4AB3-995E-EF6A804BB943}"/>
    <cellStyle name="????? 16 2 13 2" xfId="22472" xr:uid="{3691277D-DFFA-40EB-9A59-19E23E5B7957}"/>
    <cellStyle name="????? 16 2 14" xfId="2041" xr:uid="{6B17C503-17A7-4740-94C7-347513A7F4B7}"/>
    <cellStyle name="????? 16 2 14 2" xfId="22473" xr:uid="{5ABBC340-8D72-4797-823E-35CFC65F8B3A}"/>
    <cellStyle name="????? 16 2 15" xfId="2042" xr:uid="{12590E3B-772D-469B-95B2-353A21BD7E93}"/>
    <cellStyle name="????? 16 2 15 2" xfId="22474" xr:uid="{B0FE6D6C-8B96-48AA-AB1A-036D17A7120C}"/>
    <cellStyle name="????? 16 2 16" xfId="22475" xr:uid="{4298550D-0038-4B65-8C24-3F3126D403B4}"/>
    <cellStyle name="????? 16 2 2" xfId="2043" xr:uid="{55237567-3D91-478B-A4FF-5C375E2821DC}"/>
    <cellStyle name="????? 16 2 2 2" xfId="22476" xr:uid="{5E6B13D8-D62B-4DDE-BBB7-8F335BCA6F66}"/>
    <cellStyle name="????? 16 2 3" xfId="2044" xr:uid="{4F3A6E24-71C8-44AB-823A-B5FF37EB2F65}"/>
    <cellStyle name="????? 16 2 3 2" xfId="22477" xr:uid="{21391421-4E3B-4278-AB5B-3F488F2B046D}"/>
    <cellStyle name="????? 16 2 4" xfId="2045" xr:uid="{1C3765A5-FE6B-4069-8F60-915C96CEA765}"/>
    <cellStyle name="????? 16 2 4 2" xfId="22478" xr:uid="{C471D9A1-F703-43C8-92DC-C1CEAB434874}"/>
    <cellStyle name="????? 16 2 5" xfId="2046" xr:uid="{864CCF93-41C4-4102-A49D-2E7AC9FFCD6F}"/>
    <cellStyle name="????? 16 2 5 2" xfId="22479" xr:uid="{D4DEDC31-4CBC-4967-809F-02CC0FF4D544}"/>
    <cellStyle name="????? 16 2 6" xfId="2047" xr:uid="{6458DC9B-08B5-43AC-BC7E-628B1B1199B3}"/>
    <cellStyle name="????? 16 2 6 2" xfId="22480" xr:uid="{D9091EF2-DC03-45C8-83E9-9C7043013092}"/>
    <cellStyle name="????? 16 2 7" xfId="2048" xr:uid="{4223D207-B843-4E36-B490-189F564D88E8}"/>
    <cellStyle name="????? 16 2 7 2" xfId="22481" xr:uid="{ACB52FE0-87AF-4C09-ABDC-D721308808E6}"/>
    <cellStyle name="????? 16 2 8" xfId="2049" xr:uid="{E7B16EBC-E32E-4141-AE14-06FE65E80F44}"/>
    <cellStyle name="????? 16 2 8 2" xfId="22482" xr:uid="{5D56B5DD-1165-4A3F-BC27-F20655104894}"/>
    <cellStyle name="????? 16 2 9" xfId="2050" xr:uid="{75D4C60A-342B-4C22-A25B-651DB1E6D07C}"/>
    <cellStyle name="????? 16 2 9 2" xfId="22483" xr:uid="{C9167D69-CF7C-418B-A16D-888C13BEAB23}"/>
    <cellStyle name="????? 16 3" xfId="2051" xr:uid="{BAA47576-CF27-4572-9B0C-A88ED3EEA102}"/>
    <cellStyle name="????? 16 3 2" xfId="22484" xr:uid="{A7649C45-70CA-446B-A8F9-5C917846591E}"/>
    <cellStyle name="????? 16 4" xfId="2052" xr:uid="{FB78EA9C-FD16-481B-918E-A22931590300}"/>
    <cellStyle name="????? 16 4 2" xfId="22485" xr:uid="{8FDC57AA-3D19-444D-BDD5-2082E9EBF623}"/>
    <cellStyle name="????? 16 5" xfId="2053" xr:uid="{8B4DF31D-4735-477C-B7C7-C2179BFC01F2}"/>
    <cellStyle name="????? 16 5 2" xfId="22486" xr:uid="{ED053FB4-89BE-41F4-8A2F-699E759203BB}"/>
    <cellStyle name="????? 16 6" xfId="2054" xr:uid="{EBBE0BB8-2FC0-4C8E-8A18-E7D665AD88A8}"/>
    <cellStyle name="????? 16 6 2" xfId="22487" xr:uid="{F609AAF7-B376-4177-BD43-C8F249CDB88B}"/>
    <cellStyle name="????? 16 7" xfId="2055" xr:uid="{EBD5F9C9-040C-4F4B-A6FE-782F52B93464}"/>
    <cellStyle name="????? 16 7 2" xfId="22488" xr:uid="{1ED7DF43-52BD-44DD-82E5-1E0EE63F65D1}"/>
    <cellStyle name="????? 16 8" xfId="2056" xr:uid="{B471D439-5890-4272-81B9-01D51F8E1EE0}"/>
    <cellStyle name="????? 16 8 2" xfId="22489" xr:uid="{E1EFB0A5-38C8-4358-903D-80E6D6F9FC39}"/>
    <cellStyle name="????? 16 9" xfId="2057" xr:uid="{37F844D7-BE53-4205-BD80-43E97D223D22}"/>
    <cellStyle name="????? 16 9 2" xfId="22490" xr:uid="{8C34C697-B8D8-40F6-938D-D73AD9164DE1}"/>
    <cellStyle name="????? 17" xfId="2058" xr:uid="{742D2F42-21B5-4343-BE16-8420856E0EB7}"/>
    <cellStyle name="????? 17 10" xfId="2059" xr:uid="{22ABFA22-AC85-45E5-96F4-F99C96BB1323}"/>
    <cellStyle name="????? 17 10 2" xfId="22491" xr:uid="{35B763E9-750F-4304-A07C-AE24317BD7A0}"/>
    <cellStyle name="????? 17 11" xfId="2060" xr:uid="{0870D2CC-1AE3-4F35-BAC3-AB34673E34EF}"/>
    <cellStyle name="????? 17 11 2" xfId="22492" xr:uid="{94027A22-D915-4497-A641-59CD7846696C}"/>
    <cellStyle name="????? 17 12" xfId="2061" xr:uid="{04AC8A47-3CF5-4D21-A062-F7A9D00D4776}"/>
    <cellStyle name="????? 17 12 2" xfId="22493" xr:uid="{E774A932-F3D1-4B8E-9C06-04818FBF0A3C}"/>
    <cellStyle name="????? 17 13" xfId="2062" xr:uid="{097D4A89-BBC9-4EC6-BC56-C18A0FC6A510}"/>
    <cellStyle name="????? 17 13 2" xfId="22494" xr:uid="{189CAD0F-1937-4E92-860D-399365FE55C5}"/>
    <cellStyle name="????? 17 14" xfId="2063" xr:uid="{D022D647-9945-431B-987A-5216D21CE4EA}"/>
    <cellStyle name="????? 17 14 2" xfId="22495" xr:uid="{67C955A8-EB96-4476-9501-D0422872D9C0}"/>
    <cellStyle name="????? 17 15" xfId="22496" xr:uid="{94DAB3B4-6A34-46AD-BEA9-D067065454A5}"/>
    <cellStyle name="????? 17 2" xfId="2064" xr:uid="{904ADCDB-6CB3-4D11-8C44-F0345C0EB04E}"/>
    <cellStyle name="????? 17 2 10" xfId="2065" xr:uid="{376EABB5-7A7C-4F09-9F91-B06A1336CE4D}"/>
    <cellStyle name="????? 17 2 10 2" xfId="22497" xr:uid="{438A53CA-891A-47F9-971E-CBEE2FA916B1}"/>
    <cellStyle name="????? 17 2 11" xfId="2066" xr:uid="{6434A552-1523-4AB0-8089-4FEB45186671}"/>
    <cellStyle name="????? 17 2 11 2" xfId="22498" xr:uid="{50558D1A-F8D5-47CF-B2C8-6A407D72611C}"/>
    <cellStyle name="????? 17 2 12" xfId="2067" xr:uid="{035C5004-EB4E-4834-8A9E-3109A505EBA7}"/>
    <cellStyle name="????? 17 2 12 2" xfId="22499" xr:uid="{E6E5B48B-BE08-41C7-8C8D-2132271697A2}"/>
    <cellStyle name="????? 17 2 13" xfId="2068" xr:uid="{51FD834D-ECC8-4EF2-AE3E-6F373C588035}"/>
    <cellStyle name="????? 17 2 13 2" xfId="22500" xr:uid="{544F2F82-CCC4-44EC-9C9E-0B8A4EA5AAFF}"/>
    <cellStyle name="????? 17 2 14" xfId="2069" xr:uid="{C6402E93-38C0-4953-896F-69662B0F1586}"/>
    <cellStyle name="????? 17 2 14 2" xfId="22501" xr:uid="{E81AFB1A-BF49-4B66-B256-BE0E4A50ECE5}"/>
    <cellStyle name="????? 17 2 15" xfId="2070" xr:uid="{C3529FD5-0094-424A-A3DC-AD6D3C137233}"/>
    <cellStyle name="????? 17 2 15 2" xfId="22502" xr:uid="{7004C800-34C2-4AF5-A9C0-0B9EFBEABEBD}"/>
    <cellStyle name="????? 17 2 16" xfId="22503" xr:uid="{82BD0C07-2547-4F2B-A8EC-09786509A9FF}"/>
    <cellStyle name="????? 17 2 2" xfId="2071" xr:uid="{94B1E04E-E3FE-4709-97FE-4D59B133844B}"/>
    <cellStyle name="????? 17 2 2 2" xfId="22504" xr:uid="{4D78361C-8ECD-4878-8BE4-0B3BC198B2FD}"/>
    <cellStyle name="????? 17 2 3" xfId="2072" xr:uid="{32BBEB82-8FD6-40EE-A7D8-69CEF012404C}"/>
    <cellStyle name="????? 17 2 3 2" xfId="22505" xr:uid="{EF6F3C9C-05CF-45AB-AE4D-FCD22430EE45}"/>
    <cellStyle name="????? 17 2 4" xfId="2073" xr:uid="{B0B87BC2-DF08-4EE8-904B-138BF3151B9B}"/>
    <cellStyle name="????? 17 2 4 2" xfId="22506" xr:uid="{489D026F-582C-4A1A-BCCF-B1C781DBAC75}"/>
    <cellStyle name="????? 17 2 5" xfId="2074" xr:uid="{1D93E6BF-1301-42FD-A0C4-921FDE4A0B4A}"/>
    <cellStyle name="????? 17 2 5 2" xfId="22507" xr:uid="{FA428922-CDC2-497F-B0A4-C92A3DCC3A7B}"/>
    <cellStyle name="????? 17 2 6" xfId="2075" xr:uid="{F37F289E-655A-4EFC-B200-8C10F19B1286}"/>
    <cellStyle name="????? 17 2 6 2" xfId="22508" xr:uid="{3A0C0010-1314-4B0F-BDAC-4672E5061FF9}"/>
    <cellStyle name="????? 17 2 7" xfId="2076" xr:uid="{CAE030E9-EA69-4866-AFA1-601E716578D9}"/>
    <cellStyle name="????? 17 2 7 2" xfId="22509" xr:uid="{8E701035-98F9-4851-AD95-956C4047D5DD}"/>
    <cellStyle name="????? 17 2 8" xfId="2077" xr:uid="{FAFAF85A-B11A-46E9-9C29-F41E27E09EB0}"/>
    <cellStyle name="????? 17 2 8 2" xfId="22510" xr:uid="{ABD3CC9C-56D9-4B59-99E8-C7E9B5BFC971}"/>
    <cellStyle name="????? 17 2 9" xfId="2078" xr:uid="{29E1BE6F-0CD7-46D4-8328-31F57D3B1364}"/>
    <cellStyle name="????? 17 2 9 2" xfId="22511" xr:uid="{769B5E61-3FD3-4430-8BFF-2E92CC690BEB}"/>
    <cellStyle name="????? 17 3" xfId="2079" xr:uid="{F393E0D4-42D5-47BA-B574-CC5189AEE898}"/>
    <cellStyle name="????? 17 3 2" xfId="22512" xr:uid="{3EF82741-2661-4B46-8177-448683E30D70}"/>
    <cellStyle name="????? 17 4" xfId="2080" xr:uid="{D8D7D3E1-23FB-4DBB-BDE2-ACCE155FEF19}"/>
    <cellStyle name="????? 17 4 2" xfId="22513" xr:uid="{72366701-F2FC-44D2-8AC4-E443D77B553F}"/>
    <cellStyle name="????? 17 5" xfId="2081" xr:uid="{D9BAAD8D-2FF4-4412-9967-A519E60E1D0D}"/>
    <cellStyle name="????? 17 5 2" xfId="22514" xr:uid="{AEA6FA16-A941-481E-9E29-A79FE175D7FB}"/>
    <cellStyle name="????? 17 6" xfId="2082" xr:uid="{977FA026-A35B-4AC2-93D3-9A7A24CB9251}"/>
    <cellStyle name="????? 17 6 2" xfId="22515" xr:uid="{E6039525-0D25-4FD4-BFFA-262B8A4DB11D}"/>
    <cellStyle name="????? 17 7" xfId="2083" xr:uid="{D7C5BF37-5F92-49F1-96AD-4FE3B7447836}"/>
    <cellStyle name="????? 17 7 2" xfId="22516" xr:uid="{E428F2FA-25F9-4295-8E1D-889746121F6B}"/>
    <cellStyle name="????? 17 8" xfId="2084" xr:uid="{02FB5B1A-7677-4C19-BEAB-01C45F5140CD}"/>
    <cellStyle name="????? 17 8 2" xfId="22517" xr:uid="{97380030-DBDA-49F0-980D-CB8130700D35}"/>
    <cellStyle name="????? 17 9" xfId="2085" xr:uid="{F98DCFE4-B0E2-4CB9-A137-153AA6823D1D}"/>
    <cellStyle name="????? 17 9 2" xfId="22518" xr:uid="{B0079EB0-7910-486B-B2D0-02DA0D4BBDB6}"/>
    <cellStyle name="????? 18" xfId="2086" xr:uid="{A09FBC2B-D9CC-49EB-BCF2-F595EBC04964}"/>
    <cellStyle name="????? 18 10" xfId="2087" xr:uid="{47F41824-5314-4BA0-AB9C-C389498A401E}"/>
    <cellStyle name="????? 18 10 2" xfId="22519" xr:uid="{3A5D415F-A403-4B86-9F0B-8BEAD8FC7F84}"/>
    <cellStyle name="????? 18 11" xfId="2088" xr:uid="{026E6E5E-FBCE-4B4C-9D03-342D05D07206}"/>
    <cellStyle name="????? 18 11 2" xfId="22520" xr:uid="{BEC8A911-06A4-42F7-BD67-2A4F1153E81E}"/>
    <cellStyle name="????? 18 12" xfId="2089" xr:uid="{AF2A70D2-B7C4-4651-8B17-D9711035B48A}"/>
    <cellStyle name="????? 18 12 2" xfId="22521" xr:uid="{81E8D0B6-89EC-4E05-99EC-7BA78A804CE6}"/>
    <cellStyle name="????? 18 13" xfId="2090" xr:uid="{A96336C0-C9D4-43FB-AAA1-457FCA349176}"/>
    <cellStyle name="????? 18 13 2" xfId="22522" xr:uid="{21CFF597-29B2-4F0D-A2F7-B9C674F7700C}"/>
    <cellStyle name="????? 18 14" xfId="2091" xr:uid="{A3D08792-C4C5-44E5-A3AC-19513939986B}"/>
    <cellStyle name="????? 18 14 2" xfId="22523" xr:uid="{1DF75C85-2237-4750-9AE3-911E635315CB}"/>
    <cellStyle name="????? 18 15" xfId="22524" xr:uid="{C490750C-FCF5-4989-B07F-5943B9C85166}"/>
    <cellStyle name="????? 18 2" xfId="2092" xr:uid="{AB7345BC-05D6-4AB3-8CAE-179923C56CAA}"/>
    <cellStyle name="????? 18 2 10" xfId="2093" xr:uid="{E3E416AD-4FBD-4ABE-8E10-68D9E538B758}"/>
    <cellStyle name="????? 18 2 10 2" xfId="22525" xr:uid="{9DA09CCF-4C7C-4D6A-A46F-A741B629F864}"/>
    <cellStyle name="????? 18 2 11" xfId="2094" xr:uid="{D8CD9ACC-A12B-4A5D-81A5-CFB20032299A}"/>
    <cellStyle name="????? 18 2 11 2" xfId="22526" xr:uid="{72DAFFDC-56E1-4F31-AD36-E67E8798C6D4}"/>
    <cellStyle name="????? 18 2 12" xfId="2095" xr:uid="{D682FB45-AFE1-4740-BE29-D055DFF29F50}"/>
    <cellStyle name="????? 18 2 12 2" xfId="22527" xr:uid="{6042B12B-681D-412F-9278-2C723D1C3B3E}"/>
    <cellStyle name="????? 18 2 13" xfId="2096" xr:uid="{550430B5-56C2-41C0-8F09-BBA826D3CE4A}"/>
    <cellStyle name="????? 18 2 13 2" xfId="22528" xr:uid="{7E668BA2-3B5D-4DAD-826F-690DBA38DFCA}"/>
    <cellStyle name="????? 18 2 14" xfId="2097" xr:uid="{05CA8BF1-ADF0-455B-85A7-17FF986E0598}"/>
    <cellStyle name="????? 18 2 14 2" xfId="22529" xr:uid="{FC487F85-12F7-410B-8D43-84DC6F434A8B}"/>
    <cellStyle name="????? 18 2 15" xfId="2098" xr:uid="{09790A51-2A41-44EE-87CA-15F7C04A3BD2}"/>
    <cellStyle name="????? 18 2 15 2" xfId="22530" xr:uid="{C16F6611-7431-418C-B91D-C453AF78EB1B}"/>
    <cellStyle name="????? 18 2 16" xfId="22531" xr:uid="{6B64CD96-7E02-462A-BFDB-B700CED507C1}"/>
    <cellStyle name="????? 18 2 2" xfId="2099" xr:uid="{B9950756-EF43-4EBF-A94E-998A01001154}"/>
    <cellStyle name="????? 18 2 2 2" xfId="22532" xr:uid="{95ECE770-F96B-4274-B785-626CE9C0CCC5}"/>
    <cellStyle name="????? 18 2 3" xfId="2100" xr:uid="{D9401EC3-BEF0-43FE-8DD9-5BC9EC93116C}"/>
    <cellStyle name="????? 18 2 3 2" xfId="22533" xr:uid="{565FD18F-172F-4468-9180-42D98420F489}"/>
    <cellStyle name="????? 18 2 4" xfId="2101" xr:uid="{D4D2B0D9-568A-4682-91E5-1F500DC0A228}"/>
    <cellStyle name="????? 18 2 4 2" xfId="22534" xr:uid="{0652E2E6-4008-4384-B8B8-DC0255A53FDB}"/>
    <cellStyle name="????? 18 2 5" xfId="2102" xr:uid="{A4E612CA-AD89-44B6-88F4-60C8894A23F9}"/>
    <cellStyle name="????? 18 2 5 2" xfId="22535" xr:uid="{2B83A372-CABD-4FD9-B021-25FA16160217}"/>
    <cellStyle name="????? 18 2 6" xfId="2103" xr:uid="{33C3046E-1E52-4C42-92A1-0139D2F914C4}"/>
    <cellStyle name="????? 18 2 6 2" xfId="22536" xr:uid="{0E86F2C3-4FAC-456E-8971-B78717BC9491}"/>
    <cellStyle name="????? 18 2 7" xfId="2104" xr:uid="{1809E4A5-DF55-426E-A18E-D0C3DBCC0109}"/>
    <cellStyle name="????? 18 2 7 2" xfId="22537" xr:uid="{719601F4-D5EB-4A03-A93C-8FEBFB586E94}"/>
    <cellStyle name="????? 18 2 8" xfId="2105" xr:uid="{74A742E7-5262-4E2B-A21A-510B1AACE059}"/>
    <cellStyle name="????? 18 2 8 2" xfId="22538" xr:uid="{0203FD49-E7DE-443B-B049-5B8398FCE4B1}"/>
    <cellStyle name="????? 18 2 9" xfId="2106" xr:uid="{533161D2-6506-4EED-850F-929F4D154CCA}"/>
    <cellStyle name="????? 18 2 9 2" xfId="22539" xr:uid="{2094BC6F-3EE3-4A91-B165-02665536D794}"/>
    <cellStyle name="????? 18 3" xfId="2107" xr:uid="{E36E3B4E-1D35-488F-B15E-5CE34022C459}"/>
    <cellStyle name="????? 18 3 2" xfId="22540" xr:uid="{91575A86-F6F4-48F4-9ABF-2F6D1F6AFDCD}"/>
    <cellStyle name="????? 18 4" xfId="2108" xr:uid="{DE070D3F-3D57-4862-B127-BEE74FFB7185}"/>
    <cellStyle name="????? 18 4 2" xfId="22541" xr:uid="{0B99730F-FF2D-4906-B746-C9D1C3031977}"/>
    <cellStyle name="????? 18 5" xfId="2109" xr:uid="{E99A214C-5DD9-499D-ACEB-A7CE98C8BFB8}"/>
    <cellStyle name="????? 18 5 2" xfId="22542" xr:uid="{81395B18-7C42-4773-9B3B-3981E4F57131}"/>
    <cellStyle name="????? 18 6" xfId="2110" xr:uid="{35EE7DF9-9475-4537-A381-C5B7A6CAC184}"/>
    <cellStyle name="????? 18 6 2" xfId="22543" xr:uid="{CB1510C3-0027-49C3-B02C-1C875FFCD9AF}"/>
    <cellStyle name="????? 18 7" xfId="2111" xr:uid="{C68B7EEF-A90E-43F5-B7F9-013990B4C7A8}"/>
    <cellStyle name="????? 18 7 2" xfId="22544" xr:uid="{1A16B7E3-B1AE-4715-9C64-E20365D5977B}"/>
    <cellStyle name="????? 18 8" xfId="2112" xr:uid="{04DF98A0-5402-4C1D-A2E1-CAB1BA805904}"/>
    <cellStyle name="????? 18 8 2" xfId="22545" xr:uid="{C061DC11-A0FF-4344-A641-03E3A714D99D}"/>
    <cellStyle name="????? 18 9" xfId="2113" xr:uid="{75B98E17-A21C-4CF4-B501-276422CAAD88}"/>
    <cellStyle name="????? 18 9 2" xfId="22546" xr:uid="{573ACEB8-D896-45A9-95DD-01098D068EBD}"/>
    <cellStyle name="????? 19" xfId="2114" xr:uid="{EABC82E7-7DA7-47E1-A668-67645229F925}"/>
    <cellStyle name="????? 19 10" xfId="2115" xr:uid="{77A86BD8-68A2-4A15-91F4-650387F1C828}"/>
    <cellStyle name="????? 19 10 2" xfId="22547" xr:uid="{AB32B00C-B176-4827-82D4-3CA384598963}"/>
    <cellStyle name="????? 19 11" xfId="2116" xr:uid="{355B3044-5724-4002-A974-D65E0A4E360D}"/>
    <cellStyle name="????? 19 11 2" xfId="22548" xr:uid="{53349A9C-7250-4643-B8D9-9CD0AD6D0CB9}"/>
    <cellStyle name="????? 19 12" xfId="2117" xr:uid="{AD94E077-79A3-441F-9030-8634E7EC01FE}"/>
    <cellStyle name="????? 19 12 2" xfId="22549" xr:uid="{D8015C9D-2D55-4856-8C57-96D25C6A469C}"/>
    <cellStyle name="????? 19 13" xfId="2118" xr:uid="{3AC51075-7E3B-436A-9ED3-3D47759A7A2A}"/>
    <cellStyle name="????? 19 13 2" xfId="22550" xr:uid="{B24085D4-E6FA-424B-8E81-F62E14F9B370}"/>
    <cellStyle name="????? 19 14" xfId="2119" xr:uid="{24353AB9-3C9E-4771-8445-04279C421DF7}"/>
    <cellStyle name="????? 19 14 2" xfId="22551" xr:uid="{88079913-E2DA-465A-A3A9-B0AA86FEEEE7}"/>
    <cellStyle name="????? 19 15" xfId="22552" xr:uid="{412E93D8-D3CA-4730-A5E9-86F4D87B5BE6}"/>
    <cellStyle name="????? 19 2" xfId="2120" xr:uid="{197D6279-68FF-4552-8626-63F8AB991947}"/>
    <cellStyle name="????? 19 2 10" xfId="2121" xr:uid="{51918548-8E02-4C16-9A7D-F56817913850}"/>
    <cellStyle name="????? 19 2 10 2" xfId="22553" xr:uid="{19A15230-F023-43A3-8BE5-8B9022594F12}"/>
    <cellStyle name="????? 19 2 11" xfId="2122" xr:uid="{5E4EE354-589B-44EF-B973-E56AB6AEFF81}"/>
    <cellStyle name="????? 19 2 11 2" xfId="22554" xr:uid="{ACB1986C-8522-4624-8CEE-7FDE4D6ECEC4}"/>
    <cellStyle name="????? 19 2 12" xfId="2123" xr:uid="{55FDDA35-2C99-4BC8-8D9C-2F309B552E9A}"/>
    <cellStyle name="????? 19 2 12 2" xfId="22555" xr:uid="{A21C7A7C-2316-48F4-B028-AF73C510469A}"/>
    <cellStyle name="????? 19 2 13" xfId="2124" xr:uid="{A1BBB128-8988-444F-8372-50441EC39FC4}"/>
    <cellStyle name="????? 19 2 13 2" xfId="22556" xr:uid="{E2413831-E67D-4D62-AE43-A8BBAD384002}"/>
    <cellStyle name="????? 19 2 14" xfId="2125" xr:uid="{8F0DBE36-0DD4-4FC0-86E9-9FBC99905CA6}"/>
    <cellStyle name="????? 19 2 14 2" xfId="22557" xr:uid="{6647681F-EF09-47F0-A37E-08EE5A2FAC1E}"/>
    <cellStyle name="????? 19 2 15" xfId="2126" xr:uid="{3EC456CF-4DC3-4281-806E-89D07A773020}"/>
    <cellStyle name="????? 19 2 15 2" xfId="22558" xr:uid="{C2E15871-25F6-4320-9279-99241E7F456F}"/>
    <cellStyle name="????? 19 2 16" xfId="22559" xr:uid="{33C50080-A703-40D0-B13D-1C07B7DF8860}"/>
    <cellStyle name="????? 19 2 2" xfId="2127" xr:uid="{5A67213F-A4D6-45B8-9301-2EAFA7479047}"/>
    <cellStyle name="????? 19 2 2 2" xfId="22560" xr:uid="{84E34095-E582-4C0D-9648-6F6C2A4A9D19}"/>
    <cellStyle name="????? 19 2 3" xfId="2128" xr:uid="{6F8EE59D-3FDC-465C-887D-4914235025C0}"/>
    <cellStyle name="????? 19 2 3 2" xfId="22561" xr:uid="{742A1210-4F8C-4DCD-886E-22C408D3C564}"/>
    <cellStyle name="????? 19 2 4" xfId="2129" xr:uid="{4E8A4052-080B-4FE2-99C1-4505E665F3C4}"/>
    <cellStyle name="????? 19 2 4 2" xfId="22562" xr:uid="{C3508C51-0D1F-49C6-9674-0194CF3DD400}"/>
    <cellStyle name="????? 19 2 5" xfId="2130" xr:uid="{20DCF2B1-4D31-4514-B56F-2EBD219D4604}"/>
    <cellStyle name="????? 19 2 5 2" xfId="22563" xr:uid="{EEDED848-D7D3-4443-B22C-0C08C3680934}"/>
    <cellStyle name="????? 19 2 6" xfId="2131" xr:uid="{581181A0-036F-46B0-A214-82E3B3713CFB}"/>
    <cellStyle name="????? 19 2 6 2" xfId="22564" xr:uid="{B1C45A73-E969-4FDB-9D1C-69FA324D3D72}"/>
    <cellStyle name="????? 19 2 7" xfId="2132" xr:uid="{CA69F1EA-6F67-404D-A19F-DC1EF2506E9D}"/>
    <cellStyle name="????? 19 2 7 2" xfId="22565" xr:uid="{0B6674A6-C39A-454E-B43C-1D0502578A17}"/>
    <cellStyle name="????? 19 2 8" xfId="2133" xr:uid="{8A84FABA-DF22-47CD-86A3-470616FC5E84}"/>
    <cellStyle name="????? 19 2 8 2" xfId="22566" xr:uid="{1CD4AA16-00E0-443E-9D9C-FCF431BF5CF6}"/>
    <cellStyle name="????? 19 2 9" xfId="2134" xr:uid="{22485B9A-8C34-467C-A0F1-2D1A251E952B}"/>
    <cellStyle name="????? 19 2 9 2" xfId="22567" xr:uid="{27324D18-07E3-4128-93C6-6218A2DE5115}"/>
    <cellStyle name="????? 19 3" xfId="2135" xr:uid="{9CA5DB8A-888D-4E75-B651-163946A76F11}"/>
    <cellStyle name="????? 19 3 2" xfId="22568" xr:uid="{EE95D1C4-BCB6-4B26-87F5-B716D2A511F4}"/>
    <cellStyle name="????? 19 4" xfId="2136" xr:uid="{D7486A80-EE93-4E2F-9F4E-7D056B26D89C}"/>
    <cellStyle name="????? 19 4 2" xfId="22569" xr:uid="{287F9384-2F43-47FD-8F89-39478ACBF4F6}"/>
    <cellStyle name="????? 19 5" xfId="2137" xr:uid="{597D009C-C6D1-40B2-8977-ECFFCE235677}"/>
    <cellStyle name="????? 19 5 2" xfId="22570" xr:uid="{EE8C46DC-1226-400A-81C5-90E6070C330B}"/>
    <cellStyle name="????? 19 6" xfId="2138" xr:uid="{D075B15B-54CD-42BB-A095-05613BF0683C}"/>
    <cellStyle name="????? 19 6 2" xfId="22571" xr:uid="{20D104DE-7A9B-49A4-8A22-EFD90F7472B0}"/>
    <cellStyle name="????? 19 7" xfId="2139" xr:uid="{BC312DF6-BCE3-46B7-8B3E-BC08DF610810}"/>
    <cellStyle name="????? 19 7 2" xfId="22572" xr:uid="{22EAC764-0E8B-4BCD-B18C-C4618BD62861}"/>
    <cellStyle name="????? 19 8" xfId="2140" xr:uid="{135F260A-0D97-4668-9E5D-925FBBFE7689}"/>
    <cellStyle name="????? 19 8 2" xfId="22573" xr:uid="{C923AE8F-1297-4CF3-A8C7-6E51B5F31386}"/>
    <cellStyle name="????? 19 9" xfId="2141" xr:uid="{D579BCBB-C22C-48D1-A452-1C0C5B543B42}"/>
    <cellStyle name="????? 19 9 2" xfId="22574" xr:uid="{5188CD3B-AE17-493A-A5DE-9BA6B0FDDD55}"/>
    <cellStyle name="????? 2" xfId="2142" xr:uid="{F03EE173-B670-4BAE-A5A8-719569E92E8D}"/>
    <cellStyle name="????? 2 10" xfId="2143" xr:uid="{34831679-A62A-438E-9FD3-A76658D2D372}"/>
    <cellStyle name="????? 2 10 2" xfId="22575" xr:uid="{C716AE4F-F773-40B0-81FF-5B879B33FCA2}"/>
    <cellStyle name="????? 2 11" xfId="2144" xr:uid="{52E0DB22-A51D-4821-BB9F-734A2F192C3A}"/>
    <cellStyle name="????? 2 11 2" xfId="22576" xr:uid="{B113BC6F-D3EB-43F8-BACB-80F41B9234F7}"/>
    <cellStyle name="????? 2 12" xfId="2145" xr:uid="{8E76E66C-59A3-448D-8348-B10DC5029BA1}"/>
    <cellStyle name="????? 2 12 2" xfId="22577" xr:uid="{A384BCC4-CF3F-459C-83DE-5F48F5CCAE25}"/>
    <cellStyle name="????? 2 13" xfId="2146" xr:uid="{82324C70-97B9-4E12-8427-26C90CBDF836}"/>
    <cellStyle name="????? 2 13 2" xfId="22578" xr:uid="{B0B72B8A-A969-4C46-A39E-BC4619547115}"/>
    <cellStyle name="????? 2 14" xfId="2147" xr:uid="{C6827BFB-1F4D-4E62-8940-ABB60896708D}"/>
    <cellStyle name="????? 2 14 2" xfId="22579" xr:uid="{CB181A15-90A0-470C-89BA-C870F84C671F}"/>
    <cellStyle name="????? 2 15" xfId="2148" xr:uid="{7DDA24B2-0666-47E6-82A9-C4F441619140}"/>
    <cellStyle name="????? 2 15 2" xfId="22580" xr:uid="{CC851783-A240-4C65-B0C1-C11C7076002E}"/>
    <cellStyle name="????? 2 16" xfId="22581" xr:uid="{AF745147-8100-406B-8E82-F5AC0B65D0D8}"/>
    <cellStyle name="????? 2 2" xfId="2149" xr:uid="{322A3265-3DFE-49B3-9324-84CDC98376ED}"/>
    <cellStyle name="????? 2 2 10" xfId="2150" xr:uid="{B95A2E9A-E70D-4D44-9611-700727C05FC1}"/>
    <cellStyle name="????? 2 2 10 2" xfId="22582" xr:uid="{81A2A1CC-84B3-4810-8A9C-54A3ADDFBABF}"/>
    <cellStyle name="????? 2 2 11" xfId="2151" xr:uid="{B12623FA-AB4A-4253-A466-7EA212F5F015}"/>
    <cellStyle name="????? 2 2 11 2" xfId="22583" xr:uid="{B2859B7C-57A4-4D24-B14C-C79D144ECF10}"/>
    <cellStyle name="????? 2 2 12" xfId="2152" xr:uid="{FA9AC2D5-5B5B-45B3-B6C0-C7F5231B114C}"/>
    <cellStyle name="????? 2 2 12 2" xfId="22584" xr:uid="{4BCD2BCB-84AF-4BF4-BC59-882A2CB6B2B3}"/>
    <cellStyle name="????? 2 2 13" xfId="2153" xr:uid="{5526BD1A-F1A5-4E55-81A5-3FD412F23729}"/>
    <cellStyle name="????? 2 2 13 2" xfId="22585" xr:uid="{BBD2FF1D-5287-49C0-B3B4-C1643C6F6BC1}"/>
    <cellStyle name="????? 2 2 14" xfId="2154" xr:uid="{6C1CC58C-0B0B-42D7-9C88-B7E2BC056998}"/>
    <cellStyle name="????? 2 2 14 2" xfId="22586" xr:uid="{93A88E92-7A50-4B95-A0C9-4BB5DF156138}"/>
    <cellStyle name="????? 2 2 15" xfId="22587" xr:uid="{E6A1D776-C0C5-44BE-B28D-A5669D2CBA6E}"/>
    <cellStyle name="????? 2 2 2" xfId="2155" xr:uid="{0379A958-21C2-4A13-933A-05D6F2809566}"/>
    <cellStyle name="????? 2 2 2 10" xfId="2156" xr:uid="{391B27C5-04BA-4381-AB12-5944A3B48710}"/>
    <cellStyle name="????? 2 2 2 10 2" xfId="22588" xr:uid="{240C70B0-0463-4962-95B8-E3DD7AE0AD28}"/>
    <cellStyle name="????? 2 2 2 11" xfId="2157" xr:uid="{708888B0-A0AD-4CF2-B415-BEC4EFFA02BC}"/>
    <cellStyle name="????? 2 2 2 11 2" xfId="22589" xr:uid="{765B9D1C-725C-48E3-B293-F349C1E7FE2C}"/>
    <cellStyle name="????? 2 2 2 12" xfId="2158" xr:uid="{DD941DDD-89D4-40B8-A6CD-8E85ACAA6665}"/>
    <cellStyle name="????? 2 2 2 12 2" xfId="22590" xr:uid="{4C323C86-4F43-4ADA-B315-19C09FA723C9}"/>
    <cellStyle name="????? 2 2 2 13" xfId="2159" xr:uid="{AEFFFD21-EB84-4074-BA51-E2DD6F3F4796}"/>
    <cellStyle name="????? 2 2 2 13 2" xfId="22591" xr:uid="{6A0DB85D-A67B-4626-AFDF-BEBF70D72006}"/>
    <cellStyle name="????? 2 2 2 14" xfId="2160" xr:uid="{9ECA043B-E7F7-4D33-A466-62DB45E88284}"/>
    <cellStyle name="????? 2 2 2 14 2" xfId="22592" xr:uid="{C4C9F458-CC47-4C4C-B279-619FC73F4931}"/>
    <cellStyle name="????? 2 2 2 15" xfId="2161" xr:uid="{4C6FBAC1-165A-4986-B9DE-5A32E6F0DD36}"/>
    <cellStyle name="????? 2 2 2 15 2" xfId="22593" xr:uid="{55AFA9D0-611C-4CA8-9ACA-0624CAC79EA1}"/>
    <cellStyle name="????? 2 2 2 16" xfId="22594" xr:uid="{B74B75AE-9777-4DA2-A8A7-FF98743E50D9}"/>
    <cellStyle name="????? 2 2 2 2" xfId="2162" xr:uid="{97A6E223-07D1-4EE5-84E2-1D45D58BA0C6}"/>
    <cellStyle name="????? 2 2 2 2 2" xfId="22595" xr:uid="{002A0CB0-455B-4100-981D-F277BA4B5BF9}"/>
    <cellStyle name="????? 2 2 2 3" xfId="2163" xr:uid="{EE6366A1-6397-458F-8CC4-181DECDBFE19}"/>
    <cellStyle name="????? 2 2 2 3 2" xfId="22596" xr:uid="{1848937F-7D68-4EF7-9019-42F26AA6BCF5}"/>
    <cellStyle name="????? 2 2 2 4" xfId="2164" xr:uid="{C4F70FD7-141A-4BD9-8764-7D06A04BE2D1}"/>
    <cellStyle name="????? 2 2 2 4 2" xfId="22597" xr:uid="{C8A767A7-1843-454D-B940-914A02F996BA}"/>
    <cellStyle name="????? 2 2 2 5" xfId="2165" xr:uid="{773454B1-3DFC-4CEE-90BB-94D2BDAC0628}"/>
    <cellStyle name="????? 2 2 2 5 2" xfId="22598" xr:uid="{D6A36CDD-33E0-4E10-97CD-3BFDB7E0FF4B}"/>
    <cellStyle name="????? 2 2 2 6" xfId="2166" xr:uid="{75877FB5-4F38-469C-BEDA-2F8D52CAFFE5}"/>
    <cellStyle name="????? 2 2 2 6 2" xfId="22599" xr:uid="{89F1B980-398B-40C8-9E1C-D27E8C2604DB}"/>
    <cellStyle name="????? 2 2 2 7" xfId="2167" xr:uid="{3A007234-18DF-4CF9-84BF-A90640C1509B}"/>
    <cellStyle name="????? 2 2 2 7 2" xfId="22600" xr:uid="{3EC60A53-829E-47EB-9547-5F1EA380AF9E}"/>
    <cellStyle name="????? 2 2 2 8" xfId="2168" xr:uid="{3F0CEC8B-DB4F-4DBF-9C7F-BA45FE15F52E}"/>
    <cellStyle name="????? 2 2 2 8 2" xfId="22601" xr:uid="{64B36EC6-10F2-42A7-876E-918DB4744143}"/>
    <cellStyle name="????? 2 2 2 9" xfId="2169" xr:uid="{E9F99BC0-24CF-4F0C-98AE-BE9CF1063B82}"/>
    <cellStyle name="????? 2 2 2 9 2" xfId="22602" xr:uid="{2715886F-1BF1-4C3E-A191-CE15FE4C5BBB}"/>
    <cellStyle name="????? 2 2 3" xfId="2170" xr:uid="{0FC1D041-697D-4B15-B037-1253350569FC}"/>
    <cellStyle name="????? 2 2 3 2" xfId="22603" xr:uid="{087BAD1E-D234-42CC-B1CC-8C693EE410D4}"/>
    <cellStyle name="????? 2 2 4" xfId="2171" xr:uid="{1D3F2585-A54B-4FDB-BBA5-C8514FCB6FF5}"/>
    <cellStyle name="????? 2 2 4 2" xfId="22604" xr:uid="{19352C23-B5E1-40B1-9C8F-2DCCA8674006}"/>
    <cellStyle name="????? 2 2 5" xfId="2172" xr:uid="{78BE9D36-8363-4F4B-B2BF-A2D941E1F946}"/>
    <cellStyle name="????? 2 2 5 2" xfId="22605" xr:uid="{C0A46EB7-178C-4185-AEA3-5F11DDEB764A}"/>
    <cellStyle name="????? 2 2 6" xfId="2173" xr:uid="{0C81E8B7-5952-4B88-AF21-613CF47C6C3C}"/>
    <cellStyle name="????? 2 2 6 2" xfId="22606" xr:uid="{99A0F734-282D-42D9-918A-994F2452E549}"/>
    <cellStyle name="????? 2 2 7" xfId="2174" xr:uid="{EE93BFF4-E188-4095-A130-6DE6E0057E60}"/>
    <cellStyle name="????? 2 2 7 2" xfId="22607" xr:uid="{E203F98E-B9B7-46E1-93A4-C2B0775BFFC8}"/>
    <cellStyle name="????? 2 2 8" xfId="2175" xr:uid="{E3DCFF22-F0F1-4728-BF9A-6A824741700E}"/>
    <cellStyle name="????? 2 2 8 2" xfId="22608" xr:uid="{B09D94E5-8E01-4B41-8977-D66748FF6403}"/>
    <cellStyle name="????? 2 2 9" xfId="2176" xr:uid="{05B046D6-A5E1-4DE7-A1A8-5FC3A6E12BC7}"/>
    <cellStyle name="????? 2 2 9 2" xfId="22609" xr:uid="{55D3204C-0338-4ADF-A29C-7EA9F012B17F}"/>
    <cellStyle name="????? 2 3" xfId="2177" xr:uid="{AC5DB766-EF3C-4079-A9A7-4F29696D62F2}"/>
    <cellStyle name="????? 2 3 10" xfId="2178" xr:uid="{8D14D62C-6147-43E9-876D-C280F6B1E138}"/>
    <cellStyle name="????? 2 3 10 2" xfId="22610" xr:uid="{C20D4BFA-88D5-41C6-8680-635B6757EFCC}"/>
    <cellStyle name="????? 2 3 11" xfId="2179" xr:uid="{0905FA6A-2993-4326-991B-440A508836CE}"/>
    <cellStyle name="????? 2 3 11 2" xfId="22611" xr:uid="{9581374F-4DBA-4986-883F-CBFA9539B0A9}"/>
    <cellStyle name="????? 2 3 12" xfId="2180" xr:uid="{A7858067-9599-4FB3-8CE3-AA0B9545EF7A}"/>
    <cellStyle name="????? 2 3 12 2" xfId="22612" xr:uid="{26B6D7B0-76BE-4E5A-BE2B-6B504BA94161}"/>
    <cellStyle name="????? 2 3 13" xfId="2181" xr:uid="{4F7DC638-0F62-4F39-AF10-53943FD9CBBF}"/>
    <cellStyle name="????? 2 3 13 2" xfId="22613" xr:uid="{9BCBDEB1-A82F-4C3F-8D4A-4746943F42A8}"/>
    <cellStyle name="????? 2 3 14" xfId="2182" xr:uid="{2418E43A-8707-463B-8A24-A650CFC3729A}"/>
    <cellStyle name="????? 2 3 14 2" xfId="22614" xr:uid="{8150BC9C-D265-47E8-8724-CF1D7F45FD21}"/>
    <cellStyle name="????? 2 3 15" xfId="2183" xr:uid="{E270B592-0536-4450-A050-F9231F84E713}"/>
    <cellStyle name="????? 2 3 15 2" xfId="22615" xr:uid="{4AFA022B-8F5E-4297-A4C0-AAA6169D16AB}"/>
    <cellStyle name="????? 2 3 16" xfId="22616" xr:uid="{8B5E3810-1350-4D81-BC0D-9517946D1560}"/>
    <cellStyle name="????? 2 3 2" xfId="2184" xr:uid="{7C6F6F8A-82CE-4042-8181-4C6787197B8B}"/>
    <cellStyle name="????? 2 3 2 2" xfId="22617" xr:uid="{F48EAA61-ECD7-4F4B-90B5-E3260DA74D14}"/>
    <cellStyle name="????? 2 3 3" xfId="2185" xr:uid="{454DFC5F-202F-4B86-8711-C94C7320E235}"/>
    <cellStyle name="????? 2 3 3 2" xfId="22618" xr:uid="{7E2A757E-F2C2-4BDC-84D5-C2CCF5D11C98}"/>
    <cellStyle name="????? 2 3 4" xfId="2186" xr:uid="{78FC54B2-B8B1-4BA9-A50A-40F85B92413A}"/>
    <cellStyle name="????? 2 3 4 2" xfId="22619" xr:uid="{76964C42-8887-4894-9C3F-18306B6B6A92}"/>
    <cellStyle name="????? 2 3 5" xfId="2187" xr:uid="{7BB958F0-9FED-433E-8643-0858B52A7693}"/>
    <cellStyle name="????? 2 3 5 2" xfId="22620" xr:uid="{D0DF204A-21F4-4DFD-9210-C646CE3F01C4}"/>
    <cellStyle name="????? 2 3 6" xfId="2188" xr:uid="{0E3C0F3A-037C-4308-902F-23445F32C813}"/>
    <cellStyle name="????? 2 3 6 2" xfId="22621" xr:uid="{5106E805-A339-41F3-8000-0ADA3DBDACCB}"/>
    <cellStyle name="????? 2 3 7" xfId="2189" xr:uid="{375E8BA0-95C5-4857-9C24-D12392201EBA}"/>
    <cellStyle name="????? 2 3 7 2" xfId="22622" xr:uid="{D9D7EED2-2AA8-4585-BF0D-E00D1F5A6A0D}"/>
    <cellStyle name="????? 2 3 8" xfId="2190" xr:uid="{F9C70A18-5E33-48D9-ACE2-A14123682974}"/>
    <cellStyle name="????? 2 3 8 2" xfId="22623" xr:uid="{6EE18FE2-D440-43EC-A364-B367C26D85CA}"/>
    <cellStyle name="????? 2 3 9" xfId="2191" xr:uid="{D4611B8B-212A-403E-9F3F-20E6F5B0E4E5}"/>
    <cellStyle name="????? 2 3 9 2" xfId="22624" xr:uid="{3581592D-EFF8-4C29-81ED-54C9073AB547}"/>
    <cellStyle name="????? 2 4" xfId="2192" xr:uid="{C83A09B1-CEC5-4E68-A90F-FE924927313F}"/>
    <cellStyle name="????? 2 4 2" xfId="22625" xr:uid="{B5E2309D-4793-4ED9-9C9B-2300C0D2E3A7}"/>
    <cellStyle name="????? 2 5" xfId="2193" xr:uid="{35051A46-3C7F-4560-90AB-A9222020FCD3}"/>
    <cellStyle name="????? 2 5 2" xfId="22626" xr:uid="{FA3D7826-646B-45E1-BBBA-FBBF8394F5F8}"/>
    <cellStyle name="????? 2 6" xfId="2194" xr:uid="{06C637EC-AF1B-487E-ABF3-391ECAE0C27B}"/>
    <cellStyle name="????? 2 6 2" xfId="22627" xr:uid="{29846101-62FC-4DA5-9F8B-B0918231A6B7}"/>
    <cellStyle name="????? 2 7" xfId="2195" xr:uid="{3306210E-B143-4500-A8F9-0DBEAF47AAB6}"/>
    <cellStyle name="????? 2 7 2" xfId="22628" xr:uid="{84D798B2-A384-41D7-A99D-7262D29A9960}"/>
    <cellStyle name="????? 2 8" xfId="2196" xr:uid="{B0B59E2E-55EA-4BB8-90B6-247537A90F5C}"/>
    <cellStyle name="????? 2 8 2" xfId="22629" xr:uid="{A74AE521-C177-4B60-BDC0-9B2B47986C47}"/>
    <cellStyle name="????? 2 9" xfId="2197" xr:uid="{1C65C557-4952-4A17-8E2B-4319D0637ACE}"/>
    <cellStyle name="????? 2 9 2" xfId="22630" xr:uid="{29AEC451-DADD-46FA-9BB8-C92C56C86F01}"/>
    <cellStyle name="????? 20" xfId="2198" xr:uid="{A97789E8-F534-44AB-816F-AE5B619A0C19}"/>
    <cellStyle name="????? 20 10" xfId="2199" xr:uid="{9D22D336-D72C-4644-9A19-388F4109076B}"/>
    <cellStyle name="????? 20 10 2" xfId="22631" xr:uid="{89AD8E5A-6F4B-4F62-A558-4B9D15785496}"/>
    <cellStyle name="????? 20 11" xfId="2200" xr:uid="{6F10FCC9-E490-4A9B-A96A-C24369AC8F28}"/>
    <cellStyle name="????? 20 11 2" xfId="22632" xr:uid="{336E1961-6E4F-43C5-BD7C-0D222D30158D}"/>
    <cellStyle name="????? 20 12" xfId="2201" xr:uid="{4754311E-4DB8-4FFB-8BAE-0F6939B05288}"/>
    <cellStyle name="????? 20 12 2" xfId="22633" xr:uid="{B0332DF6-C67D-435A-8D89-414E2B35265A}"/>
    <cellStyle name="????? 20 13" xfId="2202" xr:uid="{05392ECF-2975-48A6-B938-52EB66F4D9C5}"/>
    <cellStyle name="????? 20 13 2" xfId="22634" xr:uid="{C043EAB6-8C5E-48AA-9571-9BFC9B610F80}"/>
    <cellStyle name="????? 20 14" xfId="2203" xr:uid="{EEDFE073-04F5-48B7-A7E5-A6A6F7006374}"/>
    <cellStyle name="????? 20 14 2" xfId="22635" xr:uid="{05C4544F-7DA3-49E2-899A-7D2F7DB3DFA3}"/>
    <cellStyle name="????? 20 15" xfId="22636" xr:uid="{E2902E29-07A4-4472-9DDF-3CBA29B33846}"/>
    <cellStyle name="????? 20 2" xfId="2204" xr:uid="{10793E4B-443C-4C13-946F-19A068EEBDEC}"/>
    <cellStyle name="????? 20 2 10" xfId="2205" xr:uid="{56190CDA-0F87-46BA-AB92-A554324682C4}"/>
    <cellStyle name="????? 20 2 10 2" xfId="22637" xr:uid="{1BA84490-E86D-4282-8942-38C448D112BF}"/>
    <cellStyle name="????? 20 2 11" xfId="2206" xr:uid="{97D45C9B-08A3-4600-8DBC-F4C9CC44EE06}"/>
    <cellStyle name="????? 20 2 11 2" xfId="22638" xr:uid="{02699C1D-12A1-47E1-9D93-BEDFDCBF1E97}"/>
    <cellStyle name="????? 20 2 12" xfId="2207" xr:uid="{234E0F8E-66AB-48CF-9F3C-8F01BF677378}"/>
    <cellStyle name="????? 20 2 12 2" xfId="22639" xr:uid="{BC847C35-225D-45CD-88A9-3725F31EE688}"/>
    <cellStyle name="????? 20 2 13" xfId="2208" xr:uid="{3FF7F1AD-5E2B-4B7E-B61C-399DCFA73824}"/>
    <cellStyle name="????? 20 2 13 2" xfId="22640" xr:uid="{52E65A6D-5344-41A3-9C21-6EA6A99DC7DC}"/>
    <cellStyle name="????? 20 2 14" xfId="2209" xr:uid="{CC6221E4-F6F4-4649-92BF-5214D554D744}"/>
    <cellStyle name="????? 20 2 14 2" xfId="22641" xr:uid="{CE4EA462-CA0A-40AB-A844-64667954090F}"/>
    <cellStyle name="????? 20 2 15" xfId="2210" xr:uid="{E952B0C8-2473-4705-9A40-597BF99F9FBC}"/>
    <cellStyle name="????? 20 2 15 2" xfId="22642" xr:uid="{9D5BFACF-6272-4E92-9BAC-4C319B566DE6}"/>
    <cellStyle name="????? 20 2 16" xfId="22643" xr:uid="{6B8D32C9-0C85-4DD8-97B3-FD5DEDCFC042}"/>
    <cellStyle name="????? 20 2 2" xfId="2211" xr:uid="{C8319736-3683-4C27-9804-63968B283FEB}"/>
    <cellStyle name="????? 20 2 2 2" xfId="22644" xr:uid="{B3BB2AA9-EDB6-44D4-9C17-514068B5C753}"/>
    <cellStyle name="????? 20 2 3" xfId="2212" xr:uid="{6A4C443E-881A-45B2-9846-E175D4FA9995}"/>
    <cellStyle name="????? 20 2 3 2" xfId="22645" xr:uid="{5E56CCC9-8C73-4FED-85BF-E85DBF5587F1}"/>
    <cellStyle name="????? 20 2 4" xfId="2213" xr:uid="{5B65666E-3542-4D6C-A17A-125932D50260}"/>
    <cellStyle name="????? 20 2 4 2" xfId="22646" xr:uid="{ADB1F1D7-81D7-41FD-AEF9-7A9620C4BDAF}"/>
    <cellStyle name="????? 20 2 5" xfId="2214" xr:uid="{676CF40C-D546-4AC7-836D-222C1D6FBF5C}"/>
    <cellStyle name="????? 20 2 5 2" xfId="22647" xr:uid="{B7397C1A-508E-438E-B861-B70EC9655E97}"/>
    <cellStyle name="????? 20 2 6" xfId="2215" xr:uid="{B48167CB-7DAF-43A4-B5D9-1CF67A7072FE}"/>
    <cellStyle name="????? 20 2 6 2" xfId="22648" xr:uid="{5190EDD5-2C21-4920-B1FE-DF355301852F}"/>
    <cellStyle name="????? 20 2 7" xfId="2216" xr:uid="{5952D63B-3995-4093-8561-4A54A932145F}"/>
    <cellStyle name="????? 20 2 7 2" xfId="22649" xr:uid="{C5D54AC5-8E74-473C-B633-CE47F83AAC69}"/>
    <cellStyle name="????? 20 2 8" xfId="2217" xr:uid="{997489D6-0904-423F-8057-84EB4F2AB38C}"/>
    <cellStyle name="????? 20 2 8 2" xfId="22650" xr:uid="{1A2B318E-3953-4702-83D9-44775D3302F7}"/>
    <cellStyle name="????? 20 2 9" xfId="2218" xr:uid="{E0F3AC9F-9A90-4274-8F77-AE39D048B5E5}"/>
    <cellStyle name="????? 20 2 9 2" xfId="22651" xr:uid="{57BAC06B-FE40-4CFD-9DE0-D1E95BAEE6F9}"/>
    <cellStyle name="????? 20 3" xfId="2219" xr:uid="{1ADA00E8-8DEC-4DF0-8C78-C27EC43C29F5}"/>
    <cellStyle name="????? 20 3 2" xfId="22652" xr:uid="{40A5C0F6-3C23-4EA5-96A3-16E63FE64A6A}"/>
    <cellStyle name="????? 20 4" xfId="2220" xr:uid="{DE6F5C7A-6912-4C71-A6EA-837A22CB9947}"/>
    <cellStyle name="????? 20 4 2" xfId="22653" xr:uid="{E018963F-7BBA-4FC4-A0BF-602720BE7D93}"/>
    <cellStyle name="????? 20 5" xfId="2221" xr:uid="{FE89DE0B-8097-49DA-947E-E34C8312C632}"/>
    <cellStyle name="????? 20 5 2" xfId="22654" xr:uid="{D8FEBBAD-0135-49D0-93EB-0B604A2D288C}"/>
    <cellStyle name="????? 20 6" xfId="2222" xr:uid="{D62CC80B-DFF2-4330-82E4-42D9D1D60764}"/>
    <cellStyle name="????? 20 6 2" xfId="22655" xr:uid="{FB6FFEE9-C0BA-4CBD-BC71-5487452D55F1}"/>
    <cellStyle name="????? 20 7" xfId="2223" xr:uid="{382B1EB5-0866-4BE2-830A-52590DC22B8B}"/>
    <cellStyle name="????? 20 7 2" xfId="22656" xr:uid="{DA22A11A-08EC-4905-B0BE-643E5243E317}"/>
    <cellStyle name="????? 20 8" xfId="2224" xr:uid="{6C114C12-21A7-41EC-B2AA-5334C6C6A9F4}"/>
    <cellStyle name="????? 20 8 2" xfId="22657" xr:uid="{CEEAA703-ADAC-40A0-801A-7D48C5928AA0}"/>
    <cellStyle name="????? 20 9" xfId="2225" xr:uid="{0E9C8589-12CD-416C-95C1-6B33421588C3}"/>
    <cellStyle name="????? 20 9 2" xfId="22658" xr:uid="{3D79842C-A99A-49E3-8D34-EDE1EA38D5C7}"/>
    <cellStyle name="????? 21" xfId="2226" xr:uid="{87619E3E-E17C-4E28-9767-E3B7A681937E}"/>
    <cellStyle name="????? 21 10" xfId="2227" xr:uid="{4E458328-D7C9-48E5-8528-D751FE128319}"/>
    <cellStyle name="????? 21 10 2" xfId="22659" xr:uid="{69F39F23-4287-41C0-9E9C-948DC4C4B130}"/>
    <cellStyle name="????? 21 11" xfId="2228" xr:uid="{CC0A75AF-7376-4565-AE86-1701F1AC40D3}"/>
    <cellStyle name="????? 21 11 2" xfId="22660" xr:uid="{046278CA-93FC-4522-A5AD-1B0A9F6B994E}"/>
    <cellStyle name="????? 21 12" xfId="2229" xr:uid="{E10A17F6-7BFF-4606-9B27-7BAE491DD950}"/>
    <cellStyle name="????? 21 12 2" xfId="22661" xr:uid="{1311F118-C4E5-4472-84EF-61D22AC7B729}"/>
    <cellStyle name="????? 21 13" xfId="2230" xr:uid="{2A2C8D42-46F0-4E6C-AF98-A27ABF243960}"/>
    <cellStyle name="????? 21 13 2" xfId="22662" xr:uid="{D1FFD698-497B-4D14-B1D9-1D26A34400A1}"/>
    <cellStyle name="????? 21 14" xfId="2231" xr:uid="{14D41AA3-2A92-4B82-A588-3AB4E0362F05}"/>
    <cellStyle name="????? 21 14 2" xfId="22663" xr:uid="{29A472BF-9B23-4022-9896-6E60D780CA96}"/>
    <cellStyle name="????? 21 15" xfId="22664" xr:uid="{C72DCEF1-FA0D-4A9E-AF13-C70DB37A0FE6}"/>
    <cellStyle name="????? 21 2" xfId="2232" xr:uid="{4401FA3C-4956-42EC-8D1F-50A459844282}"/>
    <cellStyle name="????? 21 2 10" xfId="2233" xr:uid="{9EFA7D08-67B0-4EB3-8086-6A5C710459FF}"/>
    <cellStyle name="????? 21 2 10 2" xfId="22665" xr:uid="{58F27F0A-213E-4267-A846-5A9A1753CBE2}"/>
    <cellStyle name="????? 21 2 11" xfId="2234" xr:uid="{D3AAD13E-A3BF-4A24-90A5-1D3D0FD65669}"/>
    <cellStyle name="????? 21 2 11 2" xfId="22666" xr:uid="{9A19A73B-1B52-47AC-9A77-2385CF3C2F2E}"/>
    <cellStyle name="????? 21 2 12" xfId="2235" xr:uid="{82149DC3-1AF4-4354-A4BD-5D259AAC21E3}"/>
    <cellStyle name="????? 21 2 12 2" xfId="22667" xr:uid="{8B7F55A0-3CC0-4978-BE61-C839B666694C}"/>
    <cellStyle name="????? 21 2 13" xfId="2236" xr:uid="{CC79EEAA-283F-4E2D-8C02-FF2A8E9B0CE8}"/>
    <cellStyle name="????? 21 2 13 2" xfId="22668" xr:uid="{07CFAFEE-445E-415E-A0D9-297429986B67}"/>
    <cellStyle name="????? 21 2 14" xfId="2237" xr:uid="{661AB896-5E3E-4628-8170-F270DD6281E7}"/>
    <cellStyle name="????? 21 2 14 2" xfId="22669" xr:uid="{F05179AA-1904-4A7E-910A-BFB3983A70DD}"/>
    <cellStyle name="????? 21 2 15" xfId="2238" xr:uid="{A90B69D8-50E8-460B-BB31-FE9333922B17}"/>
    <cellStyle name="????? 21 2 15 2" xfId="22670" xr:uid="{2E51920B-E38D-4501-A400-F602CEDA3782}"/>
    <cellStyle name="????? 21 2 16" xfId="22671" xr:uid="{42ACC357-89B6-412D-9E1A-53F830F04370}"/>
    <cellStyle name="????? 21 2 2" xfId="2239" xr:uid="{624175AD-9C7C-4D7B-A8EB-239977C49301}"/>
    <cellStyle name="????? 21 2 2 2" xfId="22672" xr:uid="{2B966839-0EF1-45C0-9265-2D5B573165A7}"/>
    <cellStyle name="????? 21 2 3" xfId="2240" xr:uid="{EF6DC6C5-B0DB-466A-9307-0A0CA1EFBC83}"/>
    <cellStyle name="????? 21 2 3 2" xfId="22673" xr:uid="{7E939040-2795-4DFA-8EA6-79B4E49E1359}"/>
    <cellStyle name="????? 21 2 4" xfId="2241" xr:uid="{439B7845-0B10-44EC-A5FE-5B3A5EB64824}"/>
    <cellStyle name="????? 21 2 4 2" xfId="22674" xr:uid="{2BCC8C9E-25E6-43DA-BCD5-E7587CB40440}"/>
    <cellStyle name="????? 21 2 5" xfId="2242" xr:uid="{9405A4D2-CEDB-4058-9EA7-F95EF26E358F}"/>
    <cellStyle name="????? 21 2 5 2" xfId="22675" xr:uid="{193B16A4-478C-4BB0-901E-22B25914C0C2}"/>
    <cellStyle name="????? 21 2 6" xfId="2243" xr:uid="{08188F07-A3FA-4B3B-8F0D-94479FF40458}"/>
    <cellStyle name="????? 21 2 6 2" xfId="22676" xr:uid="{235E42F9-E4CC-4E2F-9EDA-A230525F133C}"/>
    <cellStyle name="????? 21 2 7" xfId="2244" xr:uid="{2A7D020F-1E61-430C-B906-2A15A5610ACC}"/>
    <cellStyle name="????? 21 2 7 2" xfId="22677" xr:uid="{2D0C9CF5-866C-498A-9370-3659B2D4186B}"/>
    <cellStyle name="????? 21 2 8" xfId="2245" xr:uid="{49F00418-0E8C-4DA6-A284-FE20E51CEB3E}"/>
    <cellStyle name="????? 21 2 8 2" xfId="22678" xr:uid="{01482572-007C-40B1-9213-6D148EBF5243}"/>
    <cellStyle name="????? 21 2 9" xfId="2246" xr:uid="{41D65A49-7635-4A1C-9445-CA1144466E9B}"/>
    <cellStyle name="????? 21 2 9 2" xfId="22679" xr:uid="{1960EB75-3431-48D6-B24C-A6A6396B4B4F}"/>
    <cellStyle name="????? 21 3" xfId="2247" xr:uid="{D9FD2200-C642-44D2-89E8-131189D77137}"/>
    <cellStyle name="????? 21 3 2" xfId="22680" xr:uid="{4B75F9FE-E984-4BBC-9275-A61D08953E17}"/>
    <cellStyle name="????? 21 4" xfId="2248" xr:uid="{9B5EDB6E-B056-4C1B-8204-822259491132}"/>
    <cellStyle name="????? 21 4 2" xfId="22681" xr:uid="{4B9A69C4-9717-46C8-9623-9BF19AA4F64C}"/>
    <cellStyle name="????? 21 5" xfId="2249" xr:uid="{06A46097-7745-4CBF-B96F-BE94B34FA384}"/>
    <cellStyle name="????? 21 5 2" xfId="22682" xr:uid="{EB749821-E76B-4269-BFBA-0EABCFCCDE91}"/>
    <cellStyle name="????? 21 6" xfId="2250" xr:uid="{82ACF290-0CC8-4415-AC8E-5923BF64A7FA}"/>
    <cellStyle name="????? 21 6 2" xfId="22683" xr:uid="{94745FD7-2EB7-4911-B9A7-649E1F4F9A08}"/>
    <cellStyle name="????? 21 7" xfId="2251" xr:uid="{612C73CB-5C24-42EC-9802-DA8E707F4D2B}"/>
    <cellStyle name="????? 21 7 2" xfId="22684" xr:uid="{F3C18AEF-1187-4D5A-9309-C159BAC5DE0D}"/>
    <cellStyle name="????? 21 8" xfId="2252" xr:uid="{C7297805-D3B6-4394-88F5-9A89582F424A}"/>
    <cellStyle name="????? 21 8 2" xfId="22685" xr:uid="{134A4840-E49A-4D58-856B-F18C72E63C97}"/>
    <cellStyle name="????? 21 9" xfId="2253" xr:uid="{8D595E97-837E-4E2A-81BD-85DBFE1DC253}"/>
    <cellStyle name="????? 21 9 2" xfId="22686" xr:uid="{869FD694-26A0-4C27-8346-039A031CB65D}"/>
    <cellStyle name="????? 22" xfId="2254" xr:uid="{50E1636D-0A92-4287-9005-9B61570F783E}"/>
    <cellStyle name="????? 22 10" xfId="2255" xr:uid="{6A10A645-7831-4076-A1E2-25C87FF62C3C}"/>
    <cellStyle name="????? 22 10 2" xfId="22687" xr:uid="{EB928B7C-2655-4DA0-8B96-F5B10F6A9717}"/>
    <cellStyle name="????? 22 11" xfId="2256" xr:uid="{09B8DE11-24CA-463B-BEA9-D65261C10A2A}"/>
    <cellStyle name="????? 22 11 2" xfId="22688" xr:uid="{908FD630-562D-4D4F-92B9-BBA4FF8241C3}"/>
    <cellStyle name="????? 22 12" xfId="2257" xr:uid="{C82DCA30-34E9-4739-A469-80F1C15C4410}"/>
    <cellStyle name="????? 22 12 2" xfId="22689" xr:uid="{5D201F4E-1A8D-41A4-B031-65DBA30095F8}"/>
    <cellStyle name="????? 22 13" xfId="2258" xr:uid="{D11EFA76-0691-44EA-8F23-48A34AACEFB0}"/>
    <cellStyle name="????? 22 13 2" xfId="22690" xr:uid="{D19DE57D-E159-4C08-80A7-70741B061778}"/>
    <cellStyle name="????? 22 14" xfId="2259" xr:uid="{8FE62897-C23C-4E80-A1DC-B431F4735097}"/>
    <cellStyle name="????? 22 14 2" xfId="22691" xr:uid="{A53781E7-B2C7-406D-96F8-BEAED8F3A6A4}"/>
    <cellStyle name="????? 22 15" xfId="22692" xr:uid="{76D0B8F7-C1EE-4E33-8204-4FA1894F1EE3}"/>
    <cellStyle name="????? 22 2" xfId="2260" xr:uid="{6E1DE484-9E6F-45C9-9D8B-3EB8820315FC}"/>
    <cellStyle name="????? 22 2 10" xfId="2261" xr:uid="{8AA4648F-631B-441B-AFB8-CFA206E811E3}"/>
    <cellStyle name="????? 22 2 10 2" xfId="22693" xr:uid="{A1BEBA9C-7CA8-4D91-9E53-99B52C5F1FAD}"/>
    <cellStyle name="????? 22 2 11" xfId="2262" xr:uid="{B26DA08E-693D-4A7B-B0DA-0A9AEF6E5547}"/>
    <cellStyle name="????? 22 2 11 2" xfId="22694" xr:uid="{833C910C-9812-4AEA-BADD-050462ACEB87}"/>
    <cellStyle name="????? 22 2 12" xfId="2263" xr:uid="{339DDFA7-EAE0-40C4-A033-A65E3EDEA586}"/>
    <cellStyle name="????? 22 2 12 2" xfId="22695" xr:uid="{3F6F5667-A63A-4699-91C6-C0DF80629208}"/>
    <cellStyle name="????? 22 2 13" xfId="2264" xr:uid="{8932AB77-417D-48B4-A7E0-733E39D7718A}"/>
    <cellStyle name="????? 22 2 13 2" xfId="22696" xr:uid="{B14E93CB-AE98-40E7-973D-000C8DD361A9}"/>
    <cellStyle name="????? 22 2 14" xfId="2265" xr:uid="{41ED8617-DCA6-4366-A53D-CB98FEE6483F}"/>
    <cellStyle name="????? 22 2 14 2" xfId="22697" xr:uid="{8D0CB37C-54C5-452B-A6C1-19D5356E8C7B}"/>
    <cellStyle name="????? 22 2 15" xfId="2266" xr:uid="{42002BFB-B44C-4FDB-813C-68F9EB21CEC9}"/>
    <cellStyle name="????? 22 2 15 2" xfId="22698" xr:uid="{63902B4C-0F89-4FB7-916E-6C6697905432}"/>
    <cellStyle name="????? 22 2 16" xfId="22699" xr:uid="{B8198958-6B41-43DB-B5AC-3E7E7651F10C}"/>
    <cellStyle name="????? 22 2 2" xfId="2267" xr:uid="{D682470F-C54C-4765-8EE0-99C254767099}"/>
    <cellStyle name="????? 22 2 2 2" xfId="22700" xr:uid="{78EB26F5-3BF9-4910-A155-86A8C97D97DE}"/>
    <cellStyle name="????? 22 2 3" xfId="2268" xr:uid="{0E6A3EE7-F184-453D-BFF8-DA91C037198C}"/>
    <cellStyle name="????? 22 2 3 2" xfId="22701" xr:uid="{0C7A5959-7B69-4FE1-BC23-61B071195105}"/>
    <cellStyle name="????? 22 2 4" xfId="2269" xr:uid="{0F4AF443-7C47-4B1B-BB4D-F1ED8EC959D0}"/>
    <cellStyle name="????? 22 2 4 2" xfId="22702" xr:uid="{DEAC9087-8CA9-4017-9E20-43E0DF95C9BC}"/>
    <cellStyle name="????? 22 2 5" xfId="2270" xr:uid="{8B1FA3AF-E27B-43F9-8144-2A8C421A56FB}"/>
    <cellStyle name="????? 22 2 5 2" xfId="22703" xr:uid="{FC017309-3B1E-4A1F-9EB6-1D4EFFD251AC}"/>
    <cellStyle name="????? 22 2 6" xfId="2271" xr:uid="{003152A1-9257-43A5-9BD5-F3B139A6219D}"/>
    <cellStyle name="????? 22 2 6 2" xfId="22704" xr:uid="{483C9D90-E6E6-4EBC-91BA-1B7978280DB5}"/>
    <cellStyle name="????? 22 2 7" xfId="2272" xr:uid="{2CB5C85E-6268-4848-9E20-06935B812FD1}"/>
    <cellStyle name="????? 22 2 7 2" xfId="22705" xr:uid="{73D2BB78-FFD2-408F-BD72-787A56261268}"/>
    <cellStyle name="????? 22 2 8" xfId="2273" xr:uid="{93D01548-0641-4F2A-9E08-039EBE1A7546}"/>
    <cellStyle name="????? 22 2 8 2" xfId="22706" xr:uid="{D52C5B35-7F4F-414C-BD3B-895CF0B0A873}"/>
    <cellStyle name="????? 22 2 9" xfId="2274" xr:uid="{B79C23DE-46BA-4F66-B787-D50DDBFC4A8A}"/>
    <cellStyle name="????? 22 2 9 2" xfId="22707" xr:uid="{A85BC87E-2028-496B-9849-C2C9594D000B}"/>
    <cellStyle name="????? 22 3" xfId="2275" xr:uid="{F7BA05E2-620A-4C03-A6F2-9613A82FFB42}"/>
    <cellStyle name="????? 22 3 2" xfId="22708" xr:uid="{9A9CC0F9-BAE9-4807-8516-E49EFA0DC851}"/>
    <cellStyle name="????? 22 4" xfId="2276" xr:uid="{4C22E18F-6723-46EF-9E86-47EC4A597F30}"/>
    <cellStyle name="????? 22 4 2" xfId="22709" xr:uid="{5C3B872F-054F-4984-8165-D4DC42E21426}"/>
    <cellStyle name="????? 22 5" xfId="2277" xr:uid="{8B91E09B-96F7-4D61-8D70-182AEF135E17}"/>
    <cellStyle name="????? 22 5 2" xfId="22710" xr:uid="{2C590359-15D8-41FF-A9BA-C03D7607C9E0}"/>
    <cellStyle name="????? 22 6" xfId="2278" xr:uid="{87726EC8-7E92-4E38-BDA4-0E705303C465}"/>
    <cellStyle name="????? 22 6 2" xfId="22711" xr:uid="{0F90D044-A3FD-4CC8-B109-A9C41CBE176C}"/>
    <cellStyle name="????? 22 7" xfId="2279" xr:uid="{5301039F-19FC-4C2A-B634-C3751C379B24}"/>
    <cellStyle name="????? 22 7 2" xfId="22712" xr:uid="{A4B2FBA1-3AF8-4394-975C-D49D2F4B240B}"/>
    <cellStyle name="????? 22 8" xfId="2280" xr:uid="{CD64C36B-3D46-4AA5-9D32-736006BD7892}"/>
    <cellStyle name="????? 22 8 2" xfId="22713" xr:uid="{70249208-DC14-42E6-A9DE-5BB0E9934391}"/>
    <cellStyle name="????? 22 9" xfId="2281" xr:uid="{05AF8EC1-DF91-41D0-9BA8-C9D810CCA4D7}"/>
    <cellStyle name="????? 22 9 2" xfId="22714" xr:uid="{44CDBDB8-98D2-4B93-B80F-4E9446D97C0F}"/>
    <cellStyle name="????? 23" xfId="2282" xr:uid="{B0291276-13EC-49A5-936E-56C51BFA6FDB}"/>
    <cellStyle name="????? 23 10" xfId="2283" xr:uid="{E1E43FE0-4C1D-4635-9C9D-9112A5395094}"/>
    <cellStyle name="????? 23 10 2" xfId="22715" xr:uid="{1129D33A-CD07-4FDC-A2CA-5BB673EF9219}"/>
    <cellStyle name="????? 23 11" xfId="2284" xr:uid="{24C96D3F-98A4-44F4-A67D-D75B6E2297F5}"/>
    <cellStyle name="????? 23 11 2" xfId="22716" xr:uid="{D2017633-CADC-489D-BC6B-EFBD60CDAC2E}"/>
    <cellStyle name="????? 23 12" xfId="2285" xr:uid="{3BF62A28-9BCA-4CFB-A991-0CA9B822F5ED}"/>
    <cellStyle name="????? 23 12 2" xfId="22717" xr:uid="{6FD048F9-1161-4202-9C5F-C6AC6472ABDF}"/>
    <cellStyle name="????? 23 13" xfId="2286" xr:uid="{418ACF12-AD47-49B4-985C-762CA4A65D98}"/>
    <cellStyle name="????? 23 13 2" xfId="22718" xr:uid="{779E2536-9FE3-4CFA-84F4-E38D9AC6A594}"/>
    <cellStyle name="????? 23 14" xfId="2287" xr:uid="{537612C8-43F7-49D1-BB45-42C57222296A}"/>
    <cellStyle name="????? 23 14 2" xfId="22719" xr:uid="{9D2F1B71-F9DF-4BBF-994B-1A3595BA6692}"/>
    <cellStyle name="????? 23 15" xfId="22720" xr:uid="{21A731F1-8FFC-4BFE-A565-8845D3561597}"/>
    <cellStyle name="????? 23 2" xfId="2288" xr:uid="{890E7B38-2608-469F-AB77-ABDE0C7950EC}"/>
    <cellStyle name="????? 23 2 10" xfId="2289" xr:uid="{ECD5B143-258B-4650-B5A5-035A8FE73DEE}"/>
    <cellStyle name="????? 23 2 10 2" xfId="22721" xr:uid="{B27C2A47-3851-4B2F-A031-EF1DD0BB8ED9}"/>
    <cellStyle name="????? 23 2 11" xfId="2290" xr:uid="{677234EF-A7A0-447A-9016-0B43253C99C7}"/>
    <cellStyle name="????? 23 2 11 2" xfId="22722" xr:uid="{930A3E3F-7FF0-4DF8-BE39-B262F05D4390}"/>
    <cellStyle name="????? 23 2 12" xfId="2291" xr:uid="{C0041875-1126-4FC2-9594-686068654C89}"/>
    <cellStyle name="????? 23 2 12 2" xfId="22723" xr:uid="{EBAD4EFE-21C0-4217-8178-BD0E318DE31F}"/>
    <cellStyle name="????? 23 2 13" xfId="2292" xr:uid="{9E2253CA-7349-40C6-9627-98F083D622CB}"/>
    <cellStyle name="????? 23 2 13 2" xfId="22724" xr:uid="{8B658582-7713-44C1-8F31-BF25AEE0D247}"/>
    <cellStyle name="????? 23 2 14" xfId="2293" xr:uid="{D95C4464-50DF-4A90-B65E-E04510717B75}"/>
    <cellStyle name="????? 23 2 14 2" xfId="22725" xr:uid="{3EBC9FF5-21E1-4AC3-8A0D-DCDA8465DA19}"/>
    <cellStyle name="????? 23 2 15" xfId="2294" xr:uid="{5803EB0C-AE26-4326-8ADC-C37F3F62458A}"/>
    <cellStyle name="????? 23 2 15 2" xfId="22726" xr:uid="{F629148A-E6B3-4925-8CA6-6CD55CD25A87}"/>
    <cellStyle name="????? 23 2 16" xfId="22727" xr:uid="{3BED3068-7FA4-4849-A6C2-F1C4CDE8BBBE}"/>
    <cellStyle name="????? 23 2 2" xfId="2295" xr:uid="{EEAF42FD-3200-44B1-8483-D5D7AE669177}"/>
    <cellStyle name="????? 23 2 2 2" xfId="22728" xr:uid="{AA311CAC-F136-4028-80DC-BDF3BDD633B6}"/>
    <cellStyle name="????? 23 2 3" xfId="2296" xr:uid="{B7FF67A3-127D-43E6-90EA-DDABE2E3F45F}"/>
    <cellStyle name="????? 23 2 3 2" xfId="22729" xr:uid="{FFAF6273-95F2-4A44-9E7D-C8D4B13D427F}"/>
    <cellStyle name="????? 23 2 4" xfId="2297" xr:uid="{4553DF3D-F5B5-49C6-A174-024A8F90642F}"/>
    <cellStyle name="????? 23 2 4 2" xfId="22730" xr:uid="{E15F87EF-23EC-42D4-B7BF-0643D2EA217D}"/>
    <cellStyle name="????? 23 2 5" xfId="2298" xr:uid="{5F5EB964-BE81-4232-AA02-9A865A8924F5}"/>
    <cellStyle name="????? 23 2 5 2" xfId="22731" xr:uid="{350A4675-62E3-452F-91AD-D722E4222359}"/>
    <cellStyle name="????? 23 2 6" xfId="2299" xr:uid="{087F4215-BAEF-4DAB-8E7B-7D1E343E6C6E}"/>
    <cellStyle name="????? 23 2 6 2" xfId="22732" xr:uid="{93C0BC7F-C117-48DD-A585-B327B271AA4C}"/>
    <cellStyle name="????? 23 2 7" xfId="2300" xr:uid="{498DAE42-BF9A-490D-8003-F0AA31C8D6C8}"/>
    <cellStyle name="????? 23 2 7 2" xfId="22733" xr:uid="{0C5096BF-C41B-4757-96A9-FE5E27028331}"/>
    <cellStyle name="????? 23 2 8" xfId="2301" xr:uid="{E0B2938D-1E13-452C-A544-28D490BE3A3B}"/>
    <cellStyle name="????? 23 2 8 2" xfId="22734" xr:uid="{F6461FC3-A0A9-43C5-8502-E492E38E05D5}"/>
    <cellStyle name="????? 23 2 9" xfId="2302" xr:uid="{FCBFB065-02D7-4380-A9C7-B5D645320EAB}"/>
    <cellStyle name="????? 23 2 9 2" xfId="22735" xr:uid="{A202E172-179C-46A4-8706-FFCA746F54A4}"/>
    <cellStyle name="????? 23 3" xfId="2303" xr:uid="{758C2453-1EF7-4EC1-93F2-624F74ACDD54}"/>
    <cellStyle name="????? 23 3 2" xfId="22736" xr:uid="{1033D358-BE01-4885-B662-0E7183F6298D}"/>
    <cellStyle name="????? 23 4" xfId="2304" xr:uid="{2A8C4B92-84F4-4695-8A50-759E924BAEA9}"/>
    <cellStyle name="????? 23 4 2" xfId="22737" xr:uid="{1DF57C88-3C41-49A1-A695-55FA7C42920A}"/>
    <cellStyle name="????? 23 5" xfId="2305" xr:uid="{3491D080-B5B9-464D-A8B3-72EF8B8615F9}"/>
    <cellStyle name="????? 23 5 2" xfId="22738" xr:uid="{D35E965E-64FB-4157-94C2-225DF7522F0B}"/>
    <cellStyle name="????? 23 6" xfId="2306" xr:uid="{7BE7922B-FB29-41FE-A298-DCA2A0833A7D}"/>
    <cellStyle name="????? 23 6 2" xfId="22739" xr:uid="{72BB39CC-33AF-4142-B90C-C45F5187FE77}"/>
    <cellStyle name="????? 23 7" xfId="2307" xr:uid="{E49C1563-7F83-4856-B7DD-CE8CC0A853ED}"/>
    <cellStyle name="????? 23 7 2" xfId="22740" xr:uid="{58A93489-926A-4F9A-9E33-AB5AEBCC003A}"/>
    <cellStyle name="????? 23 8" xfId="2308" xr:uid="{901FAFA7-74E4-4BE1-8DB9-ABF96E71A085}"/>
    <cellStyle name="????? 23 8 2" xfId="22741" xr:uid="{923E5112-7837-4960-AF2C-41CFE3B9127E}"/>
    <cellStyle name="????? 23 9" xfId="2309" xr:uid="{ADF40BB0-AA83-4290-BD9A-0793F94C8F2E}"/>
    <cellStyle name="????? 23 9 2" xfId="22742" xr:uid="{E975E60B-81A2-4E51-99D2-5E2A4A3F7525}"/>
    <cellStyle name="????? 24" xfId="2310" xr:uid="{A0DB297C-775A-4D42-9AFA-9E5E0D254571}"/>
    <cellStyle name="????? 24 10" xfId="2311" xr:uid="{5C2F0CFB-C7F4-4849-89E0-1C1B46615669}"/>
    <cellStyle name="????? 24 10 2" xfId="22743" xr:uid="{9FC0C0C9-5F2A-4C3A-9356-46E77517574E}"/>
    <cellStyle name="????? 24 11" xfId="2312" xr:uid="{5A21D7EB-6E7C-49F6-800D-2FDD0672F775}"/>
    <cellStyle name="????? 24 11 2" xfId="22744" xr:uid="{F3B481C1-16FC-4804-B2C5-3FFC22198BD6}"/>
    <cellStyle name="????? 24 12" xfId="2313" xr:uid="{2CCEBFD2-67CF-4F08-843E-5BDDE645CB89}"/>
    <cellStyle name="????? 24 12 2" xfId="22745" xr:uid="{733AD409-8103-4635-9080-E3E18B1BC7A6}"/>
    <cellStyle name="????? 24 13" xfId="2314" xr:uid="{21CC72E6-1666-4BFA-9702-7AAF75C3720F}"/>
    <cellStyle name="????? 24 13 2" xfId="22746" xr:uid="{13C9DB57-D858-4EAD-861D-48DD335B10FC}"/>
    <cellStyle name="????? 24 14" xfId="2315" xr:uid="{FCB27C1A-26BD-4625-89AC-4A17CBDABD8E}"/>
    <cellStyle name="????? 24 14 2" xfId="22747" xr:uid="{DD935DDD-0CB1-4510-9E71-D15BFC707570}"/>
    <cellStyle name="????? 24 15" xfId="22748" xr:uid="{D4D79EAF-053E-4F35-9A20-CCCBF2BD2F28}"/>
    <cellStyle name="????? 24 2" xfId="2316" xr:uid="{CE5F0975-680D-4A5C-B90D-F61650EA1E38}"/>
    <cellStyle name="????? 24 2 10" xfId="2317" xr:uid="{E878E4C2-3AAA-4E57-8E3E-029F2BFEAA94}"/>
    <cellStyle name="????? 24 2 10 2" xfId="22749" xr:uid="{7049F0EF-B460-42E6-95FB-0DCDFE8D7F96}"/>
    <cellStyle name="????? 24 2 11" xfId="2318" xr:uid="{40D85C1D-FD5D-4FB6-BF15-7B05E39B72F1}"/>
    <cellStyle name="????? 24 2 11 2" xfId="22750" xr:uid="{F251899C-620C-4AAF-A307-4F4F3578DD6B}"/>
    <cellStyle name="????? 24 2 12" xfId="2319" xr:uid="{6A1BD455-8FC7-4D80-93C4-768D3993B085}"/>
    <cellStyle name="????? 24 2 12 2" xfId="22751" xr:uid="{DDE6454E-9BDB-40C0-A493-36F1B53EB81A}"/>
    <cellStyle name="????? 24 2 13" xfId="2320" xr:uid="{19F485DC-F8D7-4610-9A2E-C2617B0A6813}"/>
    <cellStyle name="????? 24 2 13 2" xfId="22752" xr:uid="{AFF41307-8930-48E6-A773-D8365AAD3E84}"/>
    <cellStyle name="????? 24 2 14" xfId="2321" xr:uid="{173B0038-CC31-4C94-A303-18AEA3925CBD}"/>
    <cellStyle name="????? 24 2 14 2" xfId="22753" xr:uid="{4EE8593F-EC12-46CF-92DE-AE3FFDBBBD87}"/>
    <cellStyle name="????? 24 2 15" xfId="2322" xr:uid="{F44C75FC-1D40-44AE-940D-933C640001B3}"/>
    <cellStyle name="????? 24 2 15 2" xfId="22754" xr:uid="{5FEE66C4-EBA8-4204-A0EA-C903E7C5A551}"/>
    <cellStyle name="????? 24 2 16" xfId="22755" xr:uid="{368B1CFC-8EC2-4FA1-BD91-21A4CC1B2F7E}"/>
    <cellStyle name="????? 24 2 2" xfId="2323" xr:uid="{E9257A71-FD52-4C24-B669-71D5765607D9}"/>
    <cellStyle name="????? 24 2 2 2" xfId="22756" xr:uid="{AE90325E-1028-4513-8803-9E11189CD09F}"/>
    <cellStyle name="????? 24 2 3" xfId="2324" xr:uid="{8A9C012B-A80F-4760-91B2-22C4BFC4B70B}"/>
    <cellStyle name="????? 24 2 3 2" xfId="22757" xr:uid="{E8D26781-1DC0-42E9-9244-087CFE44EC91}"/>
    <cellStyle name="????? 24 2 4" xfId="2325" xr:uid="{42B1EAB5-2DE1-4DF1-BA87-C89D1D7E42BE}"/>
    <cellStyle name="????? 24 2 4 2" xfId="22758" xr:uid="{2BE3165C-8F90-4616-9B69-DFCD4DFF36F7}"/>
    <cellStyle name="????? 24 2 5" xfId="2326" xr:uid="{4FD6625B-C6CE-48F9-94CA-A5F265A9135A}"/>
    <cellStyle name="????? 24 2 5 2" xfId="22759" xr:uid="{8C2355D5-3518-4196-93A2-D600B13A8CC4}"/>
    <cellStyle name="????? 24 2 6" xfId="2327" xr:uid="{FBB33389-C27E-4637-B9D6-3FE9B66250E1}"/>
    <cellStyle name="????? 24 2 6 2" xfId="22760" xr:uid="{12120829-3C16-44DD-93FB-09266491EC29}"/>
    <cellStyle name="????? 24 2 7" xfId="2328" xr:uid="{01B4812B-7163-4292-85B1-55787BEF3F81}"/>
    <cellStyle name="????? 24 2 7 2" xfId="22761" xr:uid="{F52BF043-2F04-4502-B55D-9BCCB9C90167}"/>
    <cellStyle name="????? 24 2 8" xfId="2329" xr:uid="{190902B7-2E75-44C4-86A6-48576B7A6AE9}"/>
    <cellStyle name="????? 24 2 8 2" xfId="22762" xr:uid="{0B7BD554-3069-4FC1-828F-E1B5E24CDA01}"/>
    <cellStyle name="????? 24 2 9" xfId="2330" xr:uid="{61957E0D-B2F0-4478-BDBE-E25D7B960E05}"/>
    <cellStyle name="????? 24 2 9 2" xfId="22763" xr:uid="{025AB1BE-BACA-4C46-9C7A-D10023BE8796}"/>
    <cellStyle name="????? 24 3" xfId="2331" xr:uid="{578C6F78-2CA6-478F-92BD-7A7CDDB5205E}"/>
    <cellStyle name="????? 24 3 2" xfId="22764" xr:uid="{B594A3DC-D6FB-4611-B5CE-4B2E285BE874}"/>
    <cellStyle name="????? 24 4" xfId="2332" xr:uid="{E8075F92-FACC-4CF6-B234-3079824EB08D}"/>
    <cellStyle name="????? 24 4 2" xfId="22765" xr:uid="{B540E140-8A7D-41AC-BEF8-3F5ED0DC5C13}"/>
    <cellStyle name="????? 24 5" xfId="2333" xr:uid="{E31B1BB6-1419-4688-A648-1B7C867EBA4B}"/>
    <cellStyle name="????? 24 5 2" xfId="22766" xr:uid="{859CBC38-B527-4158-844B-B3AD5147DC8F}"/>
    <cellStyle name="????? 24 6" xfId="2334" xr:uid="{43A8286B-4EBC-4339-8EC9-3763C5C2B86C}"/>
    <cellStyle name="????? 24 6 2" xfId="22767" xr:uid="{C339F49D-9417-47F6-AE22-CF459A4DA598}"/>
    <cellStyle name="????? 24 7" xfId="2335" xr:uid="{03974886-BE75-4C5E-9369-E72A251586C6}"/>
    <cellStyle name="????? 24 7 2" xfId="22768" xr:uid="{1EFFD86A-81AD-4E12-8CCB-452076497EBB}"/>
    <cellStyle name="????? 24 8" xfId="2336" xr:uid="{63F30130-45F0-49D7-A663-92D40C6CD901}"/>
    <cellStyle name="????? 24 8 2" xfId="22769" xr:uid="{E7C3D92A-6EE4-485E-A0CE-D30D35E3E1B0}"/>
    <cellStyle name="????? 24 9" xfId="2337" xr:uid="{44921376-EA0B-424F-9B5D-FF652C1E12E7}"/>
    <cellStyle name="????? 24 9 2" xfId="22770" xr:uid="{491D581F-07A4-463E-B9BF-BC1DD33270CA}"/>
    <cellStyle name="????? 25" xfId="2338" xr:uid="{F83AE5D6-2E6A-43A9-82A6-677A24641B97}"/>
    <cellStyle name="????? 25 10" xfId="2339" xr:uid="{D51B5259-1D24-4E0A-ADF9-C3478E39D65F}"/>
    <cellStyle name="????? 25 10 2" xfId="22771" xr:uid="{D3449E5F-76AD-456B-94ED-4F83FAB6C9C3}"/>
    <cellStyle name="????? 25 11" xfId="2340" xr:uid="{6B73E8D8-33C0-45A3-9400-BDC3B9C9B42F}"/>
    <cellStyle name="????? 25 11 2" xfId="22772" xr:uid="{8AF81B27-DFC7-4225-AC91-7AB8AC8561DE}"/>
    <cellStyle name="????? 25 12" xfId="2341" xr:uid="{50A49115-0791-4AC6-BF4D-7D105C8C272E}"/>
    <cellStyle name="????? 25 12 2" xfId="22773" xr:uid="{4E950AAB-111C-4FC6-821B-3D8B3B468837}"/>
    <cellStyle name="????? 25 13" xfId="2342" xr:uid="{B313B7EF-CF94-411B-BBAA-ECA587E5150C}"/>
    <cellStyle name="????? 25 13 2" xfId="22774" xr:uid="{01944905-1EAA-4CEE-90FC-64D2E1BB9C50}"/>
    <cellStyle name="????? 25 14" xfId="2343" xr:uid="{FA12E09F-ABFD-4664-A6FD-527BE5DD543E}"/>
    <cellStyle name="????? 25 14 2" xfId="22775" xr:uid="{E6841FAC-8F60-492D-8F14-11A7664D5B3E}"/>
    <cellStyle name="????? 25 15" xfId="22776" xr:uid="{B1EBDCA4-92BE-4256-9F81-521C673558E7}"/>
    <cellStyle name="????? 25 2" xfId="2344" xr:uid="{70B31C85-BB61-47E1-A26C-5CB2FE698F9A}"/>
    <cellStyle name="????? 25 2 10" xfId="2345" xr:uid="{A1C040EA-5641-4C07-A9D6-5085E1F33920}"/>
    <cellStyle name="????? 25 2 10 2" xfId="22777" xr:uid="{AB6D8F0D-9159-4BB5-A082-F31C34C741DD}"/>
    <cellStyle name="????? 25 2 11" xfId="2346" xr:uid="{3F50FB89-9CB0-436C-A817-FD1117F1A50C}"/>
    <cellStyle name="????? 25 2 11 2" xfId="22778" xr:uid="{5A0B28DE-8B52-489E-A3E4-2DF1FDDA5561}"/>
    <cellStyle name="????? 25 2 12" xfId="2347" xr:uid="{CA43D3BC-B1F4-4721-9AD1-74F4C5493CBC}"/>
    <cellStyle name="????? 25 2 12 2" xfId="22779" xr:uid="{049182BC-710A-40E5-806E-EF8BB54F6AE8}"/>
    <cellStyle name="????? 25 2 13" xfId="2348" xr:uid="{823CF150-A178-42F3-862D-49F8480F5DDE}"/>
    <cellStyle name="????? 25 2 13 2" xfId="22780" xr:uid="{6E175751-AC5C-4B0F-AE0E-66F11CEB573D}"/>
    <cellStyle name="????? 25 2 14" xfId="2349" xr:uid="{1AC5926A-5451-4613-AA41-8A50D3685354}"/>
    <cellStyle name="????? 25 2 14 2" xfId="22781" xr:uid="{D34CC295-C632-451D-AC96-8CDEA2AAA465}"/>
    <cellStyle name="????? 25 2 15" xfId="2350" xr:uid="{D0EB8BC3-28AB-4FAC-A813-5432098CC186}"/>
    <cellStyle name="????? 25 2 15 2" xfId="22782" xr:uid="{A4205E7E-E792-4BAD-ABD2-96A722935B32}"/>
    <cellStyle name="????? 25 2 16" xfId="22783" xr:uid="{542F96C6-04AC-45C7-A416-85A821DA52EE}"/>
    <cellStyle name="????? 25 2 2" xfId="2351" xr:uid="{5846B486-643C-4803-B8AB-4EC642B6D269}"/>
    <cellStyle name="????? 25 2 2 2" xfId="22784" xr:uid="{85DDFDD0-5744-402F-88BB-2330B096E4AE}"/>
    <cellStyle name="????? 25 2 3" xfId="2352" xr:uid="{EC7C1D7E-5ECA-4DA5-8E84-512B17571FB1}"/>
    <cellStyle name="????? 25 2 3 2" xfId="22785" xr:uid="{9A7E73AF-B13A-45FC-8A02-7FD03158887C}"/>
    <cellStyle name="????? 25 2 4" xfId="2353" xr:uid="{08FF5826-9574-45F3-A073-299F78C06B9E}"/>
    <cellStyle name="????? 25 2 4 2" xfId="22786" xr:uid="{0D5F40FA-D16B-4205-840D-4A77A09342CA}"/>
    <cellStyle name="????? 25 2 5" xfId="2354" xr:uid="{BF9525AC-4BCA-4689-B7C8-43860091C4B8}"/>
    <cellStyle name="????? 25 2 5 2" xfId="22787" xr:uid="{6228EF11-8B0D-46D5-AE3B-D9D0223CD720}"/>
    <cellStyle name="????? 25 2 6" xfId="2355" xr:uid="{9202F00F-8914-4471-BB98-2D756D2905A4}"/>
    <cellStyle name="????? 25 2 6 2" xfId="22788" xr:uid="{36A1A2D8-6CE1-415B-B8C9-E15150932518}"/>
    <cellStyle name="????? 25 2 7" xfId="2356" xr:uid="{4341EA0C-066E-47AE-8E69-6C0801C256B8}"/>
    <cellStyle name="????? 25 2 7 2" xfId="22789" xr:uid="{D3DF11C3-03F2-419A-9EAC-8241A25C3BE6}"/>
    <cellStyle name="????? 25 2 8" xfId="2357" xr:uid="{2C9D7C59-7D39-4BB6-9CD1-BE2F25FDB48F}"/>
    <cellStyle name="????? 25 2 8 2" xfId="22790" xr:uid="{3C7463E4-3ED8-42C2-9DA7-F9117C66B4EE}"/>
    <cellStyle name="????? 25 2 9" xfId="2358" xr:uid="{EB139839-9646-455F-AEF1-27216358E4D9}"/>
    <cellStyle name="????? 25 2 9 2" xfId="22791" xr:uid="{0CAFEDD0-07FA-44BF-83C3-1AEDCE60C90D}"/>
    <cellStyle name="????? 25 3" xfId="2359" xr:uid="{D2EAB08A-8CD1-43D6-9A9C-D02AB1F22986}"/>
    <cellStyle name="????? 25 3 2" xfId="22792" xr:uid="{A4C897BC-656C-47D7-8604-FED1F8824A29}"/>
    <cellStyle name="????? 25 4" xfId="2360" xr:uid="{BF18BB6C-C0DC-48C1-A053-DF737A98E6F6}"/>
    <cellStyle name="????? 25 4 2" xfId="22793" xr:uid="{9E8A5059-6654-4279-A5CC-E5221A35DDE7}"/>
    <cellStyle name="????? 25 5" xfId="2361" xr:uid="{48FE1C18-D60B-4234-A8D5-01D531F40483}"/>
    <cellStyle name="????? 25 5 2" xfId="22794" xr:uid="{11BCA7E9-A76C-4B14-AA98-1C6D7A2BE21E}"/>
    <cellStyle name="????? 25 6" xfId="2362" xr:uid="{2F98DDED-EBDA-4280-8A44-E0AAAE418F64}"/>
    <cellStyle name="????? 25 6 2" xfId="22795" xr:uid="{B5646157-76CF-4A3D-BEAC-DFF346AC8D22}"/>
    <cellStyle name="????? 25 7" xfId="2363" xr:uid="{0F31FB7F-B6E2-4429-BA4F-D03D5FA76969}"/>
    <cellStyle name="????? 25 7 2" xfId="22796" xr:uid="{B6A8BB47-D288-4D54-B131-A0A8D072D528}"/>
    <cellStyle name="????? 25 8" xfId="2364" xr:uid="{464605D6-C044-4C38-815F-23C4AB0F7567}"/>
    <cellStyle name="????? 25 8 2" xfId="22797" xr:uid="{EF2A3787-7D02-4641-BDE5-055FE59C8AC8}"/>
    <cellStyle name="????? 25 9" xfId="2365" xr:uid="{D834BF54-2801-4107-B4D8-C0D266FEB823}"/>
    <cellStyle name="????? 25 9 2" xfId="22798" xr:uid="{FDF047A0-C1E3-425D-846B-75958EF44FA3}"/>
    <cellStyle name="????? 26" xfId="2366" xr:uid="{998F9CEF-D735-423B-B038-EC95534BBE71}"/>
    <cellStyle name="????? 26 10" xfId="2367" xr:uid="{DDDE3DA0-A0B7-4A0C-BBE2-50B075937F67}"/>
    <cellStyle name="????? 26 10 2" xfId="22799" xr:uid="{17F34278-D975-403F-9F8E-DC23384028EF}"/>
    <cellStyle name="????? 26 11" xfId="2368" xr:uid="{52BDBB50-7E62-46EF-AEB2-D4A0F2CB89E8}"/>
    <cellStyle name="????? 26 11 2" xfId="22800" xr:uid="{7D987867-899B-4568-942B-6AF0E2F391E7}"/>
    <cellStyle name="????? 26 12" xfId="2369" xr:uid="{5780F413-38FE-462D-8732-8D4870A2051F}"/>
    <cellStyle name="????? 26 12 2" xfId="22801" xr:uid="{9CDE32C3-30BA-47F7-92DD-98A5D29ADC9B}"/>
    <cellStyle name="????? 26 13" xfId="2370" xr:uid="{17F01325-646D-4630-B14F-8CAD9C934C10}"/>
    <cellStyle name="????? 26 13 2" xfId="22802" xr:uid="{12F90F79-4F44-4596-B014-EAD47B8315ED}"/>
    <cellStyle name="????? 26 14" xfId="2371" xr:uid="{9F309B0D-BA81-4E83-9C8E-C8AABB7DECA3}"/>
    <cellStyle name="????? 26 14 2" xfId="22803" xr:uid="{3CEB82AD-B2BB-4974-8328-A310A6542261}"/>
    <cellStyle name="????? 26 15" xfId="22804" xr:uid="{4B429B9E-45CF-4F7A-B5F7-2E3149FA3E7C}"/>
    <cellStyle name="????? 26 2" xfId="2372" xr:uid="{56972838-A5B8-4079-8392-E67C39C16056}"/>
    <cellStyle name="????? 26 2 10" xfId="2373" xr:uid="{61A9161A-306F-4B1A-88FA-AC206D59A5CB}"/>
    <cellStyle name="????? 26 2 10 2" xfId="22805" xr:uid="{54607654-FBB2-4AE8-9FEF-EEF581254B64}"/>
    <cellStyle name="????? 26 2 11" xfId="2374" xr:uid="{DB5AECCC-B02D-4D7E-BABE-FB6A30993CB9}"/>
    <cellStyle name="????? 26 2 11 2" xfId="22806" xr:uid="{F42FC471-E9E2-41F4-B57A-BE630CA3159A}"/>
    <cellStyle name="????? 26 2 12" xfId="2375" xr:uid="{3DC56E29-0C6B-4242-BECE-A7B889D86B09}"/>
    <cellStyle name="????? 26 2 12 2" xfId="22807" xr:uid="{1FFAAC11-7C68-418B-811D-0629CD89DA14}"/>
    <cellStyle name="????? 26 2 13" xfId="2376" xr:uid="{A7C657B7-8138-4CC6-8A9E-31FCA5EC4EFA}"/>
    <cellStyle name="????? 26 2 13 2" xfId="22808" xr:uid="{94ECEBFF-6E2E-4FBC-A451-6B8DB6A5AFF8}"/>
    <cellStyle name="????? 26 2 14" xfId="2377" xr:uid="{049E54E4-B88A-41BC-8811-F411922F065B}"/>
    <cellStyle name="????? 26 2 14 2" xfId="22809" xr:uid="{66A43A0C-D898-4E02-B85C-7E7A1CD7ECAF}"/>
    <cellStyle name="????? 26 2 15" xfId="2378" xr:uid="{F3160908-50E9-4B71-9B9A-E98E12454FC6}"/>
    <cellStyle name="????? 26 2 15 2" xfId="22810" xr:uid="{EC9C386F-EBDA-43A7-A121-CEE454F01872}"/>
    <cellStyle name="????? 26 2 16" xfId="22811" xr:uid="{DA36503D-EA5B-434B-BB40-CB4B1FA5165D}"/>
    <cellStyle name="????? 26 2 2" xfId="2379" xr:uid="{123F7214-3F96-4280-B08B-EA6112814BA0}"/>
    <cellStyle name="????? 26 2 2 2" xfId="22812" xr:uid="{2E4BED54-A700-4F27-83E7-E8A1A1985C19}"/>
    <cellStyle name="????? 26 2 3" xfId="2380" xr:uid="{E71CEF07-A8B0-4B2C-B11E-2A7982605729}"/>
    <cellStyle name="????? 26 2 3 2" xfId="22813" xr:uid="{19D43BC1-C4E5-4BB4-87E7-9D140DD504FA}"/>
    <cellStyle name="????? 26 2 4" xfId="2381" xr:uid="{E08BE0FE-64A7-48C4-A6CD-E6BDA21BF28B}"/>
    <cellStyle name="????? 26 2 4 2" xfId="22814" xr:uid="{95D09B65-E56C-4010-B833-E70F4BC17F6C}"/>
    <cellStyle name="????? 26 2 5" xfId="2382" xr:uid="{5D925FFA-FEC4-4A45-9818-2584AC9071EB}"/>
    <cellStyle name="????? 26 2 5 2" xfId="22815" xr:uid="{F77D2FF9-6737-4FB5-A6A4-DD17241FA506}"/>
    <cellStyle name="????? 26 2 6" xfId="2383" xr:uid="{6430B680-C63B-40CE-AE4E-EACFBF308E30}"/>
    <cellStyle name="????? 26 2 6 2" xfId="22816" xr:uid="{CCBA021C-3D8D-4C7F-B68B-6D75628A6446}"/>
    <cellStyle name="????? 26 2 7" xfId="2384" xr:uid="{6600E936-94E5-4058-9A9A-65EF0B7F2C68}"/>
    <cellStyle name="????? 26 2 7 2" xfId="22817" xr:uid="{3106690B-3C63-404F-AFD7-AD99267DBBD4}"/>
    <cellStyle name="????? 26 2 8" xfId="2385" xr:uid="{8BCF0FC4-798B-4C12-A66A-ED3F990796F7}"/>
    <cellStyle name="????? 26 2 8 2" xfId="22818" xr:uid="{FDCEF744-2478-48E4-BA50-BD6DBFE71A3D}"/>
    <cellStyle name="????? 26 2 9" xfId="2386" xr:uid="{511CD88E-CEE7-4D23-AC44-B821D2D83A10}"/>
    <cellStyle name="????? 26 2 9 2" xfId="22819" xr:uid="{BDDB84D9-ACA5-471C-A1FE-17DEFBEF9732}"/>
    <cellStyle name="????? 26 3" xfId="2387" xr:uid="{CF264144-674F-4255-84F9-4843165C31B2}"/>
    <cellStyle name="????? 26 3 2" xfId="22820" xr:uid="{42980960-1291-4EEE-ACB1-931206E75DE4}"/>
    <cellStyle name="????? 26 4" xfId="2388" xr:uid="{D6C51851-97FA-407E-A7F0-1B3021F103A3}"/>
    <cellStyle name="????? 26 4 2" xfId="22821" xr:uid="{EF5FE69F-77F8-4F1F-86EC-880DA59E8552}"/>
    <cellStyle name="????? 26 5" xfId="2389" xr:uid="{74AC59C5-32C3-4F5E-AF59-1155C35F48AD}"/>
    <cellStyle name="????? 26 5 2" xfId="22822" xr:uid="{9F18F0AB-2852-4073-AD62-825FF1B1448C}"/>
    <cellStyle name="????? 26 6" xfId="2390" xr:uid="{95168880-273C-4594-80AB-4565FF4DCED3}"/>
    <cellStyle name="????? 26 6 2" xfId="22823" xr:uid="{9C333B42-0ACF-4F6D-B317-53687E2C88DE}"/>
    <cellStyle name="????? 26 7" xfId="2391" xr:uid="{C64C8A10-AB39-49F6-8AB9-6B2CEB037A8D}"/>
    <cellStyle name="????? 26 7 2" xfId="22824" xr:uid="{4E99FD32-5311-41AA-884B-0CB4856032AF}"/>
    <cellStyle name="????? 26 8" xfId="2392" xr:uid="{B1EE2516-9CDD-45FB-8AC1-8D85C4898DAF}"/>
    <cellStyle name="????? 26 8 2" xfId="22825" xr:uid="{109291F5-21D2-4377-9BD4-8632A65C78D6}"/>
    <cellStyle name="????? 26 9" xfId="2393" xr:uid="{2BA00A56-08B4-4B8D-BF19-6E7379D58D41}"/>
    <cellStyle name="????? 26 9 2" xfId="22826" xr:uid="{4CC1243A-5CEF-4E7E-BD9C-E07CF99D56F3}"/>
    <cellStyle name="????? 27" xfId="2394" xr:uid="{50A22412-F345-4FE0-9166-7828818F7641}"/>
    <cellStyle name="????? 27 10" xfId="2395" xr:uid="{6F3113C0-A025-4F15-B9E9-5320A806C8F3}"/>
    <cellStyle name="????? 27 10 2" xfId="22827" xr:uid="{9A5C3B6A-8B1F-4DFF-A952-5F60F6D4EB6F}"/>
    <cellStyle name="????? 27 11" xfId="2396" xr:uid="{EB4B3E83-79D1-4A3F-A240-C1E2F94DF844}"/>
    <cellStyle name="????? 27 11 2" xfId="22828" xr:uid="{BABC12F2-592E-4006-BA16-BB18B807862E}"/>
    <cellStyle name="????? 27 12" xfId="2397" xr:uid="{3EE3D779-1661-4CE1-8420-9AD9FE813BEE}"/>
    <cellStyle name="????? 27 12 2" xfId="22829" xr:uid="{8AFCAF58-5599-4F92-BFD2-9E1B5B60727F}"/>
    <cellStyle name="????? 27 13" xfId="2398" xr:uid="{1C9DA6E8-0AEC-4F99-B051-FED819DE8773}"/>
    <cellStyle name="????? 27 13 2" xfId="22830" xr:uid="{38CB7B3F-AD1D-46CC-A24E-65020D9DA0CF}"/>
    <cellStyle name="????? 27 14" xfId="2399" xr:uid="{4BA9B9B2-81D0-4449-8037-59061FDB6129}"/>
    <cellStyle name="????? 27 14 2" xfId="22831" xr:uid="{FD346CB5-C4BD-4B57-AD51-161B1E59812C}"/>
    <cellStyle name="????? 27 15" xfId="22832" xr:uid="{2C6BB70E-9B8C-49AB-851E-BE57C2F1D2FE}"/>
    <cellStyle name="????? 27 2" xfId="2400" xr:uid="{1C066C41-F393-4FFF-B249-8AD9056C1033}"/>
    <cellStyle name="????? 27 2 10" xfId="2401" xr:uid="{509475A1-408B-4E93-9908-B031FD85B986}"/>
    <cellStyle name="????? 27 2 10 2" xfId="22833" xr:uid="{CFF0261A-1A8C-416A-BE4A-A0D0FA6590D4}"/>
    <cellStyle name="????? 27 2 11" xfId="2402" xr:uid="{BDA263A9-B253-415C-9010-885AD94DFACF}"/>
    <cellStyle name="????? 27 2 11 2" xfId="22834" xr:uid="{5BEC141F-A3D9-48D0-AE37-471F047776F3}"/>
    <cellStyle name="????? 27 2 12" xfId="2403" xr:uid="{527F4D9A-9F2C-4969-88E9-9C675983C5EF}"/>
    <cellStyle name="????? 27 2 12 2" xfId="22835" xr:uid="{94CF684D-0370-4200-A6DC-CDB00EBAAC89}"/>
    <cellStyle name="????? 27 2 13" xfId="2404" xr:uid="{70CCC22B-386C-4244-8190-3D70766CCB7E}"/>
    <cellStyle name="????? 27 2 13 2" xfId="22836" xr:uid="{050E37DA-CA65-406D-B93E-10A2E7FE3BC5}"/>
    <cellStyle name="????? 27 2 14" xfId="2405" xr:uid="{EB649D45-D6AE-4B53-B3B1-A4A706226BAB}"/>
    <cellStyle name="????? 27 2 14 2" xfId="22837" xr:uid="{A0619F0B-4925-4C5B-9B7A-5855675DBAA4}"/>
    <cellStyle name="????? 27 2 15" xfId="2406" xr:uid="{3E4E3C05-ED21-421A-B891-AE655D2DDD0E}"/>
    <cellStyle name="????? 27 2 15 2" xfId="22838" xr:uid="{855F8136-5CB1-451D-AD11-B4F049B66535}"/>
    <cellStyle name="????? 27 2 16" xfId="22839" xr:uid="{93BBC9C9-345B-47E8-B4C7-03E342AD49ED}"/>
    <cellStyle name="????? 27 2 2" xfId="2407" xr:uid="{69F07F04-2308-4498-BD84-2B91B82676A2}"/>
    <cellStyle name="????? 27 2 2 2" xfId="22840" xr:uid="{DB43DF2A-11F6-42A7-944D-5C32FFD83AE0}"/>
    <cellStyle name="????? 27 2 3" xfId="2408" xr:uid="{0AD6E155-ED2E-4718-9736-47D38042F9FD}"/>
    <cellStyle name="????? 27 2 3 2" xfId="22841" xr:uid="{6EB108D8-3440-4FAC-A7AD-511050C141DC}"/>
    <cellStyle name="????? 27 2 4" xfId="2409" xr:uid="{3751FB0E-AD3C-4B29-AC04-4E9AFCCD9AF4}"/>
    <cellStyle name="????? 27 2 4 2" xfId="22842" xr:uid="{20AAF6FE-55A8-4814-81AE-001DF39574C7}"/>
    <cellStyle name="????? 27 2 5" xfId="2410" xr:uid="{7E7BC0FD-ED94-4A8C-8809-A07FFCC1980C}"/>
    <cellStyle name="????? 27 2 5 2" xfId="22843" xr:uid="{BDAB3DC9-B33D-4266-A749-BB6E95DF72C0}"/>
    <cellStyle name="????? 27 2 6" xfId="2411" xr:uid="{9DD24CA4-13FB-4F5A-A0DC-14AAB6E91352}"/>
    <cellStyle name="????? 27 2 6 2" xfId="22844" xr:uid="{A2F621F4-DD51-468A-B38D-8A8420167FB5}"/>
    <cellStyle name="????? 27 2 7" xfId="2412" xr:uid="{3CDF6339-E3A9-4FED-8BAB-337D97FDA587}"/>
    <cellStyle name="????? 27 2 7 2" xfId="22845" xr:uid="{330F79D4-E1D0-4A33-84EB-0D216B678B30}"/>
    <cellStyle name="????? 27 2 8" xfId="2413" xr:uid="{814CFE04-92D1-45E5-B005-1E3F3EE9EA7B}"/>
    <cellStyle name="????? 27 2 8 2" xfId="22846" xr:uid="{F811DAFA-46C7-468B-9851-08C3BEB3F28F}"/>
    <cellStyle name="????? 27 2 9" xfId="2414" xr:uid="{6C007D72-1C2D-478C-93D2-419D35B9A186}"/>
    <cellStyle name="????? 27 2 9 2" xfId="22847" xr:uid="{00CA3603-4CDA-4A28-9524-6E0229A7AFB7}"/>
    <cellStyle name="????? 27 3" xfId="2415" xr:uid="{5F146F26-3365-43BF-A301-EC84AC76465A}"/>
    <cellStyle name="????? 27 3 2" xfId="22848" xr:uid="{48ED6F5C-9EC9-4ACB-A7CD-1A24E3F667E2}"/>
    <cellStyle name="????? 27 4" xfId="2416" xr:uid="{4654A748-728B-4855-ACCD-F744338DDF24}"/>
    <cellStyle name="????? 27 4 2" xfId="22849" xr:uid="{9A55F122-B231-448F-945D-D1D402BDD949}"/>
    <cellStyle name="????? 27 5" xfId="2417" xr:uid="{BB43C994-B0F4-4C8F-B017-299DC8FF240C}"/>
    <cellStyle name="????? 27 5 2" xfId="22850" xr:uid="{2E28B68B-0B0E-4D21-88B1-C22C422D2550}"/>
    <cellStyle name="????? 27 6" xfId="2418" xr:uid="{EF7327E3-A669-4951-8177-C39B5191C078}"/>
    <cellStyle name="????? 27 6 2" xfId="22851" xr:uid="{85B4C37F-5F20-435F-89F4-90650BFDD393}"/>
    <cellStyle name="????? 27 7" xfId="2419" xr:uid="{6ABAFA68-B93B-4FFE-B961-364F3858428D}"/>
    <cellStyle name="????? 27 7 2" xfId="22852" xr:uid="{1D346B4F-2123-48B1-B658-02CC5051D830}"/>
    <cellStyle name="????? 27 8" xfId="2420" xr:uid="{D62D83FC-933E-4DF1-B875-65E021E0628A}"/>
    <cellStyle name="????? 27 8 2" xfId="22853" xr:uid="{34C21599-3149-4CC6-AA09-EA8C9AC4D84F}"/>
    <cellStyle name="????? 27 9" xfId="2421" xr:uid="{C9CEA641-4559-4DF5-A1D9-C812A0AF91E6}"/>
    <cellStyle name="????? 27 9 2" xfId="22854" xr:uid="{463BCF01-8D88-42C3-BC84-8FFEE5E6A0B7}"/>
    <cellStyle name="????? 28" xfId="2422" xr:uid="{53B28397-173A-4953-97F6-3E48962397FD}"/>
    <cellStyle name="????? 28 10" xfId="2423" xr:uid="{B8B01C9C-FD72-4A41-B033-708AA92F909B}"/>
    <cellStyle name="????? 28 10 2" xfId="22855" xr:uid="{414E75B8-7DB1-4F8F-931E-56A77545C3C4}"/>
    <cellStyle name="????? 28 11" xfId="2424" xr:uid="{06E75C45-141E-4DB7-8129-7DF955EB502C}"/>
    <cellStyle name="????? 28 11 2" xfId="22856" xr:uid="{EFB73833-61EA-471B-B10E-BD589F3551E4}"/>
    <cellStyle name="????? 28 12" xfId="2425" xr:uid="{0C36009F-BC54-45F2-9D6D-F89640665F36}"/>
    <cellStyle name="????? 28 12 2" xfId="22857" xr:uid="{6D3118B4-BD95-4F96-BE3C-ACF2B2031821}"/>
    <cellStyle name="????? 28 13" xfId="2426" xr:uid="{3BEE6A3E-CBE1-4537-B4B3-B29C7253C304}"/>
    <cellStyle name="????? 28 13 2" xfId="22858" xr:uid="{8336FA6F-0381-4336-876A-E43F2AF5B9CB}"/>
    <cellStyle name="????? 28 14" xfId="2427" xr:uid="{5E409268-55AB-4AC4-9EDC-42307176044D}"/>
    <cellStyle name="????? 28 14 2" xfId="22859" xr:uid="{8B94C337-DFA3-406E-9C2B-C7EED8B765A0}"/>
    <cellStyle name="????? 28 15" xfId="22860" xr:uid="{20DE60A4-4660-4CA3-B2A5-D292F2555628}"/>
    <cellStyle name="????? 28 2" xfId="2428" xr:uid="{EC25F538-E1C6-4A8A-8D00-3711E87C9B92}"/>
    <cellStyle name="????? 28 2 10" xfId="2429" xr:uid="{5B9D2323-5486-401D-A171-6484F73E3A94}"/>
    <cellStyle name="????? 28 2 10 2" xfId="22861" xr:uid="{3E784CDC-FD07-4D71-BBE6-995456728E01}"/>
    <cellStyle name="????? 28 2 11" xfId="2430" xr:uid="{C840B50B-509F-44EF-AA24-D23C5C1A3C91}"/>
    <cellStyle name="????? 28 2 11 2" xfId="22862" xr:uid="{E8AE5A7A-4678-44AC-99DB-E9410A07FF89}"/>
    <cellStyle name="????? 28 2 12" xfId="2431" xr:uid="{A0A89B5C-E416-410E-ACB8-0A81307C88D3}"/>
    <cellStyle name="????? 28 2 12 2" xfId="22863" xr:uid="{3560E12A-F9A2-49E1-B37C-39716EB5E7B2}"/>
    <cellStyle name="????? 28 2 13" xfId="2432" xr:uid="{05D2E4F6-6F37-4842-AF52-A60A5757BBDD}"/>
    <cellStyle name="????? 28 2 13 2" xfId="22864" xr:uid="{8FF4BDE0-9240-4016-9949-0952DB460A1A}"/>
    <cellStyle name="????? 28 2 14" xfId="2433" xr:uid="{7CF02E99-2564-45BC-B195-EF09329BD4EA}"/>
    <cellStyle name="????? 28 2 14 2" xfId="22865" xr:uid="{813F5349-AA3E-47A3-834B-197E7A6E47DC}"/>
    <cellStyle name="????? 28 2 15" xfId="2434" xr:uid="{1606982C-B9C5-4E8F-9CE6-06B77A63204B}"/>
    <cellStyle name="????? 28 2 15 2" xfId="22866" xr:uid="{86A16881-757B-4D81-BBA2-34032925CADE}"/>
    <cellStyle name="????? 28 2 16" xfId="22867" xr:uid="{E6523D07-90A9-48C4-BD35-C4C516956E05}"/>
    <cellStyle name="????? 28 2 2" xfId="2435" xr:uid="{07CACDB5-C98E-493F-8DB4-D4A54D815BC7}"/>
    <cellStyle name="????? 28 2 2 2" xfId="22868" xr:uid="{944C82FD-B0DC-448A-96A2-283986574EDF}"/>
    <cellStyle name="????? 28 2 3" xfId="2436" xr:uid="{C70A594F-4E7D-4E33-80EB-08952A500903}"/>
    <cellStyle name="????? 28 2 3 2" xfId="22869" xr:uid="{0CE76B66-7808-43FD-B8A5-C40CE13FBD13}"/>
    <cellStyle name="????? 28 2 4" xfId="2437" xr:uid="{6F38FC2B-4DB1-455D-84AE-0BD164FAF963}"/>
    <cellStyle name="????? 28 2 4 2" xfId="22870" xr:uid="{30A8BB89-078C-4720-87BE-01410241F509}"/>
    <cellStyle name="????? 28 2 5" xfId="2438" xr:uid="{BF5641C0-E993-4474-B2FF-B5084111053C}"/>
    <cellStyle name="????? 28 2 5 2" xfId="22871" xr:uid="{DF3E045A-EA40-4B90-8981-106EC4FA456B}"/>
    <cellStyle name="????? 28 2 6" xfId="2439" xr:uid="{C5171CF5-7824-40A9-90BC-B1EEF61F9A86}"/>
    <cellStyle name="????? 28 2 6 2" xfId="22872" xr:uid="{004EF605-033D-4BC8-A5CB-DD410E2489B2}"/>
    <cellStyle name="????? 28 2 7" xfId="2440" xr:uid="{FD91288F-B40D-418F-863B-3A4173222F5E}"/>
    <cellStyle name="????? 28 2 7 2" xfId="22873" xr:uid="{7748B017-C70D-4726-91A1-BC40C47AC4F7}"/>
    <cellStyle name="????? 28 2 8" xfId="2441" xr:uid="{AE35922A-6127-4877-B787-A5EDC898F61D}"/>
    <cellStyle name="????? 28 2 8 2" xfId="22874" xr:uid="{0C63C861-FFD5-4129-B881-41579B80C0C3}"/>
    <cellStyle name="????? 28 2 9" xfId="2442" xr:uid="{E68BB644-D5FA-4FA0-8CFD-2FB48F03A202}"/>
    <cellStyle name="????? 28 2 9 2" xfId="22875" xr:uid="{2E09E943-FFA4-4B69-90F6-9B74C5F723EB}"/>
    <cellStyle name="????? 28 3" xfId="2443" xr:uid="{D6371FFC-262C-4B92-8B18-28064CA354E0}"/>
    <cellStyle name="????? 28 3 2" xfId="22876" xr:uid="{C02A57E3-BD0B-4724-8CCB-031D0DAC0C9B}"/>
    <cellStyle name="????? 28 4" xfId="2444" xr:uid="{13085BE4-299E-43D4-838B-71FD9BA6BD4F}"/>
    <cellStyle name="????? 28 4 2" xfId="22877" xr:uid="{72D5CC01-344F-4B7C-875B-35769E5F6A63}"/>
    <cellStyle name="????? 28 5" xfId="2445" xr:uid="{A7443E55-9823-478D-8CDA-CACAC602055D}"/>
    <cellStyle name="????? 28 5 2" xfId="22878" xr:uid="{38B07EB2-A7B1-46D4-AD49-09AFCE3D0C1E}"/>
    <cellStyle name="????? 28 6" xfId="2446" xr:uid="{308EA0DF-60AF-47C0-BB7C-6B7BEE997280}"/>
    <cellStyle name="????? 28 6 2" xfId="22879" xr:uid="{257542A9-19A5-4C04-ACE2-BB82B2785B4E}"/>
    <cellStyle name="????? 28 7" xfId="2447" xr:uid="{3C9BB8DA-AD31-4AB3-9127-E1454FB306C4}"/>
    <cellStyle name="????? 28 7 2" xfId="22880" xr:uid="{FB1AB8E4-6AD6-4B4C-80F2-46EB860F0C78}"/>
    <cellStyle name="????? 28 8" xfId="2448" xr:uid="{22CDCA5D-76AE-4693-B380-458A7AFF0E95}"/>
    <cellStyle name="????? 28 8 2" xfId="22881" xr:uid="{0973E401-B3D2-4895-BC74-7885703AFD34}"/>
    <cellStyle name="????? 28 9" xfId="2449" xr:uid="{A009C066-B8E0-48F3-900E-A61DA6D68467}"/>
    <cellStyle name="????? 28 9 2" xfId="22882" xr:uid="{BFE93CD7-C68D-43D0-99E7-654F8923F4EC}"/>
    <cellStyle name="????? 29" xfId="2450" xr:uid="{F19564AA-2021-4E4F-B87C-1F530D7C68EA}"/>
    <cellStyle name="????? 29 10" xfId="2451" xr:uid="{23A9F1F0-1231-4FA4-8FC0-F43A227AD0F1}"/>
    <cellStyle name="????? 29 10 2" xfId="22883" xr:uid="{4320497D-3F86-4A42-ADC3-FC7A7B3A3D99}"/>
    <cellStyle name="????? 29 11" xfId="2452" xr:uid="{49BBBA6B-919A-4C39-A896-A5344A8878FA}"/>
    <cellStyle name="????? 29 11 2" xfId="22884" xr:uid="{5BCB21E6-72AA-4201-B8FB-A7642351EADF}"/>
    <cellStyle name="????? 29 12" xfId="2453" xr:uid="{AA587502-F6E5-41C8-A233-FEE8B3A7E1E7}"/>
    <cellStyle name="????? 29 12 2" xfId="22885" xr:uid="{F2438B14-B744-4A9D-8888-DB80C606E634}"/>
    <cellStyle name="????? 29 13" xfId="2454" xr:uid="{3433EC5B-9C34-4C58-81B9-0C552AF1D01A}"/>
    <cellStyle name="????? 29 13 2" xfId="22886" xr:uid="{360F210B-E7D5-4821-8B2E-079AB11414C4}"/>
    <cellStyle name="????? 29 14" xfId="2455" xr:uid="{AEDBF86D-EA8E-4563-9442-3E71EC53255B}"/>
    <cellStyle name="????? 29 14 2" xfId="22887" xr:uid="{C633FB07-2AB5-4FD6-BB66-BC3FA105948C}"/>
    <cellStyle name="????? 29 15" xfId="22888" xr:uid="{18A695B8-80DB-4BCE-BB4A-4604EA942B5C}"/>
    <cellStyle name="????? 29 2" xfId="2456" xr:uid="{41C688D7-E0A8-4AB1-84C3-807EBEAACD8E}"/>
    <cellStyle name="????? 29 2 2" xfId="22889" xr:uid="{9020D31A-BC4C-4BBA-9682-2D015EB7C0E6}"/>
    <cellStyle name="????? 29 3" xfId="2457" xr:uid="{6F71D069-1DC0-4115-8CE9-ECD1DADA2104}"/>
    <cellStyle name="????? 29 3 2" xfId="22890" xr:uid="{98F13EC2-5C2D-48BB-9F02-1A98CC50AC30}"/>
    <cellStyle name="????? 29 4" xfId="2458" xr:uid="{E5EB32BE-4149-4D36-A169-2E3B5ECDBD3F}"/>
    <cellStyle name="????? 29 4 2" xfId="22891" xr:uid="{96CBB603-CB92-41ED-95BC-54714AB821A7}"/>
    <cellStyle name="????? 29 5" xfId="2459" xr:uid="{63BD43EF-2B63-486E-9FF6-D7DB46385C1E}"/>
    <cellStyle name="????? 29 5 2" xfId="22892" xr:uid="{9A1691AE-233E-4655-BD72-CF399EDEDCA7}"/>
    <cellStyle name="????? 29 6" xfId="2460" xr:uid="{408999D7-E00E-43AE-9564-3E3D5B00B62C}"/>
    <cellStyle name="????? 29 6 2" xfId="22893" xr:uid="{0B368070-1CD4-4EAD-800B-87C200E156B3}"/>
    <cellStyle name="????? 29 7" xfId="2461" xr:uid="{26C217D1-0BEF-42A3-A13E-DAB4BC1BBBA2}"/>
    <cellStyle name="????? 29 7 2" xfId="22894" xr:uid="{EA774F06-ED1C-4B60-A977-83165FCD7727}"/>
    <cellStyle name="????? 29 8" xfId="2462" xr:uid="{D2CC8467-5A08-4081-A8CE-6004E0465A00}"/>
    <cellStyle name="????? 29 8 2" xfId="22895" xr:uid="{C46FE429-016B-427E-A557-E072304F16E5}"/>
    <cellStyle name="????? 29 9" xfId="2463" xr:uid="{0005E28E-F098-477E-9D10-39DDF0334DD5}"/>
    <cellStyle name="????? 29 9 2" xfId="22896" xr:uid="{10349C95-BD5F-45A3-B1EC-063C07A828FE}"/>
    <cellStyle name="????? 3" xfId="2464" xr:uid="{D4621AA8-D7A4-4F0D-97EC-F77DC305BEEE}"/>
    <cellStyle name="????? 3 10" xfId="2465" xr:uid="{13D1D712-2CD8-4374-A7C7-C4468E617DAF}"/>
    <cellStyle name="????? 3 10 2" xfId="22897" xr:uid="{3B278AD5-BF3D-4DE7-961A-FAA1A33B90C4}"/>
    <cellStyle name="????? 3 11" xfId="2466" xr:uid="{CC48A56E-5550-4C89-8871-7A22871A01A1}"/>
    <cellStyle name="????? 3 11 2" xfId="22898" xr:uid="{81BDB9C7-C490-4213-A749-D9F635655DCD}"/>
    <cellStyle name="????? 3 12" xfId="2467" xr:uid="{7A8A472B-7208-4170-8884-DCA73FE4F9A0}"/>
    <cellStyle name="????? 3 12 2" xfId="22899" xr:uid="{9BC8A783-7B1A-469D-83A8-6C1E64EE9363}"/>
    <cellStyle name="????? 3 13" xfId="2468" xr:uid="{89D1C2F3-83B2-407C-A862-515514FB3D6E}"/>
    <cellStyle name="????? 3 13 2" xfId="22900" xr:uid="{591B8EEB-5A25-43E2-8394-FA9AD68B44D1}"/>
    <cellStyle name="????? 3 14" xfId="2469" xr:uid="{2FEF91DF-F610-4D80-9973-A40DECE4F6A9}"/>
    <cellStyle name="????? 3 14 2" xfId="22901" xr:uid="{56D874AC-9004-492A-9110-AC672F3E3F04}"/>
    <cellStyle name="????? 3 15" xfId="2470" xr:uid="{7DF7E2D4-E9CF-465B-92F8-A5B71B24165C}"/>
    <cellStyle name="????? 3 15 2" xfId="22902" xr:uid="{C8F0504E-DBE3-446C-B2F6-18C929CFEEDF}"/>
    <cellStyle name="????? 3 16" xfId="22903" xr:uid="{22332771-211E-414E-AD38-A2E2B4EE180D}"/>
    <cellStyle name="????? 3 2" xfId="2471" xr:uid="{897660A2-B6C6-46C7-B79A-33F232AA6328}"/>
    <cellStyle name="????? 3 2 10" xfId="2472" xr:uid="{8BA37410-27F4-43CB-981A-6A83E0331D06}"/>
    <cellStyle name="????? 3 2 10 2" xfId="22904" xr:uid="{491B38E0-3654-4C8F-A880-02A787713408}"/>
    <cellStyle name="????? 3 2 11" xfId="2473" xr:uid="{6DDABD54-4C44-4660-80EF-66504472B825}"/>
    <cellStyle name="????? 3 2 11 2" xfId="22905" xr:uid="{2228AC16-6ABC-432D-89CA-444DE3BB3BEE}"/>
    <cellStyle name="????? 3 2 12" xfId="2474" xr:uid="{0D11C789-5C1C-4190-BCCD-204D03DC97A7}"/>
    <cellStyle name="????? 3 2 12 2" xfId="22906" xr:uid="{8B6D9BE1-C292-40B6-9088-E99A129BCD5C}"/>
    <cellStyle name="????? 3 2 13" xfId="2475" xr:uid="{B173FB93-D4BF-4B78-B5CC-586F888222C9}"/>
    <cellStyle name="????? 3 2 13 2" xfId="22907" xr:uid="{39AF6969-F3E8-4945-B89C-4D81E1DFD58A}"/>
    <cellStyle name="????? 3 2 14" xfId="2476" xr:uid="{5B43B99F-393C-4112-8C41-08C3E564ED8B}"/>
    <cellStyle name="????? 3 2 14 2" xfId="22908" xr:uid="{325E5491-F7BF-43D8-BEA5-27A52CC8312A}"/>
    <cellStyle name="????? 3 2 15" xfId="22909" xr:uid="{9F3D8DC3-A799-4E17-AED0-C28E92D1959D}"/>
    <cellStyle name="????? 3 2 2" xfId="2477" xr:uid="{CA1EB038-F3AE-49C8-A622-C11B5219BACA}"/>
    <cellStyle name="????? 3 2 2 10" xfId="2478" xr:uid="{9E2675F5-1688-45FC-B5E6-FB2645EBA16D}"/>
    <cellStyle name="????? 3 2 2 10 2" xfId="22910" xr:uid="{28F480D5-0072-4E03-B8C1-C96F569FEB74}"/>
    <cellStyle name="????? 3 2 2 11" xfId="2479" xr:uid="{A3927749-D876-4557-8D96-D231401B79D7}"/>
    <cellStyle name="????? 3 2 2 11 2" xfId="22911" xr:uid="{1268516F-4BC5-4C1B-87B7-B06D52EA5813}"/>
    <cellStyle name="????? 3 2 2 12" xfId="2480" xr:uid="{22686836-99D0-4215-A146-53D6ED04EEE5}"/>
    <cellStyle name="????? 3 2 2 12 2" xfId="22912" xr:uid="{C14A4B11-BF04-4C46-87CF-ECFACAB8257E}"/>
    <cellStyle name="????? 3 2 2 13" xfId="2481" xr:uid="{ABECBFDC-3F12-4F72-8160-B5431AC96B46}"/>
    <cellStyle name="????? 3 2 2 13 2" xfId="22913" xr:uid="{1087F03E-9BAC-49F0-81AF-EFCE4422A898}"/>
    <cellStyle name="????? 3 2 2 14" xfId="2482" xr:uid="{FCFA87EA-36EE-494B-8866-8A2028B5D4EC}"/>
    <cellStyle name="????? 3 2 2 14 2" xfId="22914" xr:uid="{30045000-A666-4D75-BB8F-7989F79E2A23}"/>
    <cellStyle name="????? 3 2 2 15" xfId="2483" xr:uid="{071538F0-0810-4202-8129-34199686D3D7}"/>
    <cellStyle name="????? 3 2 2 15 2" xfId="22915" xr:uid="{DD5D9E0F-207E-4E53-95B1-36444823F98B}"/>
    <cellStyle name="????? 3 2 2 16" xfId="22916" xr:uid="{AF23023C-EF50-40A2-8877-A6A6B43C36BE}"/>
    <cellStyle name="????? 3 2 2 2" xfId="2484" xr:uid="{8EA3782A-4BFB-4557-8D06-F81D4C6ABE58}"/>
    <cellStyle name="????? 3 2 2 2 2" xfId="22917" xr:uid="{0727E7FB-7A02-4413-AFC2-4EB0EB688AEC}"/>
    <cellStyle name="????? 3 2 2 3" xfId="2485" xr:uid="{2649EEB0-8514-464C-80CB-5376FFFF90B4}"/>
    <cellStyle name="????? 3 2 2 3 2" xfId="22918" xr:uid="{1C1FE47E-A470-4C59-98A6-D5E69C7C9703}"/>
    <cellStyle name="????? 3 2 2 4" xfId="2486" xr:uid="{C3909FAF-8958-4182-8A05-B1E2227CE3B2}"/>
    <cellStyle name="????? 3 2 2 4 2" xfId="22919" xr:uid="{DF734094-05E0-435A-9C4D-94AD42AA3AED}"/>
    <cellStyle name="????? 3 2 2 5" xfId="2487" xr:uid="{018F8A0B-C49D-45B1-BAA0-394AF8F5D92C}"/>
    <cellStyle name="????? 3 2 2 5 2" xfId="22920" xr:uid="{69B67839-434D-4B4C-88C4-1DB1EE3D0140}"/>
    <cellStyle name="????? 3 2 2 6" xfId="2488" xr:uid="{404898B2-12D3-4979-A1D4-D0ED0931FD61}"/>
    <cellStyle name="????? 3 2 2 6 2" xfId="22921" xr:uid="{D920D585-41B1-4740-80FD-FC052D983378}"/>
    <cellStyle name="????? 3 2 2 7" xfId="2489" xr:uid="{4FDC5528-1977-45D9-8B92-1FBF507EEEE5}"/>
    <cellStyle name="????? 3 2 2 7 2" xfId="22922" xr:uid="{42BFB1D0-3BA3-458F-B195-63FA405CC3CC}"/>
    <cellStyle name="????? 3 2 2 8" xfId="2490" xr:uid="{0A92A342-F7E9-42ED-9E67-84A0A0F2617A}"/>
    <cellStyle name="????? 3 2 2 8 2" xfId="22923" xr:uid="{280B9840-ECB5-427F-8530-BF2A691895DF}"/>
    <cellStyle name="????? 3 2 2 9" xfId="2491" xr:uid="{B1A63430-8A11-48E3-A56C-22B5B5353815}"/>
    <cellStyle name="????? 3 2 2 9 2" xfId="22924" xr:uid="{D3B5683A-CC5C-4BB4-B140-26BFCDF8044F}"/>
    <cellStyle name="????? 3 2 3" xfId="2492" xr:uid="{2D43E6F4-F350-4327-A2E6-A06713E99B0D}"/>
    <cellStyle name="????? 3 2 3 2" xfId="22925" xr:uid="{F823025E-9D48-424D-8D76-38C41296D03B}"/>
    <cellStyle name="????? 3 2 4" xfId="2493" xr:uid="{09DA7755-D3AB-41A3-AD29-A81F05BDEC90}"/>
    <cellStyle name="????? 3 2 4 2" xfId="22926" xr:uid="{FF992837-75A5-4A33-9C4B-EAC617253762}"/>
    <cellStyle name="????? 3 2 5" xfId="2494" xr:uid="{2001F849-FB51-4890-AB68-2A97E4744B7E}"/>
    <cellStyle name="????? 3 2 5 2" xfId="22927" xr:uid="{247F8259-848C-4339-B1BA-B890FEB38606}"/>
    <cellStyle name="????? 3 2 6" xfId="2495" xr:uid="{4F13AF1F-93F8-48D3-B770-03FC0D05A203}"/>
    <cellStyle name="????? 3 2 6 2" xfId="22928" xr:uid="{E781ADA1-62C0-48DC-A27A-3643FA03407D}"/>
    <cellStyle name="????? 3 2 7" xfId="2496" xr:uid="{F7553E26-E172-48DC-994F-57E331FF0B20}"/>
    <cellStyle name="????? 3 2 7 2" xfId="22929" xr:uid="{0DBC9F32-9BB5-4476-B27F-1A6B2B1B9E3C}"/>
    <cellStyle name="????? 3 2 8" xfId="2497" xr:uid="{AB1CDBC3-D3DB-4C15-8DAF-1B79F3C4229C}"/>
    <cellStyle name="????? 3 2 8 2" xfId="22930" xr:uid="{73EDA25C-CECF-4324-BB65-10364D7942C2}"/>
    <cellStyle name="????? 3 2 9" xfId="2498" xr:uid="{D910D39D-D516-4759-AE77-13A6EC6BD3E7}"/>
    <cellStyle name="????? 3 2 9 2" xfId="22931" xr:uid="{BAA28E84-4DE5-4746-9D29-6B0BBAF8F80E}"/>
    <cellStyle name="????? 3 3" xfId="2499" xr:uid="{7F3C8FA9-249E-4A1A-AA7B-5B80BB2C0D68}"/>
    <cellStyle name="????? 3 3 10" xfId="2500" xr:uid="{E66AF7AA-F69E-4D6B-92C8-B2BB48B3A73E}"/>
    <cellStyle name="????? 3 3 10 2" xfId="22932" xr:uid="{6E9407E6-5C55-4D9A-9C49-7BA5C13709EE}"/>
    <cellStyle name="????? 3 3 11" xfId="2501" xr:uid="{03AEAE55-99D1-4116-AD7D-2EE2933DF7A2}"/>
    <cellStyle name="????? 3 3 11 2" xfId="22933" xr:uid="{CFB5AE1C-60D1-4B77-93D3-EDECFE91CC90}"/>
    <cellStyle name="????? 3 3 12" xfId="2502" xr:uid="{F90C9DB3-4F6E-4F09-BD22-D33A6D8F838D}"/>
    <cellStyle name="????? 3 3 12 2" xfId="22934" xr:uid="{FCD9A4F2-25A3-48BD-A018-84BF03034491}"/>
    <cellStyle name="????? 3 3 13" xfId="2503" xr:uid="{2F93A6D8-78A0-4AC8-980C-3C86CB060B13}"/>
    <cellStyle name="????? 3 3 13 2" xfId="22935" xr:uid="{5A03BF83-C29E-49C2-9CA6-5D42DCB41168}"/>
    <cellStyle name="????? 3 3 14" xfId="2504" xr:uid="{DE3F1399-F9A9-4C80-920A-D18A4BB8C932}"/>
    <cellStyle name="????? 3 3 14 2" xfId="22936" xr:uid="{83B5ED5C-116D-4A4E-8226-5C37927D89AF}"/>
    <cellStyle name="????? 3 3 15" xfId="2505" xr:uid="{01F88457-86F0-451A-9E0D-69343DC64547}"/>
    <cellStyle name="????? 3 3 15 2" xfId="22937" xr:uid="{91B0CECF-0964-49E7-9FE9-03C0F592C4B4}"/>
    <cellStyle name="????? 3 3 16" xfId="22938" xr:uid="{F8ED838A-7A92-4AE4-B1FB-0A87F10F15A9}"/>
    <cellStyle name="????? 3 3 2" xfId="2506" xr:uid="{95BCBDDE-C6C4-4201-8BC8-0149F1FEF119}"/>
    <cellStyle name="????? 3 3 2 2" xfId="22939" xr:uid="{DC921119-DA37-446C-A082-7FFC5650FEFF}"/>
    <cellStyle name="????? 3 3 3" xfId="2507" xr:uid="{150BC94B-EF56-4153-BA91-72AF8C474CA8}"/>
    <cellStyle name="????? 3 3 3 2" xfId="22940" xr:uid="{EBF27C53-124D-4852-A4AE-A04F41BD508E}"/>
    <cellStyle name="????? 3 3 4" xfId="2508" xr:uid="{AF1D0EA6-2433-4101-BD24-74017B5557FA}"/>
    <cellStyle name="????? 3 3 4 2" xfId="22941" xr:uid="{744FEC13-0D8B-4C0F-975C-33CE3F487B62}"/>
    <cellStyle name="????? 3 3 5" xfId="2509" xr:uid="{3CDA5F69-6FD0-498D-B147-4842EE643AD3}"/>
    <cellStyle name="????? 3 3 5 2" xfId="22942" xr:uid="{C86786F6-BB42-4F8E-BD5C-AF2803BEEB47}"/>
    <cellStyle name="????? 3 3 6" xfId="2510" xr:uid="{E7912673-5918-4E40-B9F0-FA755182CA01}"/>
    <cellStyle name="????? 3 3 6 2" xfId="22943" xr:uid="{0912A3DD-D46C-49A5-B419-143D40AF8C92}"/>
    <cellStyle name="????? 3 3 7" xfId="2511" xr:uid="{7B751559-CB51-4D56-BEF2-B54360951B33}"/>
    <cellStyle name="????? 3 3 7 2" xfId="22944" xr:uid="{347BC573-532D-412E-AE3F-401468CB990C}"/>
    <cellStyle name="????? 3 3 8" xfId="2512" xr:uid="{71353761-1555-437E-AC81-C059AA7E23CA}"/>
    <cellStyle name="????? 3 3 8 2" xfId="22945" xr:uid="{25C4AB16-4A23-4A50-B68A-65A44AB88007}"/>
    <cellStyle name="????? 3 3 9" xfId="2513" xr:uid="{5614C98D-C0EE-436E-895F-0A42AF031EDF}"/>
    <cellStyle name="????? 3 3 9 2" xfId="22946" xr:uid="{17CDC6EC-D735-49C6-B81D-43CA5406A384}"/>
    <cellStyle name="????? 3 4" xfId="2514" xr:uid="{32C07AB9-83C2-426D-8A72-D198CA5D827E}"/>
    <cellStyle name="????? 3 4 2" xfId="22947" xr:uid="{00AA3841-DCBF-468F-8DA6-10DC6DBC8543}"/>
    <cellStyle name="????? 3 5" xfId="2515" xr:uid="{59176290-7EE5-48F8-BCBA-28C9D746C645}"/>
    <cellStyle name="????? 3 5 2" xfId="22948" xr:uid="{544EFC35-A9E9-44BB-B656-71A0AB576AEE}"/>
    <cellStyle name="????? 3 6" xfId="2516" xr:uid="{FF516C9F-6106-464E-9B01-0A74F3B63BB3}"/>
    <cellStyle name="????? 3 6 2" xfId="22949" xr:uid="{B6C41F27-B6E3-4343-BA4D-67A30837646A}"/>
    <cellStyle name="????? 3 7" xfId="2517" xr:uid="{450F73E7-592A-4FF2-B427-1F87E1D34348}"/>
    <cellStyle name="????? 3 7 2" xfId="22950" xr:uid="{38763C55-0AF4-476E-AF01-CE43FA4310E5}"/>
    <cellStyle name="????? 3 8" xfId="2518" xr:uid="{AB19C97E-43CA-4AF2-A7B8-2E8DCFD8D092}"/>
    <cellStyle name="????? 3 8 2" xfId="22951" xr:uid="{96CB4CA1-20B0-48FD-ADCE-F0B59E662FED}"/>
    <cellStyle name="????? 3 9" xfId="2519" xr:uid="{0E079FE0-D899-4457-A396-671E5FD23889}"/>
    <cellStyle name="????? 3 9 2" xfId="22952" xr:uid="{4941289A-ED14-437D-96FC-89CA624F8388}"/>
    <cellStyle name="????? 30" xfId="2520" xr:uid="{D4D20BF2-2079-4F56-8995-49CBE62248A9}"/>
    <cellStyle name="????? 30 2" xfId="22953" xr:uid="{BB1EBD01-97D9-4CA1-82BE-47BB02C57DB6}"/>
    <cellStyle name="????? 31" xfId="2521" xr:uid="{A33B24E1-A621-4967-B12C-10C3B12C9A88}"/>
    <cellStyle name="????? 31 2" xfId="22954" xr:uid="{C58EC1FB-FA06-4181-BE8D-FBECB2C30C0C}"/>
    <cellStyle name="????? 32" xfId="2522" xr:uid="{EAB0E1B6-86DE-466D-BC59-BC4768CBA75B}"/>
    <cellStyle name="????? 32 2" xfId="22955" xr:uid="{4DF781D4-8CBD-4639-B646-7716C2A08DC3}"/>
    <cellStyle name="????? 33" xfId="2523" xr:uid="{5CDF75D2-13E0-4D38-B127-EFC3EA72FA4B}"/>
    <cellStyle name="????? 33 2" xfId="22956" xr:uid="{AD3A6613-1A9A-4B65-A54B-9D1ADF97D12C}"/>
    <cellStyle name="????? 34" xfId="2524" xr:uid="{31A1D10D-A0D3-400A-855A-BE5140385119}"/>
    <cellStyle name="????? 34 2" xfId="22957" xr:uid="{F81514FD-76C2-424D-B600-CF170879057B}"/>
    <cellStyle name="????? 35" xfId="2525" xr:uid="{212FA775-389B-4BCF-8F16-15CFDD81BECC}"/>
    <cellStyle name="????? 35 2" xfId="22958" xr:uid="{40972DE4-23D3-46BA-B052-4423A8332892}"/>
    <cellStyle name="????? 36" xfId="2526" xr:uid="{4C9EE829-2506-401A-891C-5503C4111C48}"/>
    <cellStyle name="????? 36 2" xfId="22959" xr:uid="{4A2A8ED0-6D16-4804-A369-7BA181547B2F}"/>
    <cellStyle name="????? 37" xfId="2527" xr:uid="{708BB702-379D-41FB-9BE0-E74DE815C2FE}"/>
    <cellStyle name="????? 37 2" xfId="22960" xr:uid="{3A2C876D-E596-40DE-A18C-6DE21F9471D3}"/>
    <cellStyle name="????? 38" xfId="2528" xr:uid="{A7F37315-6DAB-4101-BBE9-C9CAA2C17BBB}"/>
    <cellStyle name="????? 38 2" xfId="22961" xr:uid="{BD233FC9-0968-4C20-9DFB-92D5DEAF7529}"/>
    <cellStyle name="????? 39" xfId="2529" xr:uid="{9C58BCEF-8607-47A8-99AC-4EF47248F1AD}"/>
    <cellStyle name="????? 39 2" xfId="22962" xr:uid="{9B3483E8-8BA1-48DE-A071-3FA663E8AE5D}"/>
    <cellStyle name="????? 4" xfId="2530" xr:uid="{52651052-B901-4CB3-8F75-8B310740E92D}"/>
    <cellStyle name="????? 4 10" xfId="2531" xr:uid="{330A8A1E-733A-4C76-AD05-C477343F40AF}"/>
    <cellStyle name="????? 4 10 2" xfId="22963" xr:uid="{853AB7C9-CEFE-4F16-B2A2-E93707B6079B}"/>
    <cellStyle name="????? 4 11" xfId="2532" xr:uid="{032340BD-4D05-429D-A8BA-7BE120DCFB71}"/>
    <cellStyle name="????? 4 11 2" xfId="22964" xr:uid="{9F06C95D-E9B3-4E96-A0C1-C3592CB1FA60}"/>
    <cellStyle name="????? 4 12" xfId="2533" xr:uid="{9725388B-7B80-4593-8D26-B0FE7B7B4C08}"/>
    <cellStyle name="????? 4 12 2" xfId="22965" xr:uid="{39C99B7D-A894-48F6-91B2-798D5255380B}"/>
    <cellStyle name="????? 4 13" xfId="2534" xr:uid="{17F02375-3F16-4676-943B-A1E12D2A5CF8}"/>
    <cellStyle name="????? 4 13 2" xfId="22966" xr:uid="{A5825D41-B790-4D0E-BB24-166F15386009}"/>
    <cellStyle name="????? 4 14" xfId="2535" xr:uid="{E9371305-C298-47CF-AD8D-A6246A981501}"/>
    <cellStyle name="????? 4 14 2" xfId="22967" xr:uid="{63A2F098-F8E4-49E8-A82A-17C7DE3332F7}"/>
    <cellStyle name="????? 4 15" xfId="2536" xr:uid="{CFABCBFE-B290-43A5-99B4-793D5D69F97E}"/>
    <cellStyle name="????? 4 15 2" xfId="22968" xr:uid="{ACD4ACFD-9D42-4757-A3D6-27948852AB2F}"/>
    <cellStyle name="????? 4 16" xfId="22969" xr:uid="{FDE132E9-51F1-4B1A-8DB4-C323918E0C32}"/>
    <cellStyle name="????? 4 2" xfId="2537" xr:uid="{DB768761-EC70-4174-AE33-840F2CAEB9F6}"/>
    <cellStyle name="????? 4 2 10" xfId="2538" xr:uid="{40FF8D0F-F66A-4318-9906-881888F82EF4}"/>
    <cellStyle name="????? 4 2 10 2" xfId="22970" xr:uid="{16B9D7E8-A199-43BC-9987-514E2F23E2BE}"/>
    <cellStyle name="????? 4 2 11" xfId="2539" xr:uid="{1F76F92E-C3A3-4F12-A6EE-5F5AEA4E3FEE}"/>
    <cellStyle name="????? 4 2 11 2" xfId="22971" xr:uid="{DD3C6AD3-424B-4DA7-8D03-D9EAD1DE40E0}"/>
    <cellStyle name="????? 4 2 12" xfId="2540" xr:uid="{2863FB19-CD30-4C08-B4E2-CCCE32AD5FF9}"/>
    <cellStyle name="????? 4 2 12 2" xfId="22972" xr:uid="{BFCDE52A-AC53-435B-8F82-B8E33F8E35F3}"/>
    <cellStyle name="????? 4 2 13" xfId="2541" xr:uid="{A7995546-EB7B-4829-9E45-126834BD6C75}"/>
    <cellStyle name="????? 4 2 13 2" xfId="22973" xr:uid="{99519B7B-9DC4-4C55-AAE9-A565B63693B0}"/>
    <cellStyle name="????? 4 2 14" xfId="2542" xr:uid="{D7BB59AD-D5FF-4ECF-81B6-D9F2B54B19D6}"/>
    <cellStyle name="????? 4 2 14 2" xfId="22974" xr:uid="{F32077EF-8BE1-44AD-B24A-9437320CE1D6}"/>
    <cellStyle name="????? 4 2 15" xfId="22975" xr:uid="{D207DAAE-95C7-4A1C-8582-BEBC673869C7}"/>
    <cellStyle name="????? 4 2 2" xfId="2543" xr:uid="{F666B718-48F4-456F-9CA8-1440B5AEC11F}"/>
    <cellStyle name="????? 4 2 2 10" xfId="2544" xr:uid="{BC8C8662-D025-4982-8088-D17D9F67E000}"/>
    <cellStyle name="????? 4 2 2 10 2" xfId="22976" xr:uid="{4113706C-9B7C-4265-A7E8-D61190494A32}"/>
    <cellStyle name="????? 4 2 2 11" xfId="2545" xr:uid="{D880B7BB-8DD6-4C86-8938-02FFAED284C1}"/>
    <cellStyle name="????? 4 2 2 11 2" xfId="22977" xr:uid="{AE79CD41-90A4-4981-8D4D-0924E15F78F9}"/>
    <cellStyle name="????? 4 2 2 12" xfId="2546" xr:uid="{ADDBC35F-848C-42DA-886F-14DD0A4B5756}"/>
    <cellStyle name="????? 4 2 2 12 2" xfId="22978" xr:uid="{57F16F35-FF01-4F3A-8D81-24E7F774D34E}"/>
    <cellStyle name="????? 4 2 2 13" xfId="2547" xr:uid="{61FAFD4D-8315-4B04-BFC9-0F7384CBDDB3}"/>
    <cellStyle name="????? 4 2 2 13 2" xfId="22979" xr:uid="{BC18829A-08D9-4234-BBAF-46F5F1090C8D}"/>
    <cellStyle name="????? 4 2 2 14" xfId="2548" xr:uid="{5D21BB77-F1EA-40CE-A2CD-D794BB596191}"/>
    <cellStyle name="????? 4 2 2 14 2" xfId="22980" xr:uid="{94FC36C3-44F5-4F56-B044-9103289F4471}"/>
    <cellStyle name="????? 4 2 2 15" xfId="2549" xr:uid="{1CA56423-5F16-441A-809F-60119BC96A2D}"/>
    <cellStyle name="????? 4 2 2 15 2" xfId="22981" xr:uid="{45F29FE0-4CCF-46FF-B157-424454CCFE3B}"/>
    <cellStyle name="????? 4 2 2 16" xfId="22982" xr:uid="{06EF069D-47C1-4A40-989D-BF250ECAD096}"/>
    <cellStyle name="????? 4 2 2 2" xfId="2550" xr:uid="{C47247CA-F9BC-4153-BE35-88F70CA03BC8}"/>
    <cellStyle name="????? 4 2 2 2 2" xfId="22983" xr:uid="{328B1A7F-E2AD-4BC6-91A2-E77A6A1ED2F2}"/>
    <cellStyle name="????? 4 2 2 3" xfId="2551" xr:uid="{9D0A17C2-3107-44B5-8CB8-28710952EEDC}"/>
    <cellStyle name="????? 4 2 2 3 2" xfId="22984" xr:uid="{67C22CF5-BFB4-4807-ACA0-0CDB9E8473E6}"/>
    <cellStyle name="????? 4 2 2 4" xfId="2552" xr:uid="{490E868C-F975-42F6-9C65-88B0EBAF3708}"/>
    <cellStyle name="????? 4 2 2 4 2" xfId="22985" xr:uid="{C3AD4D0B-F64C-42B1-B517-020939E59E77}"/>
    <cellStyle name="????? 4 2 2 5" xfId="2553" xr:uid="{142F3C40-DF6D-4A29-97DF-AA2387008308}"/>
    <cellStyle name="????? 4 2 2 5 2" xfId="22986" xr:uid="{5256F851-F64C-4C43-9929-96CBA819933B}"/>
    <cellStyle name="????? 4 2 2 6" xfId="2554" xr:uid="{A1F17E6A-E1B8-4A2E-9BD5-582C192F0F47}"/>
    <cellStyle name="????? 4 2 2 6 2" xfId="22987" xr:uid="{2972AE53-3CEA-4FB8-AC6C-C224726C0152}"/>
    <cellStyle name="????? 4 2 2 7" xfId="2555" xr:uid="{6C31FDDA-2D36-4EE1-AE57-C171BAD40F16}"/>
    <cellStyle name="????? 4 2 2 7 2" xfId="22988" xr:uid="{383FEDD2-A5B3-4E67-8C2F-E9C3BABB2AC3}"/>
    <cellStyle name="????? 4 2 2 8" xfId="2556" xr:uid="{1D34446C-D41E-43FB-8BD3-755D92DD1404}"/>
    <cellStyle name="????? 4 2 2 8 2" xfId="22989" xr:uid="{6D31652E-9F32-4172-AE30-EC8B6EF78B23}"/>
    <cellStyle name="????? 4 2 2 9" xfId="2557" xr:uid="{600A169E-71C3-4764-A311-53CADA1B7022}"/>
    <cellStyle name="????? 4 2 2 9 2" xfId="22990" xr:uid="{42F9AA64-1A51-4C91-9AF6-F4DBD1CE9693}"/>
    <cellStyle name="????? 4 2 3" xfId="2558" xr:uid="{A8414CA9-6DDD-4D5E-986A-E19080769B78}"/>
    <cellStyle name="????? 4 2 3 2" xfId="22991" xr:uid="{98C7F0EF-55A8-4336-869B-38D30CC21357}"/>
    <cellStyle name="????? 4 2 4" xfId="2559" xr:uid="{0932BE19-E0DE-4F11-9C86-C887C9F10CAF}"/>
    <cellStyle name="????? 4 2 4 2" xfId="22992" xr:uid="{81E7DC6F-00C7-42AF-AC00-17267CD77F1F}"/>
    <cellStyle name="????? 4 2 5" xfId="2560" xr:uid="{A4AEE8F1-079B-498C-9B9F-4A225A851205}"/>
    <cellStyle name="????? 4 2 5 2" xfId="22993" xr:uid="{859A9E70-EF38-45E5-9095-D4958180582D}"/>
    <cellStyle name="????? 4 2 6" xfId="2561" xr:uid="{FBE6C1BD-1FB8-486C-A28E-6E9C091E80C1}"/>
    <cellStyle name="????? 4 2 6 2" xfId="22994" xr:uid="{FABF07DF-BFE1-4ED0-A52C-3E7187F64D03}"/>
    <cellStyle name="????? 4 2 7" xfId="2562" xr:uid="{9695DC78-54EA-4212-8655-8F3572A21668}"/>
    <cellStyle name="????? 4 2 7 2" xfId="22995" xr:uid="{66D05B6E-F1C5-44C4-936D-C033FCD868D4}"/>
    <cellStyle name="????? 4 2 8" xfId="2563" xr:uid="{59D7E3C7-C7AF-49DE-BF06-53D3E37A5514}"/>
    <cellStyle name="????? 4 2 8 2" xfId="22996" xr:uid="{54272736-D2BD-4601-9B75-1DB6AD2C2B33}"/>
    <cellStyle name="????? 4 2 9" xfId="2564" xr:uid="{D4D5F498-D43B-412B-91EC-C2869EBDB94A}"/>
    <cellStyle name="????? 4 2 9 2" xfId="22997" xr:uid="{168D8276-9D95-4639-B691-C1EB422E5A00}"/>
    <cellStyle name="????? 4 3" xfId="2565" xr:uid="{9871B965-4B89-43DE-A1DB-F35319B2BDC3}"/>
    <cellStyle name="????? 4 3 10" xfId="2566" xr:uid="{F1F34580-6F2F-484D-8889-B7407EC6CFE7}"/>
    <cellStyle name="????? 4 3 10 2" xfId="22998" xr:uid="{431E3EA5-E2A5-4D6E-ACE1-1D964B7723D5}"/>
    <cellStyle name="????? 4 3 11" xfId="2567" xr:uid="{A1D9DE97-F532-4AED-B68C-6EFE1E55561B}"/>
    <cellStyle name="????? 4 3 11 2" xfId="22999" xr:uid="{4ECE56E2-5F5C-4354-A9D2-624A111CBA53}"/>
    <cellStyle name="????? 4 3 12" xfId="2568" xr:uid="{3B0AB12C-EAE7-4254-8DC1-4C8E6B2BB0A8}"/>
    <cellStyle name="????? 4 3 12 2" xfId="23000" xr:uid="{47E5E1E8-E923-40AF-8C1C-A9B9B0BA6568}"/>
    <cellStyle name="????? 4 3 13" xfId="2569" xr:uid="{327537E2-C1D2-4974-8EDC-2873C35C16D3}"/>
    <cellStyle name="????? 4 3 13 2" xfId="23001" xr:uid="{84F80E4C-7A30-4732-BAEE-6E84225F7A9E}"/>
    <cellStyle name="????? 4 3 14" xfId="2570" xr:uid="{3C515308-BFB5-4943-9551-7A4809A94CB8}"/>
    <cellStyle name="????? 4 3 14 2" xfId="23002" xr:uid="{E236FA0C-2C9F-4EFE-8529-7F17C1DE79E0}"/>
    <cellStyle name="????? 4 3 15" xfId="2571" xr:uid="{72F4F061-A438-4EBB-B9ED-CC2F38C3516F}"/>
    <cellStyle name="????? 4 3 15 2" xfId="23003" xr:uid="{7FB06D37-9ED9-49DC-AF61-77B4E0DE9FBC}"/>
    <cellStyle name="????? 4 3 16" xfId="23004" xr:uid="{C8F009E2-CB3D-4248-97FE-6DD24EE57C05}"/>
    <cellStyle name="????? 4 3 2" xfId="2572" xr:uid="{3415FA64-3EFE-4D79-A9B0-302FD70A7853}"/>
    <cellStyle name="????? 4 3 2 2" xfId="23005" xr:uid="{2FC61CAE-BAC7-4347-B917-DE57DE9AA4B9}"/>
    <cellStyle name="????? 4 3 3" xfId="2573" xr:uid="{261D63F2-B2D0-4B93-8600-2DB5E0EC2F9A}"/>
    <cellStyle name="????? 4 3 3 2" xfId="23006" xr:uid="{E820C4A0-37DD-4E3A-93C2-46345B3E88CB}"/>
    <cellStyle name="????? 4 3 4" xfId="2574" xr:uid="{83343DB6-B6B4-482C-93B1-7579BDCAD839}"/>
    <cellStyle name="????? 4 3 4 2" xfId="23007" xr:uid="{BEE44311-D036-4DE0-AC29-A004354282C3}"/>
    <cellStyle name="????? 4 3 5" xfId="2575" xr:uid="{CB86C51C-B596-4A1B-8471-C6FA7CC790C6}"/>
    <cellStyle name="????? 4 3 5 2" xfId="23008" xr:uid="{C343A5AC-72B8-4235-B2DC-A61C0678E21B}"/>
    <cellStyle name="????? 4 3 6" xfId="2576" xr:uid="{342445CB-3B54-49A7-8C11-B33D166C5FFF}"/>
    <cellStyle name="????? 4 3 6 2" xfId="23009" xr:uid="{DA2EDD07-B2B4-47CE-BB0C-3E8BADC652E9}"/>
    <cellStyle name="????? 4 3 7" xfId="2577" xr:uid="{A10DBA62-1469-414C-BCDF-72D891B8D01D}"/>
    <cellStyle name="????? 4 3 7 2" xfId="23010" xr:uid="{CFC45776-A60D-4414-880D-02DA7F35A283}"/>
    <cellStyle name="????? 4 3 8" xfId="2578" xr:uid="{B1690A75-98DD-4504-939D-FA4129D30767}"/>
    <cellStyle name="????? 4 3 8 2" xfId="23011" xr:uid="{29110C9C-BD88-45E2-B985-CA90DDCD632B}"/>
    <cellStyle name="????? 4 3 9" xfId="2579" xr:uid="{3577EC3A-9A51-46B2-BCF8-CBDA38F78DD1}"/>
    <cellStyle name="????? 4 3 9 2" xfId="23012" xr:uid="{4D93D64C-E4E8-4C57-AA9E-A73C74299DC1}"/>
    <cellStyle name="????? 4 4" xfId="2580" xr:uid="{24D90AA3-4BBA-4B26-9E8C-18FA225205AE}"/>
    <cellStyle name="????? 4 4 2" xfId="23013" xr:uid="{754C0AE8-F3C2-483A-B3E8-63B1C9C4FF7B}"/>
    <cellStyle name="????? 4 5" xfId="2581" xr:uid="{EF559BEC-14F4-4DCA-9066-C48E29CD553A}"/>
    <cellStyle name="????? 4 5 2" xfId="23014" xr:uid="{E450FA86-6166-4CB7-9FC2-5175B2DFF889}"/>
    <cellStyle name="????? 4 6" xfId="2582" xr:uid="{F1538D80-FE0A-4C97-A6F0-D9E48B15EC8B}"/>
    <cellStyle name="????? 4 6 2" xfId="23015" xr:uid="{5596779C-D254-4EA7-AB98-A70A1E670651}"/>
    <cellStyle name="????? 4 7" xfId="2583" xr:uid="{B3E210F2-980C-4057-B8DF-42CD42BFDFAB}"/>
    <cellStyle name="????? 4 7 2" xfId="23016" xr:uid="{B8EA3C0C-337E-4535-A99B-B5D0E007570B}"/>
    <cellStyle name="????? 4 8" xfId="2584" xr:uid="{FB3E473D-F8BA-4C08-A336-0781986C74E6}"/>
    <cellStyle name="????? 4 8 2" xfId="23017" xr:uid="{03DD79C7-6A33-48ED-841D-E9467D22C7D2}"/>
    <cellStyle name="????? 4 9" xfId="2585" xr:uid="{DA6D66CE-0BCE-4F17-8F53-F95084EE8C84}"/>
    <cellStyle name="????? 4 9 2" xfId="23018" xr:uid="{CDB2C156-1537-49EB-8DFA-7C141DF76976}"/>
    <cellStyle name="????? 40" xfId="2586" xr:uid="{5654258A-EBBA-45DC-9BD0-0FCD2849EB9C}"/>
    <cellStyle name="????? 40 2" xfId="23019" xr:uid="{595547A7-A9BF-4BB0-B479-DB19AFF55982}"/>
    <cellStyle name="????? 41" xfId="2587" xr:uid="{2CDA1A20-B756-4AD3-870D-20138BEBDECA}"/>
    <cellStyle name="????? 41 2" xfId="23020" xr:uid="{81B98E61-BF36-4079-8559-03235A456F17}"/>
    <cellStyle name="????? 42" xfId="2588" xr:uid="{86EAA5FC-D40E-4320-8D45-83841F48B075}"/>
    <cellStyle name="????? 42 2" xfId="23021" xr:uid="{83A896FB-190A-4610-89E7-6268C8BBFA51}"/>
    <cellStyle name="????? 43" xfId="2589" xr:uid="{2B74DDE3-72CD-4466-AB16-BA37AE44E757}"/>
    <cellStyle name="????? 43 2" xfId="23022" xr:uid="{1EF3BE87-8603-485A-8AEA-DDE5E08171E4}"/>
    <cellStyle name="????? 44" xfId="2590" xr:uid="{D912F0C4-C115-41FC-AD78-6D3CE2FDDF6E}"/>
    <cellStyle name="????? 44 2" xfId="23023" xr:uid="{DA88D473-3C4E-4920-A1E7-3BA80627AF49}"/>
    <cellStyle name="????? 45" xfId="2591" xr:uid="{1E6DF7EB-1502-4058-8F76-91B531133A28}"/>
    <cellStyle name="????? 45 2" xfId="23024" xr:uid="{FF360621-6CA4-46F6-982D-91B49EF80FF1}"/>
    <cellStyle name="????? 46" xfId="23025" xr:uid="{A985C6F3-7BF0-4E48-A69D-081C2E0C6F52}"/>
    <cellStyle name="????? 5" xfId="2592" xr:uid="{545B0A04-DC5A-43E0-A2F5-A450C2D02D41}"/>
    <cellStyle name="????? 5 10" xfId="2593" xr:uid="{118ECAB6-9E7A-4D7F-BABC-DD80AE22555C}"/>
    <cellStyle name="????? 5 10 2" xfId="23026" xr:uid="{DB6E4391-CB13-4B9B-A2C7-95A6F69411F3}"/>
    <cellStyle name="????? 5 11" xfId="2594" xr:uid="{6E2CE510-9100-4399-8CA4-2A74A93B0CE4}"/>
    <cellStyle name="????? 5 11 2" xfId="23027" xr:uid="{A8F88D66-C90A-48F9-9B1B-68DE32775520}"/>
    <cellStyle name="????? 5 12" xfId="2595" xr:uid="{F4F51002-E042-4F2E-9975-3C6A7FA8D02A}"/>
    <cellStyle name="????? 5 12 2" xfId="23028" xr:uid="{1A5405A2-4E02-490F-A16C-32FD09864623}"/>
    <cellStyle name="????? 5 13" xfId="2596" xr:uid="{24CE7D70-D881-44FA-B73D-0126105F2143}"/>
    <cellStyle name="????? 5 13 2" xfId="23029" xr:uid="{C0513B56-BA90-44EF-BED4-F19AE75AFF87}"/>
    <cellStyle name="????? 5 14" xfId="2597" xr:uid="{07678CEF-6D24-4BED-AF3A-FCA0FECCB06D}"/>
    <cellStyle name="????? 5 14 2" xfId="23030" xr:uid="{BCA508FA-DB90-4556-8ECC-E9F6399FCA82}"/>
    <cellStyle name="????? 5 15" xfId="2598" xr:uid="{44B0BB52-4971-4381-9208-FCFAA7E8D79B}"/>
    <cellStyle name="????? 5 15 2" xfId="23031" xr:uid="{5EE41E12-7684-4D55-940F-ABBC63A1A987}"/>
    <cellStyle name="????? 5 16" xfId="23032" xr:uid="{BADD6889-E1E0-4A44-856F-26275CCE9E6A}"/>
    <cellStyle name="????? 5 2" xfId="2599" xr:uid="{C54B3088-E05B-4059-99CB-F455909BB24A}"/>
    <cellStyle name="????? 5 2 10" xfId="2600" xr:uid="{12F34193-3D71-4866-9D16-5D889AB6B489}"/>
    <cellStyle name="????? 5 2 10 2" xfId="23033" xr:uid="{DBDA3BA3-1E78-4C76-91FB-0DEC507B2EB4}"/>
    <cellStyle name="????? 5 2 11" xfId="2601" xr:uid="{FCF6507A-D5F6-4B68-B152-F63669195505}"/>
    <cellStyle name="????? 5 2 11 2" xfId="23034" xr:uid="{DA9E4592-06A0-4A7C-BB19-A51AEF286638}"/>
    <cellStyle name="????? 5 2 12" xfId="2602" xr:uid="{024F2DCE-27DC-4083-A9CF-C6D3655310B8}"/>
    <cellStyle name="????? 5 2 12 2" xfId="23035" xr:uid="{5F76E97C-17B9-4EC2-8B56-56A4ED0BB4AB}"/>
    <cellStyle name="????? 5 2 13" xfId="2603" xr:uid="{685C6486-630A-40AE-A144-96804D357AAD}"/>
    <cellStyle name="????? 5 2 13 2" xfId="23036" xr:uid="{4C29F3B9-6CD7-4BF7-B663-DCA2363573E2}"/>
    <cellStyle name="????? 5 2 14" xfId="2604" xr:uid="{54837BEA-D4AE-4D61-9E9E-894533112B5B}"/>
    <cellStyle name="????? 5 2 14 2" xfId="23037" xr:uid="{2547BEF0-D771-42B2-983C-2331A0039EB9}"/>
    <cellStyle name="????? 5 2 15" xfId="23038" xr:uid="{BD6FBBB3-0177-4109-8328-8458F13BF0F9}"/>
    <cellStyle name="????? 5 2 2" xfId="2605" xr:uid="{298E0AD1-FC5A-45C9-819C-E326BE11D0F5}"/>
    <cellStyle name="????? 5 2 2 10" xfId="2606" xr:uid="{71376681-4415-49C1-9226-CF81C3353015}"/>
    <cellStyle name="????? 5 2 2 10 2" xfId="23039" xr:uid="{C17DE9E4-7DF5-48AB-BA7C-BFAD67DE715B}"/>
    <cellStyle name="????? 5 2 2 11" xfId="2607" xr:uid="{24656F24-96C6-4588-8360-30FC10067442}"/>
    <cellStyle name="????? 5 2 2 11 2" xfId="23040" xr:uid="{E48B2520-8FB2-4C6E-80B5-E96926DA4DE1}"/>
    <cellStyle name="????? 5 2 2 12" xfId="2608" xr:uid="{5D475A91-19FF-4327-8F7B-73706C468F76}"/>
    <cellStyle name="????? 5 2 2 12 2" xfId="23041" xr:uid="{AEC32C75-74AA-4ECD-9B87-9CF244FC5AA3}"/>
    <cellStyle name="????? 5 2 2 13" xfId="2609" xr:uid="{0A37562D-3E06-4AA6-93F1-52AB77B83A20}"/>
    <cellStyle name="????? 5 2 2 13 2" xfId="23042" xr:uid="{C3368FE4-209D-4731-B96C-FAE9FEC11E84}"/>
    <cellStyle name="????? 5 2 2 14" xfId="2610" xr:uid="{6DEB93C8-8780-495F-A0AC-ED6EAECD5FFA}"/>
    <cellStyle name="????? 5 2 2 14 2" xfId="23043" xr:uid="{60F9B195-F47F-4519-B2CE-DC217BAAD38F}"/>
    <cellStyle name="????? 5 2 2 15" xfId="2611" xr:uid="{D301E201-7895-4365-B4A5-EC0AEDC78DDF}"/>
    <cellStyle name="????? 5 2 2 15 2" xfId="23044" xr:uid="{A6B2FA61-A837-45E8-9296-5A37D3A59FB6}"/>
    <cellStyle name="????? 5 2 2 16" xfId="23045" xr:uid="{BA212243-730C-46F4-BDE0-BA04AE0793D7}"/>
    <cellStyle name="????? 5 2 2 2" xfId="2612" xr:uid="{D6813E9B-D936-49D4-84B8-07F3478CA37D}"/>
    <cellStyle name="????? 5 2 2 2 2" xfId="23046" xr:uid="{5F84FFE8-8A52-4FF2-8749-36DDC8E946FB}"/>
    <cellStyle name="????? 5 2 2 3" xfId="2613" xr:uid="{2601C639-10EE-48A9-BE9C-C3811AB66C0E}"/>
    <cellStyle name="????? 5 2 2 3 2" xfId="23047" xr:uid="{0C500ACB-FAAD-46A6-BD39-6F1340F81138}"/>
    <cellStyle name="????? 5 2 2 4" xfId="2614" xr:uid="{95F0A10D-6F5B-47BF-B5B0-0E3DD570C264}"/>
    <cellStyle name="????? 5 2 2 4 2" xfId="23048" xr:uid="{2D61E376-903C-4C36-8FD5-780F6BBB4AED}"/>
    <cellStyle name="????? 5 2 2 5" xfId="2615" xr:uid="{45FCDB03-00FC-49C6-B604-7260CBDEA42E}"/>
    <cellStyle name="????? 5 2 2 5 2" xfId="23049" xr:uid="{3D7B9426-11C9-4B7E-80DD-E4A59596F86B}"/>
    <cellStyle name="????? 5 2 2 6" xfId="2616" xr:uid="{C8561C35-5EA9-49D2-88BC-740742A9B657}"/>
    <cellStyle name="????? 5 2 2 6 2" xfId="23050" xr:uid="{8DBDEAA4-D963-476F-8D50-30506D260F85}"/>
    <cellStyle name="????? 5 2 2 7" xfId="2617" xr:uid="{EC1AC72F-0A6D-49D4-A14A-FEFC700B303A}"/>
    <cellStyle name="????? 5 2 2 7 2" xfId="23051" xr:uid="{637A4ECA-9D1F-4E52-A076-E3B17715461B}"/>
    <cellStyle name="????? 5 2 2 8" xfId="2618" xr:uid="{BC6F2B60-D9CF-4791-8EA8-0B3338694FE7}"/>
    <cellStyle name="????? 5 2 2 8 2" xfId="23052" xr:uid="{3BB1431B-EDA0-4F3F-AA21-6B50BD61ED85}"/>
    <cellStyle name="????? 5 2 2 9" xfId="2619" xr:uid="{0E3F080F-CA01-4625-B925-CE4919F9E758}"/>
    <cellStyle name="????? 5 2 2 9 2" xfId="23053" xr:uid="{1BF0826B-8A90-492A-B0B4-FE4F1C31F0E3}"/>
    <cellStyle name="????? 5 2 3" xfId="2620" xr:uid="{03008EBC-46AF-4EE6-9CA1-BB1D46EFAFD7}"/>
    <cellStyle name="????? 5 2 3 2" xfId="23054" xr:uid="{B567041E-9DF1-4C80-8C31-3D27C8EA08C5}"/>
    <cellStyle name="????? 5 2 4" xfId="2621" xr:uid="{676F2BCD-AD8E-419D-8F68-564EB4E00E2B}"/>
    <cellStyle name="????? 5 2 4 2" xfId="23055" xr:uid="{83184684-5F00-4EFB-BB54-FB4E270B8D35}"/>
    <cellStyle name="????? 5 2 5" xfId="2622" xr:uid="{C5ED13D1-5BB8-4935-A84F-C35BBB353F54}"/>
    <cellStyle name="????? 5 2 5 2" xfId="23056" xr:uid="{5299CB8E-6803-4CD0-9A80-B4B6948E0E73}"/>
    <cellStyle name="????? 5 2 6" xfId="2623" xr:uid="{613DF34D-4150-46D0-ACA3-82F63D92A71A}"/>
    <cellStyle name="????? 5 2 6 2" xfId="23057" xr:uid="{80AB0979-CDDC-4B73-B46B-47903D5EC4F2}"/>
    <cellStyle name="????? 5 2 7" xfId="2624" xr:uid="{68D37043-3DD7-4558-B57F-600CF315E2A3}"/>
    <cellStyle name="????? 5 2 7 2" xfId="23058" xr:uid="{C0E11385-CEE3-4FC9-80F6-7EA5F45FF6DA}"/>
    <cellStyle name="????? 5 2 8" xfId="2625" xr:uid="{8270AD81-5323-459E-877B-B0007DD340F6}"/>
    <cellStyle name="????? 5 2 8 2" xfId="23059" xr:uid="{9EB6D3C7-528F-42CF-9860-86F19C9E62A7}"/>
    <cellStyle name="????? 5 2 9" xfId="2626" xr:uid="{06E8CF3E-3210-4209-A003-00FB7246F516}"/>
    <cellStyle name="????? 5 2 9 2" xfId="23060" xr:uid="{912B6F74-C18A-434E-B5BD-C250CC4283B3}"/>
    <cellStyle name="????? 5 3" xfId="2627" xr:uid="{0202374C-E797-4F10-A18C-C8B8201D6377}"/>
    <cellStyle name="????? 5 3 10" xfId="2628" xr:uid="{FE5FCF10-BCE3-42DF-99AC-9629400E117A}"/>
    <cellStyle name="????? 5 3 10 2" xfId="23061" xr:uid="{DD89C0C1-57B9-4E6D-BB7F-09D7D865E87E}"/>
    <cellStyle name="????? 5 3 11" xfId="2629" xr:uid="{D2AB6BA6-3BF6-4D04-92EE-D91662328592}"/>
    <cellStyle name="????? 5 3 11 2" xfId="23062" xr:uid="{2B640E18-C793-4E39-8615-2E2B653DFEDD}"/>
    <cellStyle name="????? 5 3 12" xfId="2630" xr:uid="{C2EF1297-6118-44C4-9967-2F1D0212DBFE}"/>
    <cellStyle name="????? 5 3 12 2" xfId="23063" xr:uid="{59D27C06-9A41-4017-B508-CBD9DBDDCA2E}"/>
    <cellStyle name="????? 5 3 13" xfId="2631" xr:uid="{2D257E12-3D92-45F5-9AAA-6A36552A6524}"/>
    <cellStyle name="????? 5 3 13 2" xfId="23064" xr:uid="{F7ECBE63-F333-4CD9-8044-4CF4A573C8B0}"/>
    <cellStyle name="????? 5 3 14" xfId="2632" xr:uid="{7CDDCF37-FBA6-4A45-AC81-F7671DC8F333}"/>
    <cellStyle name="????? 5 3 14 2" xfId="23065" xr:uid="{A1B2797F-96A8-4217-9E34-469AAA43CB5B}"/>
    <cellStyle name="????? 5 3 15" xfId="2633" xr:uid="{E1BA85DE-DA40-488F-A298-5FB56FB9BD56}"/>
    <cellStyle name="????? 5 3 15 2" xfId="23066" xr:uid="{1A92B411-4058-4757-8B02-62AFC31E7E4C}"/>
    <cellStyle name="????? 5 3 16" xfId="23067" xr:uid="{943F87CC-26A1-4D91-BD73-7ED9B9B20E8A}"/>
    <cellStyle name="????? 5 3 2" xfId="2634" xr:uid="{F69F1C33-390B-4523-8C0A-F127BC9924A2}"/>
    <cellStyle name="????? 5 3 2 2" xfId="23068" xr:uid="{F2FA6367-AEAA-442D-A729-0ED3C1F207BB}"/>
    <cellStyle name="????? 5 3 3" xfId="2635" xr:uid="{D176DEF5-EE5A-4727-A516-A8F73C8EE22B}"/>
    <cellStyle name="????? 5 3 3 2" xfId="23069" xr:uid="{2B7EFFC0-45C5-4AD9-820D-A521634BBDD6}"/>
    <cellStyle name="????? 5 3 4" xfId="2636" xr:uid="{93C6FE21-B1B8-4093-ACF7-5506E0F7877E}"/>
    <cellStyle name="????? 5 3 4 2" xfId="23070" xr:uid="{0F0A7D68-665E-4195-BB3A-3F230C62029F}"/>
    <cellStyle name="????? 5 3 5" xfId="2637" xr:uid="{DC7DD95D-E5C6-485D-8105-2A81EA2205A8}"/>
    <cellStyle name="????? 5 3 5 2" xfId="23071" xr:uid="{B02AA74C-F1AA-4447-BFEA-470FB2F4D1F3}"/>
    <cellStyle name="????? 5 3 6" xfId="2638" xr:uid="{2732D228-E2C8-4ECD-8EFE-180D982D340C}"/>
    <cellStyle name="????? 5 3 6 2" xfId="23072" xr:uid="{F1F209F7-2898-443C-AFC1-BDE7E6BBD272}"/>
    <cellStyle name="????? 5 3 7" xfId="2639" xr:uid="{467A76AE-227E-4BED-B533-A1F373003CD6}"/>
    <cellStyle name="????? 5 3 7 2" xfId="23073" xr:uid="{5EF33ACC-481B-4B42-9458-9BF4C414F953}"/>
    <cellStyle name="????? 5 3 8" xfId="2640" xr:uid="{5F4ED319-9A25-4896-9DBF-3498DFA966A6}"/>
    <cellStyle name="????? 5 3 8 2" xfId="23074" xr:uid="{226D1207-74E0-4446-B7F7-F4CB3637E404}"/>
    <cellStyle name="????? 5 3 9" xfId="2641" xr:uid="{46854F79-FA00-4DD5-81D3-B57AA18F7EBF}"/>
    <cellStyle name="????? 5 3 9 2" xfId="23075" xr:uid="{F6B381DA-327B-4C19-A280-EB1622217FA7}"/>
    <cellStyle name="????? 5 4" xfId="2642" xr:uid="{E02204C0-AC88-4C4E-A5AE-04AE993D2AC0}"/>
    <cellStyle name="????? 5 4 2" xfId="23076" xr:uid="{A7420E33-C232-4808-BA82-4D33B82F2610}"/>
    <cellStyle name="????? 5 5" xfId="2643" xr:uid="{64787527-D537-4359-8179-E6D29286A556}"/>
    <cellStyle name="????? 5 5 2" xfId="23077" xr:uid="{B6CF4ECF-85BE-4E2B-8857-79C10B07E080}"/>
    <cellStyle name="????? 5 6" xfId="2644" xr:uid="{DEB66707-CB95-455E-BE4B-123E71FE2BBC}"/>
    <cellStyle name="????? 5 6 2" xfId="23078" xr:uid="{285C2AE5-CC8F-4D25-85CD-8839C348D8AC}"/>
    <cellStyle name="????? 5 7" xfId="2645" xr:uid="{C69B6840-9D14-48C2-8DFC-6B1A691F126C}"/>
    <cellStyle name="????? 5 7 2" xfId="23079" xr:uid="{88D2D214-0CF2-4F7B-8562-81F0F41D80A5}"/>
    <cellStyle name="????? 5 8" xfId="2646" xr:uid="{DC5E80E2-B05A-422E-89D8-B83340EB5EEF}"/>
    <cellStyle name="????? 5 8 2" xfId="23080" xr:uid="{F789A294-B009-477F-B5FB-098220AD8007}"/>
    <cellStyle name="????? 5 9" xfId="2647" xr:uid="{9546E246-20F7-4D94-B8CA-17C2FD04571A}"/>
    <cellStyle name="????? 5 9 2" xfId="23081" xr:uid="{F47494DB-40CC-4324-A6B1-A140E1D7B7DC}"/>
    <cellStyle name="????? 6" xfId="2648" xr:uid="{4DAB35E7-8C8B-4C0C-9E0E-6375D35A92D8}"/>
    <cellStyle name="????? 6 10" xfId="2649" xr:uid="{CEE201C4-A7E1-4A3F-89B6-6C5AF8410CBF}"/>
    <cellStyle name="????? 6 10 2" xfId="23082" xr:uid="{21505317-B952-44A7-837E-B0B425E2901A}"/>
    <cellStyle name="????? 6 11" xfId="2650" xr:uid="{6F3D1C41-80F2-4E40-BEBB-B203429D4249}"/>
    <cellStyle name="????? 6 11 2" xfId="23083" xr:uid="{61D4CF29-32AD-4641-B974-5692FF26B75C}"/>
    <cellStyle name="????? 6 12" xfId="2651" xr:uid="{025BC38E-78C7-43BB-B5C9-8C9FBA0DE06B}"/>
    <cellStyle name="????? 6 12 2" xfId="23084" xr:uid="{1A77CC71-8400-4B10-AEA7-9C439519C125}"/>
    <cellStyle name="????? 6 13" xfId="2652" xr:uid="{31E0F9A7-29FE-48E4-954C-FB0F6ED63D02}"/>
    <cellStyle name="????? 6 13 2" xfId="23085" xr:uid="{C32A78E1-0CB2-4DD4-A672-798D224A01B4}"/>
    <cellStyle name="????? 6 14" xfId="2653" xr:uid="{4CA263F4-22A7-473F-A687-C90DD65268B9}"/>
    <cellStyle name="????? 6 14 2" xfId="23086" xr:uid="{FF556C5A-F3C4-4B9B-BA53-C7557E1DAFDE}"/>
    <cellStyle name="????? 6 15" xfId="2654" xr:uid="{0CA84E5C-6993-492B-94FD-CAE38191EC8C}"/>
    <cellStyle name="????? 6 15 2" xfId="23087" xr:uid="{F6D44017-FEC1-4920-8FF3-F93C089D1A66}"/>
    <cellStyle name="????? 6 16" xfId="23088" xr:uid="{FE2D414A-52E2-4B06-8CCB-448D3BC1F57C}"/>
    <cellStyle name="????? 6 2" xfId="2655" xr:uid="{BE7E5B83-D419-495B-ACC3-85DDC639B313}"/>
    <cellStyle name="????? 6 2 10" xfId="2656" xr:uid="{43CC20F0-B3D7-4610-94E3-C24A04952665}"/>
    <cellStyle name="????? 6 2 10 2" xfId="23089" xr:uid="{AF321444-A509-4A5F-829D-24D5ED626774}"/>
    <cellStyle name="????? 6 2 11" xfId="2657" xr:uid="{92E62402-583C-481E-9C84-61D9D31A2785}"/>
    <cellStyle name="????? 6 2 11 2" xfId="23090" xr:uid="{E87FFA69-C086-4AC9-8972-57DFB3AF7675}"/>
    <cellStyle name="????? 6 2 12" xfId="2658" xr:uid="{FD5B4EC8-59A8-4007-A79C-558F6C4E90E1}"/>
    <cellStyle name="????? 6 2 12 2" xfId="23091" xr:uid="{3BD72E15-0B39-41D6-A8A4-08C5FA7192DB}"/>
    <cellStyle name="????? 6 2 13" xfId="2659" xr:uid="{AC5940AE-23C4-4BAD-8090-7319D77135CD}"/>
    <cellStyle name="????? 6 2 13 2" xfId="23092" xr:uid="{1A8C74F6-D2CC-407B-A1B0-1D676BDEDB75}"/>
    <cellStyle name="????? 6 2 14" xfId="2660" xr:uid="{C7999CE5-3ABB-43F3-B2B6-711E46B3BEBA}"/>
    <cellStyle name="????? 6 2 14 2" xfId="23093" xr:uid="{665F0FEC-3E59-4FDC-B3D2-9D8A10F36607}"/>
    <cellStyle name="????? 6 2 15" xfId="23094" xr:uid="{E83F42DB-575A-430F-9D72-2A32CD426FF8}"/>
    <cellStyle name="????? 6 2 2" xfId="2661" xr:uid="{E4AC97BD-96CD-4A91-B0E8-C60862C5A155}"/>
    <cellStyle name="????? 6 2 2 10" xfId="2662" xr:uid="{F7567091-FAC9-495D-BE39-4EF03DB98CE9}"/>
    <cellStyle name="????? 6 2 2 10 2" xfId="23095" xr:uid="{9C23F843-DDDF-4559-B4D5-2AD7798FDD1A}"/>
    <cellStyle name="????? 6 2 2 11" xfId="2663" xr:uid="{281770AD-5424-4C72-B7A7-B51942ECF393}"/>
    <cellStyle name="????? 6 2 2 11 2" xfId="23096" xr:uid="{2BC617C7-CA97-4D41-A30F-25A97F9F3575}"/>
    <cellStyle name="????? 6 2 2 12" xfId="2664" xr:uid="{C0BF0484-DEB1-4096-A5BF-82887C42089E}"/>
    <cellStyle name="????? 6 2 2 12 2" xfId="23097" xr:uid="{3A908481-C8EC-42FB-ABA5-C6009575E965}"/>
    <cellStyle name="????? 6 2 2 13" xfId="2665" xr:uid="{F4599963-3182-422E-AB32-E52A8A83A3BC}"/>
    <cellStyle name="????? 6 2 2 13 2" xfId="23098" xr:uid="{4115897A-372F-43DD-90F7-751DF645AE2F}"/>
    <cellStyle name="????? 6 2 2 14" xfId="2666" xr:uid="{246D2239-119B-4469-9DC7-C8BD6E440D56}"/>
    <cellStyle name="????? 6 2 2 14 2" xfId="23099" xr:uid="{69C503BF-5405-49E3-AFE6-0C8333EC5CB0}"/>
    <cellStyle name="????? 6 2 2 15" xfId="2667" xr:uid="{79F5F802-289B-4F8B-BD4D-198852F0E782}"/>
    <cellStyle name="????? 6 2 2 15 2" xfId="23100" xr:uid="{7B31C77F-21AC-4821-94E5-C6059A8E20FB}"/>
    <cellStyle name="????? 6 2 2 16" xfId="23101" xr:uid="{A9F6B66B-1FC6-4378-9CB8-68D56EBDC4C8}"/>
    <cellStyle name="????? 6 2 2 2" xfId="2668" xr:uid="{7BCBB042-9122-45BD-BA3B-DA72E1CC25EB}"/>
    <cellStyle name="????? 6 2 2 2 2" xfId="23102" xr:uid="{AAF88762-8448-4C30-B9C7-1497D1E474D5}"/>
    <cellStyle name="????? 6 2 2 3" xfId="2669" xr:uid="{778BCFFB-7424-4936-98DB-1284F204A8EF}"/>
    <cellStyle name="????? 6 2 2 3 2" xfId="23103" xr:uid="{FB300FEC-BE1F-41BC-8C05-53BD18035E9A}"/>
    <cellStyle name="????? 6 2 2 4" xfId="2670" xr:uid="{C65EB270-F0EC-4131-B7F4-5BB2CAE2E1EB}"/>
    <cellStyle name="????? 6 2 2 4 2" xfId="23104" xr:uid="{FB092166-34DE-44D0-A1B1-F067F9B73C4C}"/>
    <cellStyle name="????? 6 2 2 5" xfId="2671" xr:uid="{6991A761-DF55-4579-BA65-FC5DEA04ABDA}"/>
    <cellStyle name="????? 6 2 2 5 2" xfId="23105" xr:uid="{C380FBA1-16D1-411F-8EC3-661BEC907722}"/>
    <cellStyle name="????? 6 2 2 6" xfId="2672" xr:uid="{68DA8049-41D6-4120-8429-A9BECD5A3254}"/>
    <cellStyle name="????? 6 2 2 6 2" xfId="23106" xr:uid="{642E91C5-EDA9-4BDE-97FC-A9ED6E5C31E6}"/>
    <cellStyle name="????? 6 2 2 7" xfId="2673" xr:uid="{EDE936CD-2521-4C9C-8779-CADB7CCA6F24}"/>
    <cellStyle name="????? 6 2 2 7 2" xfId="23107" xr:uid="{75C14271-E848-4449-9E5A-E9B789ADD432}"/>
    <cellStyle name="????? 6 2 2 8" xfId="2674" xr:uid="{442E22EB-4853-40C9-BB63-A4488BFE7673}"/>
    <cellStyle name="????? 6 2 2 8 2" xfId="23108" xr:uid="{BAAAC807-5019-4786-A378-470CD77205A9}"/>
    <cellStyle name="????? 6 2 2 9" xfId="2675" xr:uid="{3A0FEC3B-6DA3-4C8A-8EFA-FF5C209DC273}"/>
    <cellStyle name="????? 6 2 2 9 2" xfId="23109" xr:uid="{5FCE5B11-AB09-4565-94C5-E4F4EB4714C1}"/>
    <cellStyle name="????? 6 2 3" xfId="2676" xr:uid="{5B48D1D2-F449-4793-9F70-B1FD311BBAA5}"/>
    <cellStyle name="????? 6 2 3 2" xfId="23110" xr:uid="{C83D0A7B-A983-4DC5-A0F0-6DA72CA05637}"/>
    <cellStyle name="????? 6 2 4" xfId="2677" xr:uid="{CF38E63B-F27B-4FB6-9543-7AE929DADE43}"/>
    <cellStyle name="????? 6 2 4 2" xfId="23111" xr:uid="{305367FE-6830-4293-B4E2-55F56F6DB6EB}"/>
    <cellStyle name="????? 6 2 5" xfId="2678" xr:uid="{8DBA1406-1709-4123-91D9-15AFA36B8244}"/>
    <cellStyle name="????? 6 2 5 2" xfId="23112" xr:uid="{9AA4284A-53C8-418F-BFBA-D9BFEF9F95F3}"/>
    <cellStyle name="????? 6 2 6" xfId="2679" xr:uid="{25049B95-3A72-48DD-8771-911AF0FB498E}"/>
    <cellStyle name="????? 6 2 6 2" xfId="23113" xr:uid="{7A915D3E-21C6-496F-BD8C-120DDD83D201}"/>
    <cellStyle name="????? 6 2 7" xfId="2680" xr:uid="{183EF855-3D4B-4369-815F-BD9B828328D6}"/>
    <cellStyle name="????? 6 2 7 2" xfId="23114" xr:uid="{02E7A657-21BB-4019-930F-DCFAD475A2BC}"/>
    <cellStyle name="????? 6 2 8" xfId="2681" xr:uid="{5FABF2A7-1B27-40D6-A5F6-3243B2E4A0AA}"/>
    <cellStyle name="????? 6 2 8 2" xfId="23115" xr:uid="{31BC8983-9C55-4A5D-B1A8-4F2E98E494C3}"/>
    <cellStyle name="????? 6 2 9" xfId="2682" xr:uid="{33D9284C-3B51-41D5-B23D-7A41AA2E1EC1}"/>
    <cellStyle name="????? 6 2 9 2" xfId="23116" xr:uid="{E54A8058-35C5-4736-9B73-3825F77A737B}"/>
    <cellStyle name="????? 6 3" xfId="2683" xr:uid="{AAEFA42B-3092-4ED5-A89B-CE54AC616B5A}"/>
    <cellStyle name="????? 6 3 10" xfId="2684" xr:uid="{C871B411-0CAF-49CE-86EE-DA916952CB0D}"/>
    <cellStyle name="????? 6 3 10 2" xfId="23117" xr:uid="{241202E4-28C5-495F-A2E8-4F346995BFD0}"/>
    <cellStyle name="????? 6 3 11" xfId="2685" xr:uid="{566EB687-7A3C-4A3B-83D0-99A16AB60E87}"/>
    <cellStyle name="????? 6 3 11 2" xfId="23118" xr:uid="{F015FCCD-3748-4A63-BB59-C9C3A3C4AD7E}"/>
    <cellStyle name="????? 6 3 12" xfId="2686" xr:uid="{ECEEC46F-AEB2-42AE-AEE3-05E0DE8FBE8B}"/>
    <cellStyle name="????? 6 3 12 2" xfId="23119" xr:uid="{2B470719-A3F7-4CFB-91BD-B9C0F2A23450}"/>
    <cellStyle name="????? 6 3 13" xfId="2687" xr:uid="{4B71A18B-3A93-4D2A-B8C3-D8DDD854D7CB}"/>
    <cellStyle name="????? 6 3 13 2" xfId="23120" xr:uid="{27803FC4-94F0-4EBE-A4A3-9D127AB89CDB}"/>
    <cellStyle name="????? 6 3 14" xfId="2688" xr:uid="{C9E48C7D-D3D6-4A38-BD50-734B74ED5120}"/>
    <cellStyle name="????? 6 3 14 2" xfId="23121" xr:uid="{AE0EF622-7EF6-4B30-890A-CF9A202CA1F7}"/>
    <cellStyle name="????? 6 3 15" xfId="2689" xr:uid="{D5E0D1D7-F460-44A9-B48E-08EA8CF11599}"/>
    <cellStyle name="????? 6 3 15 2" xfId="23122" xr:uid="{BFF2D305-A1FE-4A7B-AE2A-27D67A73EBDE}"/>
    <cellStyle name="????? 6 3 16" xfId="23123" xr:uid="{1A9761F9-D2A8-4426-B995-72F24F70E449}"/>
    <cellStyle name="????? 6 3 2" xfId="2690" xr:uid="{C3BD258C-D690-4CDD-A579-233F84C7A312}"/>
    <cellStyle name="????? 6 3 2 2" xfId="23124" xr:uid="{CD65B06B-E343-4010-B684-97600D810A4C}"/>
    <cellStyle name="????? 6 3 3" xfId="2691" xr:uid="{1D2EDF4E-F04E-4BA3-8666-ADD352C3C42F}"/>
    <cellStyle name="????? 6 3 3 2" xfId="23125" xr:uid="{EC25C106-2EF4-4AD4-BE4A-14C91F613E79}"/>
    <cellStyle name="????? 6 3 4" xfId="2692" xr:uid="{EA1D3628-132F-4B7D-84C4-1D07B1AEBC84}"/>
    <cellStyle name="????? 6 3 4 2" xfId="23126" xr:uid="{D514729A-ADE9-42C3-A688-EC1181D198FE}"/>
    <cellStyle name="????? 6 3 5" xfId="2693" xr:uid="{D8B4086F-3ED4-4B89-80C8-6F2101BDC90A}"/>
    <cellStyle name="????? 6 3 5 2" xfId="23127" xr:uid="{BAF9C07C-341A-4E0F-B5DA-F980B9A60CBA}"/>
    <cellStyle name="????? 6 3 6" xfId="2694" xr:uid="{FC2ACF51-3DE1-451E-8AA6-D1180404E4AA}"/>
    <cellStyle name="????? 6 3 6 2" xfId="23128" xr:uid="{E4DBF115-EB6D-41DE-8812-6D550FCCD557}"/>
    <cellStyle name="????? 6 3 7" xfId="2695" xr:uid="{C0E31518-AFDB-4400-A2C4-9E04A8CF90E0}"/>
    <cellStyle name="????? 6 3 7 2" xfId="23129" xr:uid="{3E5C83DB-96A9-4291-A8B9-74B4C6EB6A0E}"/>
    <cellStyle name="????? 6 3 8" xfId="2696" xr:uid="{8A8DC33E-6820-41B6-8C7F-2D6B3682721F}"/>
    <cellStyle name="????? 6 3 8 2" xfId="23130" xr:uid="{A1FEE0F2-962A-449A-A7AB-210E6AB83ABB}"/>
    <cellStyle name="????? 6 3 9" xfId="2697" xr:uid="{59C3FD35-12CB-4B1C-AC69-E503FE3CFCCC}"/>
    <cellStyle name="????? 6 3 9 2" xfId="23131" xr:uid="{F3097307-5917-4DD9-93D6-DC3EFADE12BC}"/>
    <cellStyle name="????? 6 4" xfId="2698" xr:uid="{E23579BA-53B4-41E9-BE1A-4B2C1737BD5E}"/>
    <cellStyle name="????? 6 4 2" xfId="23132" xr:uid="{F4EB8334-CBFB-4B23-98F5-DDFC1F2838E4}"/>
    <cellStyle name="????? 6 5" xfId="2699" xr:uid="{C1F09ABA-D374-4811-A2C4-021C22BE3936}"/>
    <cellStyle name="????? 6 5 2" xfId="23133" xr:uid="{EF081C56-0638-46D9-831A-A9392AAC9EC0}"/>
    <cellStyle name="????? 6 6" xfId="2700" xr:uid="{91AE2146-FC8D-4ACF-868C-78D72EF47AE8}"/>
    <cellStyle name="????? 6 6 2" xfId="23134" xr:uid="{7A8A6425-D708-4DD1-83E3-952D8CB45B52}"/>
    <cellStyle name="????? 6 7" xfId="2701" xr:uid="{9C55703D-4A66-41C4-A3B5-A58D82631366}"/>
    <cellStyle name="????? 6 7 2" xfId="23135" xr:uid="{6CEEB360-07CB-48A8-87C3-BE445EE1ACB4}"/>
    <cellStyle name="????? 6 8" xfId="2702" xr:uid="{D8BADCD5-A0B9-43A6-8025-86A4EE34315A}"/>
    <cellStyle name="????? 6 8 2" xfId="23136" xr:uid="{DD79B996-96E1-4937-97EC-9A1CCC5FA1DA}"/>
    <cellStyle name="????? 6 9" xfId="2703" xr:uid="{972BD30F-55EE-4132-8BBE-F069E66A9FF5}"/>
    <cellStyle name="????? 6 9 2" xfId="23137" xr:uid="{37766A7C-47B7-4759-96B9-FD25244D4757}"/>
    <cellStyle name="????? 7" xfId="2704" xr:uid="{F79CD65C-20E6-4493-8A4C-38FC24FD23FA}"/>
    <cellStyle name="????? 7 10" xfId="2705" xr:uid="{81C5F72A-B357-4AFC-89F4-00E764F9CEB0}"/>
    <cellStyle name="????? 7 10 2" xfId="23138" xr:uid="{A48C184B-7742-47B8-B485-ABDEA4F1530F}"/>
    <cellStyle name="????? 7 11" xfId="2706" xr:uid="{FD38DC18-61F6-4301-A8DA-6CC0C0C84A3D}"/>
    <cellStyle name="????? 7 11 2" xfId="23139" xr:uid="{76939309-F006-4CD7-8D3B-25E3C7DC0FF8}"/>
    <cellStyle name="????? 7 12" xfId="2707" xr:uid="{55FA6C56-8A1A-439C-873B-66380EB5EEAE}"/>
    <cellStyle name="????? 7 12 2" xfId="23140" xr:uid="{1F4D6A89-8771-4985-9CF8-83BEF7D05DEB}"/>
    <cellStyle name="????? 7 13" xfId="2708" xr:uid="{EA6204D0-6E60-471C-994C-A026708B2CC6}"/>
    <cellStyle name="????? 7 13 2" xfId="23141" xr:uid="{8CF5F1D8-EEA6-4D4D-BC6B-C92E7F69877D}"/>
    <cellStyle name="????? 7 14" xfId="2709" xr:uid="{EAD1101C-CE93-470F-8595-397D9A136B18}"/>
    <cellStyle name="????? 7 14 2" xfId="23142" xr:uid="{5AEE3ABF-4EFE-4CA0-A197-7A56AA30F32A}"/>
    <cellStyle name="????? 7 15" xfId="2710" xr:uid="{ABAFC9DE-F2E2-4478-A113-7FD540D31EE5}"/>
    <cellStyle name="????? 7 15 2" xfId="23143" xr:uid="{210823B2-508C-4778-A925-1798898B7811}"/>
    <cellStyle name="????? 7 16" xfId="23144" xr:uid="{DD22C0C1-1E9C-4D3C-997A-E6B2F9C9B8DE}"/>
    <cellStyle name="????? 7 2" xfId="2711" xr:uid="{111872A6-54D1-4221-9918-70DD6AF1A9E4}"/>
    <cellStyle name="????? 7 2 10" xfId="2712" xr:uid="{077962EB-408B-4F19-A5DD-A012172C79A5}"/>
    <cellStyle name="????? 7 2 10 2" xfId="23145" xr:uid="{93C8842C-441F-4A65-8A0F-AECD6AE110AA}"/>
    <cellStyle name="????? 7 2 11" xfId="2713" xr:uid="{0F3A5B8A-D939-4CB0-A5E9-7B5C68AFDF88}"/>
    <cellStyle name="????? 7 2 11 2" xfId="23146" xr:uid="{99D8A367-646A-4565-AD7C-5441999ABF27}"/>
    <cellStyle name="????? 7 2 12" xfId="2714" xr:uid="{5FAAC963-3A30-40D5-8EDA-FD5DC2E03949}"/>
    <cellStyle name="????? 7 2 12 2" xfId="23147" xr:uid="{A16759BD-35A1-4227-A29F-1F507438ACE8}"/>
    <cellStyle name="????? 7 2 13" xfId="2715" xr:uid="{AF414E33-64DA-4544-B965-FBFF100BDE9D}"/>
    <cellStyle name="????? 7 2 13 2" xfId="23148" xr:uid="{960BD264-A6D8-4AC2-A8F8-D69D7C104751}"/>
    <cellStyle name="????? 7 2 14" xfId="2716" xr:uid="{8A291948-A66E-45B4-994F-92271B3D5ECF}"/>
    <cellStyle name="????? 7 2 14 2" xfId="23149" xr:uid="{3EFEFA45-86DB-4C39-8B6D-B9E7E71F2BCB}"/>
    <cellStyle name="????? 7 2 15" xfId="23150" xr:uid="{4D5C3E35-D59F-4783-9014-5B4F37A9D06B}"/>
    <cellStyle name="????? 7 2 2" xfId="2717" xr:uid="{909F84B6-AD08-44C8-A7E8-B556B2DA720B}"/>
    <cellStyle name="????? 7 2 2 10" xfId="2718" xr:uid="{00CFA971-EFF9-4EFE-B06A-CFB7CFC47C8B}"/>
    <cellStyle name="????? 7 2 2 10 2" xfId="23151" xr:uid="{B215F2D0-5A5A-4240-A528-E0831003EA25}"/>
    <cellStyle name="????? 7 2 2 11" xfId="2719" xr:uid="{8F4F6584-6E2E-490D-ADFB-B7819E26DDE0}"/>
    <cellStyle name="????? 7 2 2 11 2" xfId="23152" xr:uid="{3983902D-D81F-4067-98E4-FEDD989CC1DF}"/>
    <cellStyle name="????? 7 2 2 12" xfId="2720" xr:uid="{6441783F-635A-4DF4-8C66-6C170E8C644D}"/>
    <cellStyle name="????? 7 2 2 12 2" xfId="23153" xr:uid="{54E40DB6-025E-40CC-B043-FDB18947150B}"/>
    <cellStyle name="????? 7 2 2 13" xfId="2721" xr:uid="{CAF39EAA-B510-4696-87D8-DC8BCE4109CC}"/>
    <cellStyle name="????? 7 2 2 13 2" xfId="23154" xr:uid="{14BA476B-12AF-4321-815B-9A506996CEA7}"/>
    <cellStyle name="????? 7 2 2 14" xfId="2722" xr:uid="{04547844-E514-4275-9506-BDD8D685D4D7}"/>
    <cellStyle name="????? 7 2 2 14 2" xfId="23155" xr:uid="{9CD10B17-6964-4074-AB37-7B1E0D4C7351}"/>
    <cellStyle name="????? 7 2 2 15" xfId="2723" xr:uid="{3F5363C9-8E78-4227-A53E-C48133DA1849}"/>
    <cellStyle name="????? 7 2 2 15 2" xfId="23156" xr:uid="{3EDE339A-D6AD-47F6-84AB-2177414A7C37}"/>
    <cellStyle name="????? 7 2 2 16" xfId="23157" xr:uid="{952A1C9C-2026-4E7B-A148-FC41447A0374}"/>
    <cellStyle name="????? 7 2 2 2" xfId="2724" xr:uid="{71B3BCB2-EA75-47B3-9AE4-26ECC9402A60}"/>
    <cellStyle name="????? 7 2 2 2 2" xfId="23158" xr:uid="{6E046F2F-DFD8-4B91-A116-AA9F5752AE89}"/>
    <cellStyle name="????? 7 2 2 3" xfId="2725" xr:uid="{A99EDEF5-2397-4CE7-8D34-D501DAD94445}"/>
    <cellStyle name="????? 7 2 2 3 2" xfId="23159" xr:uid="{EA850152-1426-49A3-B42E-1C8EF3988C61}"/>
    <cellStyle name="????? 7 2 2 4" xfId="2726" xr:uid="{43DC5888-A094-4A51-99DF-DEC2DD7564B4}"/>
    <cellStyle name="????? 7 2 2 4 2" xfId="23160" xr:uid="{5151789C-9C86-4E44-A545-2942BF1EE2E4}"/>
    <cellStyle name="????? 7 2 2 5" xfId="2727" xr:uid="{56DEBAD8-5AB2-4417-B958-869E7B26C667}"/>
    <cellStyle name="????? 7 2 2 5 2" xfId="23161" xr:uid="{AC6A74F0-D2E8-4273-AFED-5B28E9851F06}"/>
    <cellStyle name="????? 7 2 2 6" xfId="2728" xr:uid="{096E77D3-3EB3-44CA-8A2D-3E40B06DAB8B}"/>
    <cellStyle name="????? 7 2 2 6 2" xfId="23162" xr:uid="{6381815F-719B-412C-BC36-164B230E5B6B}"/>
    <cellStyle name="????? 7 2 2 7" xfId="2729" xr:uid="{1585A4E5-46A0-408D-AA7C-FFB16074A599}"/>
    <cellStyle name="????? 7 2 2 7 2" xfId="23163" xr:uid="{4F2D3648-E4AC-4AE6-957E-F57CB2DE53A3}"/>
    <cellStyle name="????? 7 2 2 8" xfId="2730" xr:uid="{2389BEC1-DC4C-441B-9278-D75BB860A9B6}"/>
    <cellStyle name="????? 7 2 2 8 2" xfId="23164" xr:uid="{ADC467A0-54A9-4364-881A-271F5073B8ED}"/>
    <cellStyle name="????? 7 2 2 9" xfId="2731" xr:uid="{83E0C0E7-681A-4062-BA5A-82EA771198ED}"/>
    <cellStyle name="????? 7 2 2 9 2" xfId="23165" xr:uid="{6315ED15-D5AF-493E-AB8A-78827B413B4D}"/>
    <cellStyle name="????? 7 2 3" xfId="2732" xr:uid="{795C7335-EB27-4E7D-B511-65716BD24063}"/>
    <cellStyle name="????? 7 2 3 2" xfId="23166" xr:uid="{D7BDC029-4E76-4E60-AF9C-239245093634}"/>
    <cellStyle name="????? 7 2 4" xfId="2733" xr:uid="{8D97CDA8-74F0-467F-A95A-BDF59831586B}"/>
    <cellStyle name="????? 7 2 4 2" xfId="23167" xr:uid="{692960EE-AD0F-4AAC-8C77-7309E7D0A38A}"/>
    <cellStyle name="????? 7 2 5" xfId="2734" xr:uid="{CC08A2E3-36A8-4E19-BCAE-5D0F28350252}"/>
    <cellStyle name="????? 7 2 5 2" xfId="23168" xr:uid="{45265269-8F32-42BE-A5CC-05F1DD5B41F8}"/>
    <cellStyle name="????? 7 2 6" xfId="2735" xr:uid="{8A1F6346-C08E-4132-8D84-AC2482F40BB9}"/>
    <cellStyle name="????? 7 2 6 2" xfId="23169" xr:uid="{5C59B51C-44FC-455E-BA92-03219A9D7C4F}"/>
    <cellStyle name="????? 7 2 7" xfId="2736" xr:uid="{2ACF36E5-04F1-4948-B965-34393D80DD8F}"/>
    <cellStyle name="????? 7 2 7 2" xfId="23170" xr:uid="{438C38CD-8406-4DEA-8E23-8B0FA68AD874}"/>
    <cellStyle name="????? 7 2 8" xfId="2737" xr:uid="{8D70B80C-D47D-4DAA-9DE0-4D88FE631727}"/>
    <cellStyle name="????? 7 2 8 2" xfId="23171" xr:uid="{23353DD8-4DB2-40D3-B8EE-5E6B98AA5D5B}"/>
    <cellStyle name="????? 7 2 9" xfId="2738" xr:uid="{68612F78-1AFB-404B-A50F-E811B376EB02}"/>
    <cellStyle name="????? 7 2 9 2" xfId="23172" xr:uid="{AE5C831D-5799-4319-9F9E-4525BC46C8CF}"/>
    <cellStyle name="????? 7 3" xfId="2739" xr:uid="{70591289-BD86-434C-9FEA-019B99EB228F}"/>
    <cellStyle name="????? 7 3 10" xfId="2740" xr:uid="{E55C851B-D505-49C3-9701-55DBC6365057}"/>
    <cellStyle name="????? 7 3 10 2" xfId="23173" xr:uid="{1849E80E-171F-44E5-A877-00CC907FD5AE}"/>
    <cellStyle name="????? 7 3 11" xfId="2741" xr:uid="{FCA30433-7720-4721-8D14-B14018E41FEE}"/>
    <cellStyle name="????? 7 3 11 2" xfId="23174" xr:uid="{F8B8AB03-03D8-410E-A333-8F12917C0D33}"/>
    <cellStyle name="????? 7 3 12" xfId="2742" xr:uid="{7784061D-4FCF-443B-84AB-F80A53F030C1}"/>
    <cellStyle name="????? 7 3 12 2" xfId="23175" xr:uid="{80E7F331-4903-4331-859D-98E55BFAE1E0}"/>
    <cellStyle name="????? 7 3 13" xfId="2743" xr:uid="{B912A796-540C-4E73-BAEF-EAD65E7835E3}"/>
    <cellStyle name="????? 7 3 13 2" xfId="23176" xr:uid="{584225B7-0B13-4807-A625-ECDB8EEB92DC}"/>
    <cellStyle name="????? 7 3 14" xfId="2744" xr:uid="{839559AC-DE2E-40D8-A20E-CFA0B9099D0D}"/>
    <cellStyle name="????? 7 3 14 2" xfId="23177" xr:uid="{BD873543-9F2D-418E-AFC3-1137E15D38E2}"/>
    <cellStyle name="????? 7 3 15" xfId="2745" xr:uid="{BB03F096-7CBC-4A26-9081-FD6466478F86}"/>
    <cellStyle name="????? 7 3 15 2" xfId="23178" xr:uid="{DF40DBE0-228A-488B-87E1-4BBD23C65CB5}"/>
    <cellStyle name="????? 7 3 16" xfId="23179" xr:uid="{EC641E10-4C27-45DA-BE49-D7196FAB4948}"/>
    <cellStyle name="????? 7 3 2" xfId="2746" xr:uid="{A9FE38FE-3FCE-4779-B40F-9B3709AC37D4}"/>
    <cellStyle name="????? 7 3 2 2" xfId="23180" xr:uid="{E39420BF-B836-4D5C-A2D0-5CFF642753EC}"/>
    <cellStyle name="????? 7 3 3" xfId="2747" xr:uid="{E82FE1D4-7D02-4B94-AEF5-E98C8CCAA2CF}"/>
    <cellStyle name="????? 7 3 3 2" xfId="23181" xr:uid="{35BA0603-F9B4-47CF-8408-11575C32F80E}"/>
    <cellStyle name="????? 7 3 4" xfId="2748" xr:uid="{79A4F810-99B9-48DC-902E-4FA8C7ED7959}"/>
    <cellStyle name="????? 7 3 4 2" xfId="23182" xr:uid="{5B9AC878-160B-488A-B09D-7932FC009A74}"/>
    <cellStyle name="????? 7 3 5" xfId="2749" xr:uid="{9D97C832-59B4-43AE-986D-167E5848417F}"/>
    <cellStyle name="????? 7 3 5 2" xfId="23183" xr:uid="{3CE14295-E920-423F-8E88-EA35554AA4D3}"/>
    <cellStyle name="????? 7 3 6" xfId="2750" xr:uid="{88D1FD57-3A89-4C9B-92DB-8759AB09FEB2}"/>
    <cellStyle name="????? 7 3 6 2" xfId="23184" xr:uid="{6E1C837E-4AA3-4AC2-910B-62825608B48C}"/>
    <cellStyle name="????? 7 3 7" xfId="2751" xr:uid="{39601E27-9933-4F9B-B6E0-BC6A792F8029}"/>
    <cellStyle name="????? 7 3 7 2" xfId="23185" xr:uid="{F14C20BC-5E71-4BBC-AA02-D10351C85111}"/>
    <cellStyle name="????? 7 3 8" xfId="2752" xr:uid="{ED0F269E-5DE5-465C-9B91-1A67EA4A4077}"/>
    <cellStyle name="????? 7 3 8 2" xfId="23186" xr:uid="{DF04A43B-A503-4434-A799-9CA7AABCA042}"/>
    <cellStyle name="????? 7 3 9" xfId="2753" xr:uid="{8DB7EAF0-148A-49EE-B3B1-9D045457D6DF}"/>
    <cellStyle name="????? 7 3 9 2" xfId="23187" xr:uid="{D2B87CF6-7D77-45E6-933F-566E26BA54AF}"/>
    <cellStyle name="????? 7 4" xfId="2754" xr:uid="{4F34D836-2CCD-478C-85B4-1BED02145483}"/>
    <cellStyle name="????? 7 4 2" xfId="23188" xr:uid="{3DA9CF3D-9508-4DDD-A3CE-C5F97ED17377}"/>
    <cellStyle name="????? 7 5" xfId="2755" xr:uid="{466A96F0-64A7-4166-9B34-3FD79B9A020A}"/>
    <cellStyle name="????? 7 5 2" xfId="23189" xr:uid="{FED8FD29-CDF6-4B50-9292-120E468C9DAD}"/>
    <cellStyle name="????? 7 6" xfId="2756" xr:uid="{CE4AD99A-CF59-484C-95B8-526543032719}"/>
    <cellStyle name="????? 7 6 2" xfId="23190" xr:uid="{C34CA473-E26A-4677-9B38-8030CFE81A66}"/>
    <cellStyle name="????? 7 7" xfId="2757" xr:uid="{554CBA3D-2E33-453A-B089-BDF4ABBFA5DB}"/>
    <cellStyle name="????? 7 7 2" xfId="23191" xr:uid="{65B202BD-1C0D-47FA-9BB8-629276F2A08F}"/>
    <cellStyle name="????? 7 8" xfId="2758" xr:uid="{E0C0263D-D712-4D85-B91D-0CE1A0B3706F}"/>
    <cellStyle name="????? 7 8 2" xfId="23192" xr:uid="{6084DF87-EB39-4ECA-A774-2159A4466A09}"/>
    <cellStyle name="????? 7 9" xfId="2759" xr:uid="{BF13E1B8-48CD-44B6-B683-2CE84C6D3AB7}"/>
    <cellStyle name="????? 7 9 2" xfId="23193" xr:uid="{8776E806-13F9-4CF4-86FF-9C0CA48AFB41}"/>
    <cellStyle name="????? 8" xfId="2760" xr:uid="{6BD37934-B366-4A39-B5DD-EBC243788FE8}"/>
    <cellStyle name="????? 8 10" xfId="2761" xr:uid="{8A5086D4-B8F8-44E9-8277-95C134EC0720}"/>
    <cellStyle name="????? 8 10 2" xfId="23194" xr:uid="{FDE2E912-012D-4C35-A485-3E17B1E3973E}"/>
    <cellStyle name="????? 8 11" xfId="2762" xr:uid="{6A02485C-4018-4D71-BD70-704F50E33959}"/>
    <cellStyle name="????? 8 11 2" xfId="23195" xr:uid="{23392F42-5C66-4A90-A7A2-4BD31594282D}"/>
    <cellStyle name="????? 8 12" xfId="2763" xr:uid="{922C0569-26BF-4200-A853-5A8101E46F53}"/>
    <cellStyle name="????? 8 12 2" xfId="23196" xr:uid="{E1B51661-3B9A-48F9-86F2-D9A7E0F316C1}"/>
    <cellStyle name="????? 8 13" xfId="2764" xr:uid="{0984AE3E-9DE1-4FBB-8324-50C11846306F}"/>
    <cellStyle name="????? 8 13 2" xfId="23197" xr:uid="{B4B73195-6AC7-4F5A-850F-EEDD7E45D233}"/>
    <cellStyle name="????? 8 14" xfId="2765" xr:uid="{E8324561-82F1-4A53-ABCD-25FFA1B4C6AA}"/>
    <cellStyle name="????? 8 14 2" xfId="23198" xr:uid="{4206AA6E-8745-4BF8-834C-481D0F7F4C87}"/>
    <cellStyle name="????? 8 15" xfId="23199" xr:uid="{36328E37-17F8-47C5-A47A-81EB552BA163}"/>
    <cellStyle name="????? 8 2" xfId="2766" xr:uid="{C990B38A-6353-458F-AA2A-D8EFBA560B7E}"/>
    <cellStyle name="????? 8 2 10" xfId="2767" xr:uid="{EE91F1C8-DD40-42A2-8EA4-80EE8FF67198}"/>
    <cellStyle name="????? 8 2 10 2" xfId="23200" xr:uid="{39565184-A5AB-4B15-9E1F-30529FAF772C}"/>
    <cellStyle name="????? 8 2 11" xfId="2768" xr:uid="{F5C6BD8D-4CDF-4536-9C57-B557967B8044}"/>
    <cellStyle name="????? 8 2 11 2" xfId="23201" xr:uid="{531163D1-5397-4F9E-9149-E505BAF08A6F}"/>
    <cellStyle name="????? 8 2 12" xfId="2769" xr:uid="{55DAAB03-2A16-4983-B186-454C35F8E61B}"/>
    <cellStyle name="????? 8 2 12 2" xfId="23202" xr:uid="{9369EE77-1D8E-4953-9C28-6C216DC35A98}"/>
    <cellStyle name="????? 8 2 13" xfId="2770" xr:uid="{497436C9-73B5-4452-9258-58F7DC549342}"/>
    <cellStyle name="????? 8 2 13 2" xfId="23203" xr:uid="{06A02F72-A3D3-4197-99B8-0A34F500C14B}"/>
    <cellStyle name="????? 8 2 14" xfId="2771" xr:uid="{418191AA-C823-40C9-B77F-4F5918B090F9}"/>
    <cellStyle name="????? 8 2 14 2" xfId="23204" xr:uid="{EA3A36FB-C685-4578-87F8-8BC0A5112BDF}"/>
    <cellStyle name="????? 8 2 15" xfId="2772" xr:uid="{A37D8DEA-AC90-490F-ADA9-C6921E1CB05C}"/>
    <cellStyle name="????? 8 2 15 2" xfId="23205" xr:uid="{B865B924-8519-4773-AC19-98106FC370D1}"/>
    <cellStyle name="????? 8 2 16" xfId="23206" xr:uid="{E2D74954-B5AC-47B3-81AE-05CC9A3F22D5}"/>
    <cellStyle name="????? 8 2 2" xfId="2773" xr:uid="{279F2782-9631-4134-8BE5-FEAA180DCBF5}"/>
    <cellStyle name="????? 8 2 2 2" xfId="23207" xr:uid="{F6EF9F15-A85B-45F2-841E-61A98DED5352}"/>
    <cellStyle name="????? 8 2 3" xfId="2774" xr:uid="{10D4BE72-1225-494F-BCC6-B46F4ADEA766}"/>
    <cellStyle name="????? 8 2 3 2" xfId="23208" xr:uid="{440619E1-982E-4F82-924A-D03B21D468BA}"/>
    <cellStyle name="????? 8 2 4" xfId="2775" xr:uid="{1EFB9A48-7724-44B6-B4A9-2374914BF313}"/>
    <cellStyle name="????? 8 2 4 2" xfId="23209" xr:uid="{18653159-0137-4582-B89B-794C5BF7AD56}"/>
    <cellStyle name="????? 8 2 5" xfId="2776" xr:uid="{8123F027-8308-437C-9C57-AF70ED8BE1D0}"/>
    <cellStyle name="????? 8 2 5 2" xfId="23210" xr:uid="{FAE8EC5D-7B1B-4AAC-8C3B-EB06583F06FA}"/>
    <cellStyle name="????? 8 2 6" xfId="2777" xr:uid="{D9C6B3A6-437B-420E-B135-3F61664B467D}"/>
    <cellStyle name="????? 8 2 6 2" xfId="23211" xr:uid="{89428F04-F3B2-4A32-95D1-522225D95E22}"/>
    <cellStyle name="????? 8 2 7" xfId="2778" xr:uid="{32E7ACE2-0A7C-47FE-9C19-5D94D71BBCD0}"/>
    <cellStyle name="????? 8 2 7 2" xfId="23212" xr:uid="{D567A828-FF16-404B-A12F-717FA72515EA}"/>
    <cellStyle name="????? 8 2 8" xfId="2779" xr:uid="{F1F4A212-EC79-47AA-AFEE-40DEB2030314}"/>
    <cellStyle name="????? 8 2 8 2" xfId="23213" xr:uid="{AF1305E2-714C-4309-812F-D550F435E5BC}"/>
    <cellStyle name="????? 8 2 9" xfId="2780" xr:uid="{03C399C3-F352-40C3-8768-150E5837E5B7}"/>
    <cellStyle name="????? 8 2 9 2" xfId="23214" xr:uid="{D68601BC-D440-4EFB-A5E1-3224CB269D17}"/>
    <cellStyle name="????? 8 3" xfId="2781" xr:uid="{B77DBD9E-B7FA-4DFE-8F74-16283ACAE491}"/>
    <cellStyle name="????? 8 3 2" xfId="23215" xr:uid="{1EE26057-CF16-4C06-B4F2-A395CF14D958}"/>
    <cellStyle name="????? 8 4" xfId="2782" xr:uid="{2EC40D94-A9E7-4F7C-91D3-D5F0DE6AA10E}"/>
    <cellStyle name="????? 8 4 2" xfId="23216" xr:uid="{F84CBDA0-3370-4939-AE8E-15309D850768}"/>
    <cellStyle name="????? 8 5" xfId="2783" xr:uid="{4B22F9D8-6898-430A-BAF4-FEF8DF52461C}"/>
    <cellStyle name="????? 8 5 2" xfId="23217" xr:uid="{A8FA0419-2620-4ED2-AC1D-23F961B039DE}"/>
    <cellStyle name="????? 8 6" xfId="2784" xr:uid="{556DD0B8-C49D-48CA-A394-01A1D28F4DE5}"/>
    <cellStyle name="????? 8 6 2" xfId="23218" xr:uid="{FE8A9A97-B95E-406C-A59E-5E8D0AAAD5F4}"/>
    <cellStyle name="????? 8 7" xfId="2785" xr:uid="{2A377843-1945-4FE5-8D6C-2B399AE7B280}"/>
    <cellStyle name="????? 8 7 2" xfId="23219" xr:uid="{C6C88B6C-AA86-4778-AC25-613810306607}"/>
    <cellStyle name="????? 8 8" xfId="2786" xr:uid="{E18C5EC2-ED21-42BC-BFE6-A03C65CDF688}"/>
    <cellStyle name="????? 8 8 2" xfId="23220" xr:uid="{09A817B0-3E19-4BDE-BAE9-6F2EF484BB1F}"/>
    <cellStyle name="????? 8 9" xfId="2787" xr:uid="{0F0CC8CB-6AFB-4F9C-8592-99231E87E6E7}"/>
    <cellStyle name="????? 8 9 2" xfId="23221" xr:uid="{716E35C5-5917-4989-8FD6-312C5A398F0C}"/>
    <cellStyle name="????? 9" xfId="2788" xr:uid="{90DBE7DF-2F35-4DC8-BA77-36F3CBCD29DA}"/>
    <cellStyle name="????? 9 10" xfId="2789" xr:uid="{F6F9AEF7-2488-44EF-A2B3-1BCE8DAAA4A2}"/>
    <cellStyle name="????? 9 10 2" xfId="23222" xr:uid="{F8FDECB3-6C13-49BB-AFAC-EB3446024A17}"/>
    <cellStyle name="????? 9 11" xfId="2790" xr:uid="{88A490C9-C38A-40A6-88F4-DD7991EEE567}"/>
    <cellStyle name="????? 9 11 2" xfId="23223" xr:uid="{18E14735-AD83-4C17-B8D2-DB1AE34F240A}"/>
    <cellStyle name="????? 9 12" xfId="2791" xr:uid="{1C17B72B-5181-49FB-BA37-704AC45A177E}"/>
    <cellStyle name="????? 9 12 2" xfId="23224" xr:uid="{47DAD8B2-09A1-421D-9B3D-390428ABD6A4}"/>
    <cellStyle name="????? 9 13" xfId="2792" xr:uid="{94115981-A018-4CE2-B2EB-C59A0660615A}"/>
    <cellStyle name="????? 9 13 2" xfId="23225" xr:uid="{1E5D3EAF-A069-4032-BF08-26A65B8E8AD3}"/>
    <cellStyle name="????? 9 14" xfId="2793" xr:uid="{9035A798-57B7-4C82-994B-DB286F7ACE29}"/>
    <cellStyle name="????? 9 14 2" xfId="23226" xr:uid="{239768BA-EC1D-4D1B-AEA4-F8E9DB45E853}"/>
    <cellStyle name="????? 9 15" xfId="23227" xr:uid="{CB552405-80AF-4095-8552-922190F4EA04}"/>
    <cellStyle name="????? 9 2" xfId="2794" xr:uid="{5C2BE185-9E57-4EC2-BD11-8E0C17BDCE97}"/>
    <cellStyle name="????? 9 2 10" xfId="2795" xr:uid="{A7A36DD8-0AA4-4586-87A8-0EEEB4CB5CAA}"/>
    <cellStyle name="????? 9 2 10 2" xfId="23228" xr:uid="{F35FA45C-292D-46E0-81C7-38B244FE4706}"/>
    <cellStyle name="????? 9 2 11" xfId="2796" xr:uid="{0CA9B58A-B7C7-43F6-931D-139FC595E732}"/>
    <cellStyle name="????? 9 2 11 2" xfId="23229" xr:uid="{CB6D42A5-B10C-47AD-B519-1F559E5EA4AB}"/>
    <cellStyle name="????? 9 2 12" xfId="2797" xr:uid="{13335C30-DE62-4EF6-84BE-BD6C7CCA9227}"/>
    <cellStyle name="????? 9 2 12 2" xfId="23230" xr:uid="{04C1FD35-83F9-42F1-895C-AA3376AEA164}"/>
    <cellStyle name="????? 9 2 13" xfId="2798" xr:uid="{742A4D38-78D1-4D1F-96FF-2E0E31735AE9}"/>
    <cellStyle name="????? 9 2 13 2" xfId="23231" xr:uid="{84F22338-8E57-46B6-9FD6-89318C35B032}"/>
    <cellStyle name="????? 9 2 14" xfId="2799" xr:uid="{DB85044E-3536-481F-8DA4-6772D45E84C9}"/>
    <cellStyle name="????? 9 2 14 2" xfId="23232" xr:uid="{853613E0-B682-4003-ADBD-D1B808DCADC5}"/>
    <cellStyle name="????? 9 2 15" xfId="2800" xr:uid="{626666CF-32F4-490F-BC44-57B53C91D37C}"/>
    <cellStyle name="????? 9 2 15 2" xfId="23233" xr:uid="{0F649047-0FE6-4468-9600-3FB2B6C442F1}"/>
    <cellStyle name="????? 9 2 16" xfId="23234" xr:uid="{D95C30FB-0245-4C6A-B45B-53BB263CD360}"/>
    <cellStyle name="????? 9 2 2" xfId="2801" xr:uid="{20161B48-8C84-4E2B-B168-FD690174778C}"/>
    <cellStyle name="????? 9 2 2 2" xfId="23235" xr:uid="{5A0F4B9A-2132-48B0-8938-5F163C521555}"/>
    <cellStyle name="????? 9 2 3" xfId="2802" xr:uid="{C6F114E8-779D-447E-8F1E-99061FA38B70}"/>
    <cellStyle name="????? 9 2 3 2" xfId="23236" xr:uid="{06301485-2CCF-4D44-8B20-D981625FA4AD}"/>
    <cellStyle name="????? 9 2 4" xfId="2803" xr:uid="{32CC5509-9526-4BD8-B680-3A6D9579683B}"/>
    <cellStyle name="????? 9 2 4 2" xfId="23237" xr:uid="{29241BF8-C0C3-47C7-91AD-0AE0119E2ECA}"/>
    <cellStyle name="????? 9 2 5" xfId="2804" xr:uid="{8D03EE5E-8325-4DA9-9FCE-F272E6BBFF25}"/>
    <cellStyle name="????? 9 2 5 2" xfId="23238" xr:uid="{86FA178D-3859-418A-8FF1-82CFECB6A4F1}"/>
    <cellStyle name="????? 9 2 6" xfId="2805" xr:uid="{FDFBCA05-3969-4A53-80A7-D0036D1A7247}"/>
    <cellStyle name="????? 9 2 6 2" xfId="23239" xr:uid="{BEBC5686-90F5-44AF-96A8-9F310CE0837F}"/>
    <cellStyle name="????? 9 2 7" xfId="2806" xr:uid="{4B0393C9-B772-417F-994D-51D53B5E8659}"/>
    <cellStyle name="????? 9 2 7 2" xfId="23240" xr:uid="{19497D3D-7C28-44C8-88A7-717B9501125F}"/>
    <cellStyle name="????? 9 2 8" xfId="2807" xr:uid="{09F43B9A-9694-4398-9640-BC37766B4788}"/>
    <cellStyle name="????? 9 2 8 2" xfId="23241" xr:uid="{A482D4B5-D9FD-4CDD-A0AB-5E91456AEFE2}"/>
    <cellStyle name="????? 9 2 9" xfId="2808" xr:uid="{171D03CB-2FEF-4657-9C84-29A00A931F8C}"/>
    <cellStyle name="????? 9 2 9 2" xfId="23242" xr:uid="{4E219782-7DF1-421E-8B38-9314FD4CAAE2}"/>
    <cellStyle name="????? 9 3" xfId="2809" xr:uid="{F3A800CF-F943-43D9-852D-6C6FCE108196}"/>
    <cellStyle name="????? 9 3 2" xfId="23243" xr:uid="{DDFC4737-6F22-4799-8D8D-CBD3CECB7CD9}"/>
    <cellStyle name="????? 9 4" xfId="2810" xr:uid="{D8C346F5-79C7-4D98-8F7C-25E58EACFA18}"/>
    <cellStyle name="????? 9 4 2" xfId="23244" xr:uid="{FD6C3AF4-061E-4E6B-AC35-19CF1C81D697}"/>
    <cellStyle name="????? 9 5" xfId="2811" xr:uid="{4EE3A391-EF0A-4B8F-986E-ED8DA93442AC}"/>
    <cellStyle name="????? 9 5 2" xfId="23245" xr:uid="{56911DAE-3AE6-42F1-9CD7-AFA671A1C4A5}"/>
    <cellStyle name="????? 9 6" xfId="2812" xr:uid="{E20CA4EB-FF86-4CFB-88E8-98036E1027AE}"/>
    <cellStyle name="????? 9 6 2" xfId="23246" xr:uid="{EFD67372-CF25-4ECD-8389-5918E2937D8C}"/>
    <cellStyle name="????? 9 7" xfId="2813" xr:uid="{40E85D92-3745-449C-ADD3-D63BCC1C683B}"/>
    <cellStyle name="????? 9 7 2" xfId="23247" xr:uid="{0D75BAD4-C985-4D34-8E22-5C000F543B92}"/>
    <cellStyle name="????? 9 8" xfId="2814" xr:uid="{7989A9CA-D17F-4AA1-AE67-F6C155D5E80F}"/>
    <cellStyle name="????? 9 8 2" xfId="23248" xr:uid="{0C2C4377-3970-438C-A206-FABFA7E94B0E}"/>
    <cellStyle name="????? 9 9" xfId="2815" xr:uid="{802F08CB-7ACF-47F7-95A0-FFA9F287D88A}"/>
    <cellStyle name="????? 9 9 2" xfId="23249" xr:uid="{135D51CF-7FCA-4412-9FD0-8BBE05887670}"/>
    <cellStyle name="??????" xfId="283" xr:uid="{BC64B4AC-4C78-4658-8CA0-87BC047F38F9}"/>
    <cellStyle name="???????" xfId="284" xr:uid="{19B56557-6E7E-4C5A-8D14-8F21B17BED7A}"/>
    <cellStyle name="????????" xfId="285" xr:uid="{E8F30E4C-325C-4C52-9BF4-DCFFEDD5879A}"/>
    <cellStyle name="?????????" xfId="286" xr:uid="{4DFB417F-145C-451F-8B6F-21B71B000916}"/>
    <cellStyle name="????????? ??????" xfId="287" xr:uid="{E79D6858-A178-413E-AB2A-57DE245601B5}"/>
    <cellStyle name="????????? 1" xfId="288" xr:uid="{983E42CF-D337-4343-BE7E-303092A0208A}"/>
    <cellStyle name="????????? 2" xfId="289" xr:uid="{D6409EEE-B572-43A1-BED2-B7C8AACD4053}"/>
    <cellStyle name="????????? 3" xfId="290" xr:uid="{A209BE47-3D38-42B9-9C0A-CD2ABA747EC9}"/>
    <cellStyle name="????????? 4" xfId="291" xr:uid="{7D4BFA41-D330-4A36-8DA3-2841A8F1D5EE}"/>
    <cellStyle name="??????????" xfId="292" xr:uid="{E4E1B39E-8D15-4EFD-9630-1290494ECD93}"/>
    <cellStyle name="?????????? 10" xfId="2816" xr:uid="{0B6B88B3-AA54-429B-B57A-19AD91F0B694}"/>
    <cellStyle name="?????????? 10 2" xfId="23250" xr:uid="{713A27B6-85B6-435A-9ED3-7360F5829461}"/>
    <cellStyle name="?????????? 11" xfId="2817" xr:uid="{739E91C1-54B0-4AF9-96A6-0438E4A7DD4B}"/>
    <cellStyle name="?????????? 11 2" xfId="23251" xr:uid="{05A6B60B-03E3-4D00-830E-5920B1C59214}"/>
    <cellStyle name="?????????? 12" xfId="2818" xr:uid="{551B6A3D-C0C2-4BD5-B97A-CB2171E868A3}"/>
    <cellStyle name="?????????? 12 2" xfId="23252" xr:uid="{FD9CA925-1CDC-4344-9155-95212A16F6ED}"/>
    <cellStyle name="?????????? 13" xfId="2819" xr:uid="{479476E0-BFFB-4991-A7F5-EAF7E542BDD7}"/>
    <cellStyle name="?????????? 13 2" xfId="23253" xr:uid="{8B24D28D-475E-4CFA-831F-F6929E2B4001}"/>
    <cellStyle name="?????????? 14" xfId="2820" xr:uid="{7DC29EB3-60FE-421D-B012-876F1E7738B0}"/>
    <cellStyle name="?????????? 14 2" xfId="23254" xr:uid="{B9594AA2-32A5-454A-887E-A832E343A6CF}"/>
    <cellStyle name="?????????? 15" xfId="2821" xr:uid="{81DF0041-784B-4E71-9D5F-1B9C33C1239C}"/>
    <cellStyle name="?????????? 15 2" xfId="23255" xr:uid="{A14876E8-0BDB-4DD0-A6D5-893E0A8A59BC}"/>
    <cellStyle name="?????????? 16" xfId="2822" xr:uid="{19508445-4AD8-4175-B470-5CC0235EE3A8}"/>
    <cellStyle name="?????????? 16 2" xfId="23256" xr:uid="{251174EA-D353-4470-9A51-353C34E03EF6}"/>
    <cellStyle name="?????????? 17" xfId="2823" xr:uid="{729C1055-A321-4DCF-A6FC-3DB79496E988}"/>
    <cellStyle name="?????????? 17 2" xfId="23257" xr:uid="{40AD4C1B-C49F-486B-90EA-233C4DB2E600}"/>
    <cellStyle name="?????????? 18" xfId="2824" xr:uid="{91244BE4-7B3C-4B74-B7E1-91248EB7E007}"/>
    <cellStyle name="?????????? 18 2" xfId="23258" xr:uid="{00F9EF2A-C2D9-43DF-B693-F475131B5402}"/>
    <cellStyle name="?????????? 19" xfId="2825" xr:uid="{1C1E6D89-6E43-4898-B45D-7CE16A4A9A70}"/>
    <cellStyle name="?????????? 19 2" xfId="23259" xr:uid="{3C74A5F0-6B4B-4B31-A2D1-DB345892A0DB}"/>
    <cellStyle name="?????????? 2" xfId="2826" xr:uid="{61E76905-00F6-46CD-93DC-2F0DB72CBB5B}"/>
    <cellStyle name="?????????? 2 10" xfId="2827" xr:uid="{4F347F37-C1EC-4FCC-8048-386498CAB319}"/>
    <cellStyle name="?????????? 2 10 2" xfId="23260" xr:uid="{AD079504-C92A-4AC2-98AB-5B855BF8EDF4}"/>
    <cellStyle name="?????????? 2 11" xfId="2828" xr:uid="{87C7E0D7-28D3-4EA5-BF66-37DFC1207F4C}"/>
    <cellStyle name="?????????? 2 11 2" xfId="23261" xr:uid="{D516F91D-1E51-4819-BA56-15AC875E0461}"/>
    <cellStyle name="?????????? 2 12" xfId="2829" xr:uid="{AD12A5A3-D8E3-451A-B7EB-A36B332F77B5}"/>
    <cellStyle name="?????????? 2 12 2" xfId="23262" xr:uid="{873730B9-C651-4E8B-BB70-45C630FAE634}"/>
    <cellStyle name="?????????? 2 13" xfId="2830" xr:uid="{2B89848B-565F-4BFA-AA0B-14A0CA5AE6C9}"/>
    <cellStyle name="?????????? 2 13 2" xfId="23263" xr:uid="{BC59D696-929D-47A2-A3FC-64EAB30C43B8}"/>
    <cellStyle name="?????????? 2 14" xfId="2831" xr:uid="{D3F35285-B00B-4138-9843-8D7BA7700389}"/>
    <cellStyle name="?????????? 2 14 2" xfId="23264" xr:uid="{40BBB50C-B6CC-452C-950A-A46BF4137F06}"/>
    <cellStyle name="?????????? 2 15" xfId="2832" xr:uid="{910C5A3B-C027-467E-BE55-B3422C9D6A38}"/>
    <cellStyle name="?????????? 2 15 2" xfId="23265" xr:uid="{2F355DAB-D9C6-4732-9801-8AE4BC3B9D77}"/>
    <cellStyle name="?????????? 2 16" xfId="23266" xr:uid="{C54FCBAE-4FDA-4BC0-9B05-39F79F68DE77}"/>
    <cellStyle name="?????????? 2 2" xfId="2833" xr:uid="{FEF9C58B-4A69-4275-B21F-9BCC07DD0DD7}"/>
    <cellStyle name="?????????? 2 2 10" xfId="2834" xr:uid="{688D5991-8DC4-42B6-BB12-C1EA734EA21F}"/>
    <cellStyle name="?????????? 2 2 10 2" xfId="23267" xr:uid="{E8403DAF-3BE1-4F72-BD42-66386FE68A41}"/>
    <cellStyle name="?????????? 2 2 11" xfId="2835" xr:uid="{0B85E111-60B8-4E09-BCDE-A2FBC47D3B20}"/>
    <cellStyle name="?????????? 2 2 11 2" xfId="23268" xr:uid="{CC2B6A9A-7ABD-49D8-868D-BFB59E9E4B85}"/>
    <cellStyle name="?????????? 2 2 12" xfId="2836" xr:uid="{F8120769-A220-4B7C-9F47-64526A77C3BB}"/>
    <cellStyle name="?????????? 2 2 12 2" xfId="23269" xr:uid="{49FCA74B-8CB1-402A-B4D0-9A53C3C364D4}"/>
    <cellStyle name="?????????? 2 2 13" xfId="2837" xr:uid="{A9280201-097F-4DFA-9DB0-4B3E2E6D5A20}"/>
    <cellStyle name="?????????? 2 2 13 2" xfId="23270" xr:uid="{3A6997B3-419D-4C47-A973-E533EC4BAA67}"/>
    <cellStyle name="?????????? 2 2 14" xfId="2838" xr:uid="{2976B703-083B-49FA-89A5-3F7C13041150}"/>
    <cellStyle name="?????????? 2 2 14 2" xfId="23271" xr:uid="{A0A9121A-77D1-4DDA-BB85-DE3C075F1B93}"/>
    <cellStyle name="?????????? 2 2 15" xfId="23272" xr:uid="{DB28EF19-2FB1-4F1C-9339-38D835169741}"/>
    <cellStyle name="?????????? 2 2 2" xfId="2839" xr:uid="{5665C600-C29C-41D2-AA30-1646A67343CE}"/>
    <cellStyle name="?????????? 2 2 2 10" xfId="2840" xr:uid="{67A66068-DBC3-4EB1-B5E0-E12C1395B92E}"/>
    <cellStyle name="?????????? 2 2 2 10 2" xfId="23273" xr:uid="{6D7D080C-21F0-48E5-B7D3-B49431B2CDEE}"/>
    <cellStyle name="?????????? 2 2 2 11" xfId="2841" xr:uid="{18918D49-D158-405B-B417-A428D3FC0B2F}"/>
    <cellStyle name="?????????? 2 2 2 11 2" xfId="23274" xr:uid="{7DBC581A-41DF-4545-86EF-5DB5243C6C34}"/>
    <cellStyle name="?????????? 2 2 2 12" xfId="2842" xr:uid="{BF2B16E3-5A83-4EC5-A4BE-15490F0345A1}"/>
    <cellStyle name="?????????? 2 2 2 12 2" xfId="23275" xr:uid="{49E83647-E601-4F82-A349-E1850E045DAC}"/>
    <cellStyle name="?????????? 2 2 2 13" xfId="2843" xr:uid="{09B951EE-4970-479C-ABA9-CA703749323C}"/>
    <cellStyle name="?????????? 2 2 2 13 2" xfId="23276" xr:uid="{53388B61-4444-4BF8-9C4C-E8901649FF3C}"/>
    <cellStyle name="?????????? 2 2 2 14" xfId="2844" xr:uid="{FCD70D6E-6341-4ECC-A783-C698B1FC1F5C}"/>
    <cellStyle name="?????????? 2 2 2 14 2" xfId="23277" xr:uid="{B8FF0A6E-EA8C-4C9F-A071-F317EFB877CB}"/>
    <cellStyle name="?????????? 2 2 2 15" xfId="23278" xr:uid="{463A4536-C1F8-4CA3-B36D-467B6378CBFE}"/>
    <cellStyle name="?????????? 2 2 2 2" xfId="2845" xr:uid="{7F417CC8-7528-47E9-85D3-70B78A74348B}"/>
    <cellStyle name="?????????? 2 2 2 2 2" xfId="23279" xr:uid="{2BD14CC8-886A-49BA-A445-E1B8E1FE9EE4}"/>
    <cellStyle name="?????????? 2 2 2 3" xfId="2846" xr:uid="{D6DCB2CD-E6D5-479F-9F0B-25972EE86D3D}"/>
    <cellStyle name="?????????? 2 2 2 3 2" xfId="23280" xr:uid="{874F7E75-ED51-402C-8044-44EDE3837C06}"/>
    <cellStyle name="?????????? 2 2 2 4" xfId="2847" xr:uid="{AF154763-CE7A-4079-BD3D-40ED7F000CB0}"/>
    <cellStyle name="?????????? 2 2 2 4 2" xfId="23281" xr:uid="{D3C71262-DC96-4C23-85F5-F8840E9F6C37}"/>
    <cellStyle name="?????????? 2 2 2 5" xfId="2848" xr:uid="{1F4BD66B-6A57-490E-BEF7-2A0818767CB1}"/>
    <cellStyle name="?????????? 2 2 2 5 2" xfId="23282" xr:uid="{E5FE803B-2438-4AC9-8B7A-7637A6EBF125}"/>
    <cellStyle name="?????????? 2 2 2 6" xfId="2849" xr:uid="{D2C91817-1F3F-4B2B-927D-6CC7471E418E}"/>
    <cellStyle name="?????????? 2 2 2 6 2" xfId="23283" xr:uid="{B5296B78-F8E3-4A9F-82CF-4D5C24F0D51E}"/>
    <cellStyle name="?????????? 2 2 2 7" xfId="2850" xr:uid="{7AD52154-C389-4E4A-953E-958EFBFF2A0D}"/>
    <cellStyle name="?????????? 2 2 2 7 2" xfId="23284" xr:uid="{A01F9E06-03D4-4477-9C44-AB8A1F378C32}"/>
    <cellStyle name="?????????? 2 2 2 8" xfId="2851" xr:uid="{149B707C-0EE3-4EF9-9ED6-50E9055B20F9}"/>
    <cellStyle name="?????????? 2 2 2 8 2" xfId="23285" xr:uid="{00988128-8021-481F-8932-393E73505389}"/>
    <cellStyle name="?????????? 2 2 2 9" xfId="2852" xr:uid="{52F9150B-D573-475F-906D-6BAD64E5CA0F}"/>
    <cellStyle name="?????????? 2 2 2 9 2" xfId="23286" xr:uid="{561C21CE-0BCC-41D5-800B-D3B323E4C81C}"/>
    <cellStyle name="?????????? 2 2 3" xfId="2853" xr:uid="{DD5E62B6-58BD-4DD7-ABD1-0F6A23F1FDC7}"/>
    <cellStyle name="?????????? 2 2 3 2" xfId="23287" xr:uid="{92CE0E39-EF6E-4533-B3F6-483B8E9C82BF}"/>
    <cellStyle name="?????????? 2 2 4" xfId="2854" xr:uid="{9E2F9403-0DFE-47DF-AA08-8E46510E7B5C}"/>
    <cellStyle name="?????????? 2 2 4 2" xfId="23288" xr:uid="{E2615288-5DC0-4F0B-8EBC-1288E634E288}"/>
    <cellStyle name="?????????? 2 2 5" xfId="2855" xr:uid="{8C318BEC-3120-4161-BA76-638B22524597}"/>
    <cellStyle name="?????????? 2 2 5 2" xfId="23289" xr:uid="{0643DF06-513B-4723-836D-2CAE0D8F3CE1}"/>
    <cellStyle name="?????????? 2 2 6" xfId="2856" xr:uid="{380B3AF5-F364-433E-9736-A70365357E85}"/>
    <cellStyle name="?????????? 2 2 6 2" xfId="23290" xr:uid="{401D1318-BDCF-4EDA-ABAD-548920489A62}"/>
    <cellStyle name="?????????? 2 2 7" xfId="2857" xr:uid="{E1E73F7F-E425-4F98-9E04-E341106570A3}"/>
    <cellStyle name="?????????? 2 2 7 2" xfId="23291" xr:uid="{18B1EB20-D05F-4ED3-9719-A3C2D0F1D0DE}"/>
    <cellStyle name="?????????? 2 2 8" xfId="2858" xr:uid="{286C639F-3970-47A8-91CB-83CF1D45E44A}"/>
    <cellStyle name="?????????? 2 2 8 2" xfId="23292" xr:uid="{6FEBEAD2-41DD-499C-9470-5C0FBEB02B38}"/>
    <cellStyle name="?????????? 2 2 9" xfId="2859" xr:uid="{9DB4A4E1-2909-4585-87CC-5EBF08DBBC9F}"/>
    <cellStyle name="?????????? 2 2 9 2" xfId="23293" xr:uid="{B1AB8F32-4F94-4F9E-94B0-B587EE04BAFD}"/>
    <cellStyle name="?????????? 2 3" xfId="2860" xr:uid="{B59F72F7-BAFF-4F58-AA2B-5829CCDA36DB}"/>
    <cellStyle name="?????????? 2 3 10" xfId="2861" xr:uid="{FDA9F43F-764E-4241-908B-62D4849C46D7}"/>
    <cellStyle name="?????????? 2 3 10 2" xfId="23294" xr:uid="{70BC56B4-A3B3-491A-8E8C-44B2AB82701C}"/>
    <cellStyle name="?????????? 2 3 11" xfId="2862" xr:uid="{DB518E5D-DFB9-4A5E-AD93-DCB3845D7E3C}"/>
    <cellStyle name="?????????? 2 3 11 2" xfId="23295" xr:uid="{72B16697-6387-495A-85C9-3E7103B12D7E}"/>
    <cellStyle name="?????????? 2 3 12" xfId="2863" xr:uid="{A638185C-C150-4143-8849-E3AB13235432}"/>
    <cellStyle name="?????????? 2 3 12 2" xfId="23296" xr:uid="{7C03D830-CB7D-4C3C-9C9C-06773CEFE80F}"/>
    <cellStyle name="?????????? 2 3 13" xfId="2864" xr:uid="{C9D7FD48-BBD8-4679-B771-40516E5FE105}"/>
    <cellStyle name="?????????? 2 3 13 2" xfId="23297" xr:uid="{3A95914E-DE21-4F69-AC0C-98B806596719}"/>
    <cellStyle name="?????????? 2 3 14" xfId="2865" xr:uid="{79A88C3F-9B15-45AB-8508-0B159C355990}"/>
    <cellStyle name="?????????? 2 3 14 2" xfId="23298" xr:uid="{754001D0-E3A8-4638-82A8-A605AD318FCE}"/>
    <cellStyle name="?????????? 2 3 15" xfId="23299" xr:uid="{1CB43C51-EC04-43E7-A2A9-8239C4E57050}"/>
    <cellStyle name="?????????? 2 3 2" xfId="2866" xr:uid="{FED5B173-E1DA-4393-8836-85071114D0D0}"/>
    <cellStyle name="?????????? 2 3 2 2" xfId="23300" xr:uid="{1D39D2DD-5C0B-4012-A214-21B8607EA899}"/>
    <cellStyle name="?????????? 2 3 3" xfId="2867" xr:uid="{287FA182-1C97-489F-9772-EDE4B03AFF89}"/>
    <cellStyle name="?????????? 2 3 3 2" xfId="23301" xr:uid="{580D0929-6B90-436A-8D6F-96D1C1E87302}"/>
    <cellStyle name="?????????? 2 3 4" xfId="2868" xr:uid="{4E4ED85E-2273-4BC5-B45F-DE8BFEF497A3}"/>
    <cellStyle name="?????????? 2 3 4 2" xfId="23302" xr:uid="{0D73DB02-EE59-4A5D-9F51-A09BEC1CDD67}"/>
    <cellStyle name="?????????? 2 3 5" xfId="2869" xr:uid="{6E202C7F-989D-4AB0-875F-4B87593A0704}"/>
    <cellStyle name="?????????? 2 3 5 2" xfId="23303" xr:uid="{AD8544CA-77F0-400C-AB1C-2180FF4C639B}"/>
    <cellStyle name="?????????? 2 3 6" xfId="2870" xr:uid="{89EE01AD-C28B-4240-A74C-AC5B5DAC8F04}"/>
    <cellStyle name="?????????? 2 3 6 2" xfId="23304" xr:uid="{2F25B1DA-2940-49F6-A9CC-CE2F88FBAAFE}"/>
    <cellStyle name="?????????? 2 3 7" xfId="2871" xr:uid="{D251D228-9AE1-48B1-9F39-127C27EAC862}"/>
    <cellStyle name="?????????? 2 3 7 2" xfId="23305" xr:uid="{99362746-3083-431A-A5E1-332615993CF9}"/>
    <cellStyle name="?????????? 2 3 8" xfId="2872" xr:uid="{CCF19975-EF08-4A09-B5AF-E9C88AF30C69}"/>
    <cellStyle name="?????????? 2 3 8 2" xfId="23306" xr:uid="{AB4FBD0A-E073-44FA-B174-D350FAEDAAC0}"/>
    <cellStyle name="?????????? 2 3 9" xfId="2873" xr:uid="{0B68380A-E0C3-4C01-9420-B727299785C0}"/>
    <cellStyle name="?????????? 2 3 9 2" xfId="23307" xr:uid="{E479615E-B969-4AE3-BE4F-3D8FEB8FD523}"/>
    <cellStyle name="?????????? 2 4" xfId="2874" xr:uid="{235C7D88-B872-428D-998D-4304EFE3A4AE}"/>
    <cellStyle name="?????????? 2 4 2" xfId="23308" xr:uid="{BE020FCB-4C53-44DD-B2DE-38B3215F6F24}"/>
    <cellStyle name="?????????? 2 5" xfId="2875" xr:uid="{C6591BB4-150A-45C7-8F3F-176913C68371}"/>
    <cellStyle name="?????????? 2 5 2" xfId="23309" xr:uid="{F3B63C1B-9EF7-41CC-905A-E3F8191B8DF1}"/>
    <cellStyle name="?????????? 2 6" xfId="2876" xr:uid="{9AAE668C-1369-4990-8F98-887871302DA1}"/>
    <cellStyle name="?????????? 2 6 2" xfId="23310" xr:uid="{6691C4AD-7414-40B6-A219-ABA3B709E9EF}"/>
    <cellStyle name="?????????? 2 7" xfId="2877" xr:uid="{57EBCAE1-AF7F-4841-AFC5-F20391309621}"/>
    <cellStyle name="?????????? 2 7 2" xfId="23311" xr:uid="{F7C2DAF6-0BC0-434A-9C48-742802DA48FE}"/>
    <cellStyle name="?????????? 2 8" xfId="2878" xr:uid="{AE4C1DAF-1C3A-4F83-9B9E-379AE1F14043}"/>
    <cellStyle name="?????????? 2 8 2" xfId="23312" xr:uid="{DB5EFF13-AFE4-4771-9BBF-E59767E6AA5B}"/>
    <cellStyle name="?????????? 2 9" xfId="2879" xr:uid="{B6AE0CCD-0E92-4B09-86E0-7F3801615CC8}"/>
    <cellStyle name="?????????? 2 9 2" xfId="23313" xr:uid="{3EEC9077-E52C-4F91-9E1E-53C8D4A3D978}"/>
    <cellStyle name="?????????? 20" xfId="23314" xr:uid="{ECE626B8-0FB8-48E8-8A57-1DFDEF0B9EC0}"/>
    <cellStyle name="?????????? 3" xfId="2880" xr:uid="{81E7AF9F-AA6A-4F34-959F-19068E0C6853}"/>
    <cellStyle name="?????????? 3 10" xfId="2881" xr:uid="{8FA0C131-1F7D-411B-8038-E1121DEF0BD0}"/>
    <cellStyle name="?????????? 3 10 2" xfId="23315" xr:uid="{79588E47-EC89-46F8-8A57-CB7D009F2B37}"/>
    <cellStyle name="?????????? 3 11" xfId="2882" xr:uid="{559B6A07-DFAA-4E55-904F-6CE6F3D3FBF3}"/>
    <cellStyle name="?????????? 3 11 2" xfId="23316" xr:uid="{9AD18872-16B0-4C30-B4A6-ECE652D3DE32}"/>
    <cellStyle name="?????????? 3 12" xfId="2883" xr:uid="{8EC11191-16F5-409F-8C54-CBB7840C6653}"/>
    <cellStyle name="?????????? 3 12 2" xfId="23317" xr:uid="{CB2FA4A1-3C0A-4663-99FC-041D1DD40227}"/>
    <cellStyle name="?????????? 3 13" xfId="2884" xr:uid="{2FE99E24-5AC0-44A4-A6BB-DA4EB5836D2B}"/>
    <cellStyle name="?????????? 3 13 2" xfId="23318" xr:uid="{461361DC-1D83-4A23-8DAB-102BBE721ACD}"/>
    <cellStyle name="?????????? 3 14" xfId="2885" xr:uid="{AD0BFDC8-16CC-4602-98CF-2046C3DC5673}"/>
    <cellStyle name="?????????? 3 14 2" xfId="23319" xr:uid="{979252B1-89A7-4C27-A2BC-2FEEE39EECB4}"/>
    <cellStyle name="?????????? 3 15" xfId="2886" xr:uid="{52E3DFC4-106B-4321-9E10-0AE762191360}"/>
    <cellStyle name="?????????? 3 15 2" xfId="23320" xr:uid="{961A5CCD-CB02-4FAF-9553-57EC992A1266}"/>
    <cellStyle name="?????????? 3 16" xfId="23321" xr:uid="{F3258875-E70F-42AA-B1D7-B8FB533598F5}"/>
    <cellStyle name="?????????? 3 2" xfId="2887" xr:uid="{F7021E48-0877-4B47-8CC5-C9039B32BBE8}"/>
    <cellStyle name="?????????? 3 2 10" xfId="2888" xr:uid="{9D61A917-9349-400A-936C-E21E0E18BAA9}"/>
    <cellStyle name="?????????? 3 2 10 2" xfId="23322" xr:uid="{C93861EA-3BC1-4126-BAE4-FAF510666B3A}"/>
    <cellStyle name="?????????? 3 2 11" xfId="2889" xr:uid="{29D9F4C0-E117-4183-9C2A-AA24248BEDEB}"/>
    <cellStyle name="?????????? 3 2 11 2" xfId="23323" xr:uid="{F7F635C9-9E0F-4610-9A6E-A751F3EF3D0F}"/>
    <cellStyle name="?????????? 3 2 12" xfId="2890" xr:uid="{3B1BA5F5-D05F-4057-AB35-FC727934DBC4}"/>
    <cellStyle name="?????????? 3 2 12 2" xfId="23324" xr:uid="{509F77ED-8C29-44F0-9AAA-E25D20950EFD}"/>
    <cellStyle name="?????????? 3 2 13" xfId="2891" xr:uid="{3F933FC5-D201-4D61-B745-2F2330A5E2E3}"/>
    <cellStyle name="?????????? 3 2 13 2" xfId="23325" xr:uid="{A9135A33-3927-4580-BD56-12C121F70B6E}"/>
    <cellStyle name="?????????? 3 2 14" xfId="2892" xr:uid="{BFF4958B-5273-4D45-B130-845D36B5A29B}"/>
    <cellStyle name="?????????? 3 2 14 2" xfId="23326" xr:uid="{F5DCFA90-A2AD-4C52-B4F6-702FD40DFCC0}"/>
    <cellStyle name="?????????? 3 2 15" xfId="23327" xr:uid="{BC7AC343-FA19-42AD-A52A-69A33C5B08BD}"/>
    <cellStyle name="?????????? 3 2 2" xfId="2893" xr:uid="{17842115-67CB-4692-A54B-F56314D05C5A}"/>
    <cellStyle name="?????????? 3 2 2 10" xfId="2894" xr:uid="{C1E4CB9E-F55B-4090-9F1A-B5716A8386CF}"/>
    <cellStyle name="?????????? 3 2 2 10 2" xfId="23328" xr:uid="{30B1101F-21D9-4C74-A33F-85F6FFA8C9B6}"/>
    <cellStyle name="?????????? 3 2 2 11" xfId="2895" xr:uid="{82257E24-699C-4F20-89E7-13D150446A89}"/>
    <cellStyle name="?????????? 3 2 2 11 2" xfId="23329" xr:uid="{7CCC01AE-1C8E-4769-8AD4-75F138231E54}"/>
    <cellStyle name="?????????? 3 2 2 12" xfId="2896" xr:uid="{A1EEFC6B-94A5-4865-B670-C1963D878150}"/>
    <cellStyle name="?????????? 3 2 2 12 2" xfId="23330" xr:uid="{6E6A9891-DD85-4882-8287-73E2DA78A072}"/>
    <cellStyle name="?????????? 3 2 2 13" xfId="2897" xr:uid="{8EE511BA-7595-4D7C-9D14-5A5D156B881F}"/>
    <cellStyle name="?????????? 3 2 2 13 2" xfId="23331" xr:uid="{79CE9D13-2EF3-4087-A487-2347DE76159D}"/>
    <cellStyle name="?????????? 3 2 2 14" xfId="2898" xr:uid="{BB43ADCD-597B-4036-8CAC-C6C28E748034}"/>
    <cellStyle name="?????????? 3 2 2 14 2" xfId="23332" xr:uid="{5B9DF7E1-1A17-49BD-A9A9-38B76F7E326B}"/>
    <cellStyle name="?????????? 3 2 2 15" xfId="23333" xr:uid="{F22C3093-777B-4E5E-8442-9DAF001F77AD}"/>
    <cellStyle name="?????????? 3 2 2 2" xfId="2899" xr:uid="{3F88ABB3-8C73-44F9-B576-CD28BD9C2D35}"/>
    <cellStyle name="?????????? 3 2 2 2 2" xfId="23334" xr:uid="{5E3D9485-CF78-47B4-8B80-64C7DC3AFDEF}"/>
    <cellStyle name="?????????? 3 2 2 3" xfId="2900" xr:uid="{5596C387-09BF-4219-A7DD-559F0B291194}"/>
    <cellStyle name="?????????? 3 2 2 3 2" xfId="23335" xr:uid="{EA8821B9-86C8-4F54-BFA9-5B061F73ED26}"/>
    <cellStyle name="?????????? 3 2 2 4" xfId="2901" xr:uid="{7F868B9C-2EEC-43C4-8B71-19BF268A036F}"/>
    <cellStyle name="?????????? 3 2 2 4 2" xfId="23336" xr:uid="{17E6162D-B722-4953-B57A-7A891448C162}"/>
    <cellStyle name="?????????? 3 2 2 5" xfId="2902" xr:uid="{CA284C1F-3D0B-4BCC-8C71-D6A9054872D5}"/>
    <cellStyle name="?????????? 3 2 2 5 2" xfId="23337" xr:uid="{5293EDEE-508D-47DA-8D48-54FFD2A21206}"/>
    <cellStyle name="?????????? 3 2 2 6" xfId="2903" xr:uid="{9364D6B5-B0DE-4BFE-9731-030C7DCB758C}"/>
    <cellStyle name="?????????? 3 2 2 6 2" xfId="23338" xr:uid="{25A9F92B-1D2C-4285-835D-6D44929BF872}"/>
    <cellStyle name="?????????? 3 2 2 7" xfId="2904" xr:uid="{911F91F4-A30C-4F8C-91D3-49C00D2FA04F}"/>
    <cellStyle name="?????????? 3 2 2 7 2" xfId="23339" xr:uid="{D458D257-A108-4E26-ACDB-D2E7A93EF230}"/>
    <cellStyle name="?????????? 3 2 2 8" xfId="2905" xr:uid="{118E140A-AAD0-455F-9C1B-A69A2CF14C2A}"/>
    <cellStyle name="?????????? 3 2 2 8 2" xfId="23340" xr:uid="{CDF97517-E70B-4B85-826A-091512D4AE06}"/>
    <cellStyle name="?????????? 3 2 2 9" xfId="2906" xr:uid="{BC4FACE1-DC6C-4B15-A9E2-26CED4E38F39}"/>
    <cellStyle name="?????????? 3 2 2 9 2" xfId="23341" xr:uid="{8E795DAC-A3FD-409F-8DB9-205B7FA12198}"/>
    <cellStyle name="?????????? 3 2 3" xfId="2907" xr:uid="{CB1C6EB5-47CF-4A0B-A214-E0D3A3004911}"/>
    <cellStyle name="?????????? 3 2 3 2" xfId="23342" xr:uid="{CF58CB63-4E75-4601-A835-59FDCFEA331A}"/>
    <cellStyle name="?????????? 3 2 4" xfId="2908" xr:uid="{EC2B9E2B-A55A-4DE3-9791-212E57313F05}"/>
    <cellStyle name="?????????? 3 2 4 2" xfId="23343" xr:uid="{969749C7-EA30-4500-A7A4-235CFEADE3C0}"/>
    <cellStyle name="?????????? 3 2 5" xfId="2909" xr:uid="{70DAD9F7-2287-4510-AE3D-C5D9D87347EA}"/>
    <cellStyle name="?????????? 3 2 5 2" xfId="23344" xr:uid="{EE038388-EE94-43D7-ACE5-74C8389DFE24}"/>
    <cellStyle name="?????????? 3 2 6" xfId="2910" xr:uid="{D3778508-59E6-424E-9804-201C83F07F6D}"/>
    <cellStyle name="?????????? 3 2 6 2" xfId="23345" xr:uid="{F76248B7-BEF4-4220-8B92-F09C056AEB4F}"/>
    <cellStyle name="?????????? 3 2 7" xfId="2911" xr:uid="{172FB4E1-5973-4447-AECC-F76C8571520D}"/>
    <cellStyle name="?????????? 3 2 7 2" xfId="23346" xr:uid="{6C17045D-515F-4E67-8C2D-A0912935BD86}"/>
    <cellStyle name="?????????? 3 2 8" xfId="2912" xr:uid="{DF9C626A-E742-4E69-916D-9DC47E4B2E97}"/>
    <cellStyle name="?????????? 3 2 8 2" xfId="23347" xr:uid="{95AFA326-5657-4252-AB0A-28142ABA0E92}"/>
    <cellStyle name="?????????? 3 2 9" xfId="2913" xr:uid="{06B75075-C877-4086-B746-D29DFBF6F4A7}"/>
    <cellStyle name="?????????? 3 2 9 2" xfId="23348" xr:uid="{71DA4BD8-FCD9-40EB-8348-F12BE7A634BE}"/>
    <cellStyle name="?????????? 3 3" xfId="2914" xr:uid="{12AF229B-D6EC-44C3-8133-C3593F25CB8F}"/>
    <cellStyle name="?????????? 3 3 10" xfId="2915" xr:uid="{82A1DFCB-61D5-4DA6-AD91-F3FB5A76517D}"/>
    <cellStyle name="?????????? 3 3 10 2" xfId="23349" xr:uid="{4753B0A0-F24B-4432-87DA-D42C355DCD91}"/>
    <cellStyle name="?????????? 3 3 11" xfId="2916" xr:uid="{B4D7A55E-46B0-45DF-8BA7-8CEB10965777}"/>
    <cellStyle name="?????????? 3 3 11 2" xfId="23350" xr:uid="{B9CF82EE-86CE-415F-B155-4BD2245855F1}"/>
    <cellStyle name="?????????? 3 3 12" xfId="2917" xr:uid="{6201A654-5FD4-4E22-B928-8FFB49985499}"/>
    <cellStyle name="?????????? 3 3 12 2" xfId="23351" xr:uid="{4049266D-3F5D-4FC0-95EF-30E112F130EB}"/>
    <cellStyle name="?????????? 3 3 13" xfId="2918" xr:uid="{A8D521F8-2CAB-41A2-9346-47A0ADBE6A8D}"/>
    <cellStyle name="?????????? 3 3 13 2" xfId="23352" xr:uid="{D68260AB-F3AF-410F-A526-37B3BBB80350}"/>
    <cellStyle name="?????????? 3 3 14" xfId="2919" xr:uid="{6ED87B15-C68F-45AC-AA68-2D373BE7DC74}"/>
    <cellStyle name="?????????? 3 3 14 2" xfId="23353" xr:uid="{DE8524AF-1607-4F11-953C-357D8898F5E0}"/>
    <cellStyle name="?????????? 3 3 15" xfId="23354" xr:uid="{8DBB46D2-7CCC-4DF0-AC1A-89F8D135EA4E}"/>
    <cellStyle name="?????????? 3 3 2" xfId="2920" xr:uid="{66839829-9C47-43E3-BC4B-588802D989E7}"/>
    <cellStyle name="?????????? 3 3 2 2" xfId="23355" xr:uid="{13A28F10-636B-48C1-B7A2-3408CA16EB4A}"/>
    <cellStyle name="?????????? 3 3 3" xfId="2921" xr:uid="{E7D4B256-31E1-429E-B71C-20CFF993669A}"/>
    <cellStyle name="?????????? 3 3 3 2" xfId="23356" xr:uid="{299AB140-EE11-43C1-935B-D307CF20D40D}"/>
    <cellStyle name="?????????? 3 3 4" xfId="2922" xr:uid="{A3AC57D7-0606-47FC-8DB0-E2751523FE38}"/>
    <cellStyle name="?????????? 3 3 4 2" xfId="23357" xr:uid="{203FE172-C13B-4A47-AB48-73DAF07827A4}"/>
    <cellStyle name="?????????? 3 3 5" xfId="2923" xr:uid="{BA0E9DD2-C99D-43F0-9604-F4875658C5F5}"/>
    <cellStyle name="?????????? 3 3 5 2" xfId="23358" xr:uid="{B493C455-15B4-48D6-AFE4-672C2C85AB0C}"/>
    <cellStyle name="?????????? 3 3 6" xfId="2924" xr:uid="{F5CAC4A0-70A3-4E31-AE89-75E4572DD6C3}"/>
    <cellStyle name="?????????? 3 3 6 2" xfId="23359" xr:uid="{A4BBC66A-B627-4BBB-A0A8-8FDBF9E8D046}"/>
    <cellStyle name="?????????? 3 3 7" xfId="2925" xr:uid="{99B0C8AF-FDA1-4694-9799-ECDC47D75A83}"/>
    <cellStyle name="?????????? 3 3 7 2" xfId="23360" xr:uid="{C0CEDA57-70D1-42DC-A68E-B1B61780B96A}"/>
    <cellStyle name="?????????? 3 3 8" xfId="2926" xr:uid="{C44F1862-96E6-4E4B-BB20-AD7405D2FF74}"/>
    <cellStyle name="?????????? 3 3 8 2" xfId="23361" xr:uid="{3F26403A-3927-4B68-A33F-AD64B944A7CE}"/>
    <cellStyle name="?????????? 3 3 9" xfId="2927" xr:uid="{3DEB2F52-59B7-4309-8F69-509FEBBC1A9F}"/>
    <cellStyle name="?????????? 3 3 9 2" xfId="23362" xr:uid="{39EF58FC-623C-4232-B919-266A3FC323D5}"/>
    <cellStyle name="?????????? 3 4" xfId="2928" xr:uid="{A2FDE9C9-D8E8-4FD0-A290-B57FF830B885}"/>
    <cellStyle name="?????????? 3 4 2" xfId="23363" xr:uid="{A63479AF-6315-4810-BA90-F751A0D6F5F5}"/>
    <cellStyle name="?????????? 3 5" xfId="2929" xr:uid="{37460531-D7EC-406D-826C-31302062C946}"/>
    <cellStyle name="?????????? 3 5 2" xfId="23364" xr:uid="{01F218E4-6676-42D0-9135-026A7D1E8491}"/>
    <cellStyle name="?????????? 3 6" xfId="2930" xr:uid="{2188CB2A-7C9B-4910-89CE-D4A0C316B5B1}"/>
    <cellStyle name="?????????? 3 6 2" xfId="23365" xr:uid="{A4E1B29A-6BB1-4551-9825-24FF251B0032}"/>
    <cellStyle name="?????????? 3 7" xfId="2931" xr:uid="{E7537714-65FA-43FB-99D9-BE2FBFCD03F5}"/>
    <cellStyle name="?????????? 3 7 2" xfId="23366" xr:uid="{C3235407-7A7D-4ADF-A847-E066F7B371ED}"/>
    <cellStyle name="?????????? 3 8" xfId="2932" xr:uid="{195E05D3-8E22-4016-972E-BA2658D3D908}"/>
    <cellStyle name="?????????? 3 8 2" xfId="23367" xr:uid="{04D17193-09A6-438D-8958-04C572010F3F}"/>
    <cellStyle name="?????????? 3 9" xfId="2933" xr:uid="{8A415897-BFC4-4C1F-AD79-1D09274636F6}"/>
    <cellStyle name="?????????? 3 9 2" xfId="23368" xr:uid="{5C8867A3-013B-4EA7-AE1F-CCB6B5D8C2C6}"/>
    <cellStyle name="?????????? 4" xfId="2934" xr:uid="{8D68EF27-54EE-4545-B682-72DD410EB741}"/>
    <cellStyle name="?????????? 4 10" xfId="2935" xr:uid="{72FD7707-BC56-4D9B-BFA3-9849804D5CE7}"/>
    <cellStyle name="?????????? 4 10 2" xfId="23369" xr:uid="{79AC3EA8-DE38-4589-939B-16380CC3EA2A}"/>
    <cellStyle name="?????????? 4 11" xfId="2936" xr:uid="{522CD65A-3624-4604-A92B-2C721F8041AC}"/>
    <cellStyle name="?????????? 4 11 2" xfId="23370" xr:uid="{D8CFA549-E761-4F21-AD5F-C4546882A21B}"/>
    <cellStyle name="?????????? 4 12" xfId="2937" xr:uid="{B85B8CB9-6AA1-42CE-9231-15EEFA4F2BDB}"/>
    <cellStyle name="?????????? 4 12 2" xfId="23371" xr:uid="{7CACAEAC-B4B7-43AB-AE22-E4AABAAC4567}"/>
    <cellStyle name="?????????? 4 13" xfId="2938" xr:uid="{82AAD75A-2424-41DF-85B1-88449776046F}"/>
    <cellStyle name="?????????? 4 13 2" xfId="23372" xr:uid="{7C90276B-7447-4344-AA0B-662DCD561A6C}"/>
    <cellStyle name="?????????? 4 14" xfId="2939" xr:uid="{FBE5BDEC-96DB-4B77-B64A-7FFE6179BF6B}"/>
    <cellStyle name="?????????? 4 14 2" xfId="23373" xr:uid="{1A91AFE1-FDDB-412A-9A5D-9AE68928F0B4}"/>
    <cellStyle name="?????????? 4 15" xfId="2940" xr:uid="{CCE772B2-6D57-4F0C-A479-B5AD3328122A}"/>
    <cellStyle name="?????????? 4 15 2" xfId="23374" xr:uid="{7CF6904B-6E9B-4E77-B298-BF91741D2770}"/>
    <cellStyle name="?????????? 4 16" xfId="23375" xr:uid="{8724B00B-FC8A-4291-B7BF-5A5DC6F79810}"/>
    <cellStyle name="?????????? 4 2" xfId="2941" xr:uid="{7F513FF8-DD4E-429C-B6FF-068F54E183A5}"/>
    <cellStyle name="?????????? 4 2 10" xfId="2942" xr:uid="{E0561F6C-6701-4420-B463-D80CDD4D9F0B}"/>
    <cellStyle name="?????????? 4 2 10 2" xfId="23376" xr:uid="{D7A0309B-BAD4-400E-9E99-FF9F0B146DFD}"/>
    <cellStyle name="?????????? 4 2 11" xfId="2943" xr:uid="{5B426E1B-B804-49E4-BFA7-AD79E7D996B5}"/>
    <cellStyle name="?????????? 4 2 11 2" xfId="23377" xr:uid="{31C0B6B4-F862-4B69-81C7-D1FB506A7835}"/>
    <cellStyle name="?????????? 4 2 12" xfId="2944" xr:uid="{79488D8F-501F-48EA-9AE8-F6671881BED1}"/>
    <cellStyle name="?????????? 4 2 12 2" xfId="23378" xr:uid="{C4CAE918-32BD-496A-B43B-AE7B327E4150}"/>
    <cellStyle name="?????????? 4 2 13" xfId="2945" xr:uid="{A6778491-FE18-4EAB-8FB9-B0AF75C2715F}"/>
    <cellStyle name="?????????? 4 2 13 2" xfId="23379" xr:uid="{08C5F515-1F8F-4F75-878E-D2C373C7C1B0}"/>
    <cellStyle name="?????????? 4 2 14" xfId="2946" xr:uid="{535E6EC1-F372-4B66-AFB8-3D5E18EB798F}"/>
    <cellStyle name="?????????? 4 2 14 2" xfId="23380" xr:uid="{F6686900-0931-4207-A865-DCA46BA56FAA}"/>
    <cellStyle name="?????????? 4 2 15" xfId="23381" xr:uid="{7765EAA8-8C02-4F69-8567-3F635F8AAA09}"/>
    <cellStyle name="?????????? 4 2 2" xfId="2947" xr:uid="{943A0FEF-9DE9-4199-ABFF-5DFC85E30E63}"/>
    <cellStyle name="?????????? 4 2 2 10" xfId="2948" xr:uid="{0E0CF0A6-6602-4F56-A845-816CA1150158}"/>
    <cellStyle name="?????????? 4 2 2 10 2" xfId="23382" xr:uid="{0DE0C1AE-FCAD-4EF3-92B7-D3FE635593CC}"/>
    <cellStyle name="?????????? 4 2 2 11" xfId="2949" xr:uid="{620BACE2-49BF-488B-89BB-A79871FF6245}"/>
    <cellStyle name="?????????? 4 2 2 11 2" xfId="23383" xr:uid="{19BC4DD2-8784-4E69-AB1A-DEB2B54B40BB}"/>
    <cellStyle name="?????????? 4 2 2 12" xfId="2950" xr:uid="{CC6BE678-48BC-4EBD-BFC0-BBBD91BD54BD}"/>
    <cellStyle name="?????????? 4 2 2 12 2" xfId="23384" xr:uid="{07A6C60A-DC36-4FD6-8389-DA6CB835E80D}"/>
    <cellStyle name="?????????? 4 2 2 13" xfId="2951" xr:uid="{8E067480-2EA8-437B-A53F-428C281EE947}"/>
    <cellStyle name="?????????? 4 2 2 13 2" xfId="23385" xr:uid="{23F720AA-6183-4070-9452-BE35DB2D3A05}"/>
    <cellStyle name="?????????? 4 2 2 14" xfId="2952" xr:uid="{83C6BFC6-54AC-4A28-AECD-35B69BBDD50A}"/>
    <cellStyle name="?????????? 4 2 2 14 2" xfId="23386" xr:uid="{152B3AFE-0743-4B45-9527-97E989408547}"/>
    <cellStyle name="?????????? 4 2 2 15" xfId="23387" xr:uid="{4CE02091-C79D-4FE7-8457-8E5F16C8C0B5}"/>
    <cellStyle name="?????????? 4 2 2 2" xfId="2953" xr:uid="{63470F87-A69C-4458-AD5D-53CD76ACC7AA}"/>
    <cellStyle name="?????????? 4 2 2 2 2" xfId="23388" xr:uid="{C8D77F04-854B-4F0D-8141-097EE2AE2553}"/>
    <cellStyle name="?????????? 4 2 2 3" xfId="2954" xr:uid="{9345DD82-5062-4B3A-BBCF-5A9CAE1CB795}"/>
    <cellStyle name="?????????? 4 2 2 3 2" xfId="23389" xr:uid="{9E428B82-3A69-48DE-801E-D3AA7390CD6F}"/>
    <cellStyle name="?????????? 4 2 2 4" xfId="2955" xr:uid="{E6ED7722-F466-452A-B6B6-AE9CB620AD62}"/>
    <cellStyle name="?????????? 4 2 2 4 2" xfId="23390" xr:uid="{197B9197-037A-4EFA-ACCD-D1D3A8784D60}"/>
    <cellStyle name="?????????? 4 2 2 5" xfId="2956" xr:uid="{DB6C9B83-67E5-4073-8BAA-BE01B2EF26D6}"/>
    <cellStyle name="?????????? 4 2 2 5 2" xfId="23391" xr:uid="{B1984B8B-3000-4DE0-B7F4-FF600650D8CC}"/>
    <cellStyle name="?????????? 4 2 2 6" xfId="2957" xr:uid="{26C6C813-7F7D-46DC-A183-F30A9410C42C}"/>
    <cellStyle name="?????????? 4 2 2 6 2" xfId="23392" xr:uid="{F123E029-94F5-47ED-8220-49A1F66160E3}"/>
    <cellStyle name="?????????? 4 2 2 7" xfId="2958" xr:uid="{0B3D99CF-8C61-45D8-956C-01B9A0BBB46C}"/>
    <cellStyle name="?????????? 4 2 2 7 2" xfId="23393" xr:uid="{7B5EEE51-F5E2-4D5C-BCFA-E326CFD966FE}"/>
    <cellStyle name="?????????? 4 2 2 8" xfId="2959" xr:uid="{9EE1A1BD-039E-498D-B9C4-4D1E9819279A}"/>
    <cellStyle name="?????????? 4 2 2 8 2" xfId="23394" xr:uid="{ECEEC4D9-7B06-4179-BBDA-78FEAE8DF90A}"/>
    <cellStyle name="?????????? 4 2 2 9" xfId="2960" xr:uid="{3B31F006-538A-4E29-A3EE-2B88C75B9D36}"/>
    <cellStyle name="?????????? 4 2 2 9 2" xfId="23395" xr:uid="{E7871D8F-B0AF-45C2-A7D8-D97FB9DFCC6C}"/>
    <cellStyle name="?????????? 4 2 3" xfId="2961" xr:uid="{54EE1BC9-41E7-469F-B5BA-BD42BCBFA1E8}"/>
    <cellStyle name="?????????? 4 2 3 2" xfId="23396" xr:uid="{73640F92-BE43-4DEB-87A2-446AEAB72D40}"/>
    <cellStyle name="?????????? 4 2 4" xfId="2962" xr:uid="{98D7E636-1C5B-42CE-9B0B-DF16BA141462}"/>
    <cellStyle name="?????????? 4 2 4 2" xfId="23397" xr:uid="{B617546B-3805-4396-9E48-FE5F88C23AFC}"/>
    <cellStyle name="?????????? 4 2 5" xfId="2963" xr:uid="{65478A1B-9EC4-4F0D-987E-F42BEE2D91E0}"/>
    <cellStyle name="?????????? 4 2 5 2" xfId="23398" xr:uid="{E2A748FA-4CB9-4F73-8033-1001C534330B}"/>
    <cellStyle name="?????????? 4 2 6" xfId="2964" xr:uid="{07328CAA-7B31-4C1F-BE07-3A189F23E9EB}"/>
    <cellStyle name="?????????? 4 2 6 2" xfId="23399" xr:uid="{BDC84964-3D56-4073-B6BB-AF640278714A}"/>
    <cellStyle name="?????????? 4 2 7" xfId="2965" xr:uid="{033F500C-6754-40AD-80AB-68EE4763773A}"/>
    <cellStyle name="?????????? 4 2 7 2" xfId="23400" xr:uid="{7B9D6FDD-B054-453B-8CF0-B7716852F25F}"/>
    <cellStyle name="?????????? 4 2 8" xfId="2966" xr:uid="{20643E4D-DA2B-49F4-9F2E-E861FABC4518}"/>
    <cellStyle name="?????????? 4 2 8 2" xfId="23401" xr:uid="{98A8C6E6-06E8-44FB-B756-451AFB1429BB}"/>
    <cellStyle name="?????????? 4 2 9" xfId="2967" xr:uid="{059B4634-D4A8-4CB3-81C4-F11FE8CAB952}"/>
    <cellStyle name="?????????? 4 2 9 2" xfId="23402" xr:uid="{60FE8C54-A141-43D5-9F63-90A5643A8675}"/>
    <cellStyle name="?????????? 4 3" xfId="2968" xr:uid="{5283A6CA-2402-412D-8F9F-508BE0261A94}"/>
    <cellStyle name="?????????? 4 3 10" xfId="2969" xr:uid="{B2C77441-77AB-4D3E-94F6-033A4213828B}"/>
    <cellStyle name="?????????? 4 3 10 2" xfId="23403" xr:uid="{D17D19F2-50F4-405A-B500-C8C8D8651E58}"/>
    <cellStyle name="?????????? 4 3 11" xfId="2970" xr:uid="{022F2101-1835-4D40-8850-D95828A7611D}"/>
    <cellStyle name="?????????? 4 3 11 2" xfId="23404" xr:uid="{046BA431-2F64-41FE-A0ED-685F9A1A2459}"/>
    <cellStyle name="?????????? 4 3 12" xfId="2971" xr:uid="{9C8C446C-5FC5-4A6C-A401-1F0551BD7434}"/>
    <cellStyle name="?????????? 4 3 12 2" xfId="23405" xr:uid="{90A10D9E-D971-42C9-AFD1-648D1EC90F35}"/>
    <cellStyle name="?????????? 4 3 13" xfId="2972" xr:uid="{87FC79BE-46B5-445E-8DE1-B2AE9BB3C733}"/>
    <cellStyle name="?????????? 4 3 13 2" xfId="23406" xr:uid="{891B79E7-FF28-4E82-82E5-97B4FCECE57D}"/>
    <cellStyle name="?????????? 4 3 14" xfId="2973" xr:uid="{FE0E8484-CA72-4DAB-BC0A-226987007D08}"/>
    <cellStyle name="?????????? 4 3 14 2" xfId="23407" xr:uid="{55764427-6028-48D8-95B3-F44F44659BF4}"/>
    <cellStyle name="?????????? 4 3 15" xfId="23408" xr:uid="{A3F6F334-D019-419E-B576-EABBF6072284}"/>
    <cellStyle name="?????????? 4 3 2" xfId="2974" xr:uid="{46D7359F-30FA-41E2-B66C-970B41B5355A}"/>
    <cellStyle name="?????????? 4 3 2 2" xfId="23409" xr:uid="{B8EB1C56-FA7C-4D83-89C8-B98937F68D02}"/>
    <cellStyle name="?????????? 4 3 3" xfId="2975" xr:uid="{B67BC293-7F0F-4F3F-899C-CBC38ACC5C66}"/>
    <cellStyle name="?????????? 4 3 3 2" xfId="23410" xr:uid="{EE81405B-6313-4CB4-BE4D-E96102547825}"/>
    <cellStyle name="?????????? 4 3 4" xfId="2976" xr:uid="{1A860A16-6F60-4E92-BAA2-76FFBBBCD0A1}"/>
    <cellStyle name="?????????? 4 3 4 2" xfId="23411" xr:uid="{EB6E98F5-48D8-4BA0-BB03-80333D6223D9}"/>
    <cellStyle name="?????????? 4 3 5" xfId="2977" xr:uid="{D83572B3-1292-4D18-9C1A-7008C6395FC3}"/>
    <cellStyle name="?????????? 4 3 5 2" xfId="23412" xr:uid="{87CE7B59-62B2-4756-9ADE-C57325E29E08}"/>
    <cellStyle name="?????????? 4 3 6" xfId="2978" xr:uid="{F8CC2E94-5F4B-447D-A72C-426BE9567A8E}"/>
    <cellStyle name="?????????? 4 3 6 2" xfId="23413" xr:uid="{FF881065-CB49-4F4B-97F4-08427C3AABEA}"/>
    <cellStyle name="?????????? 4 3 7" xfId="2979" xr:uid="{EDC44A3D-457A-4734-B454-7EB251C1158A}"/>
    <cellStyle name="?????????? 4 3 7 2" xfId="23414" xr:uid="{2807BDCE-5B41-41F7-ADDC-C0F285D1AC6D}"/>
    <cellStyle name="?????????? 4 3 8" xfId="2980" xr:uid="{9828E930-7297-4F2C-8809-F502D5B60898}"/>
    <cellStyle name="?????????? 4 3 8 2" xfId="23415" xr:uid="{B712D74D-1665-4465-BCF9-8ED0F135689B}"/>
    <cellStyle name="?????????? 4 3 9" xfId="2981" xr:uid="{996C3786-4986-4F52-AFD9-78F9FFBFA5A4}"/>
    <cellStyle name="?????????? 4 3 9 2" xfId="23416" xr:uid="{6103CF78-D58B-4A27-A591-59FC124831E3}"/>
    <cellStyle name="?????????? 4 4" xfId="2982" xr:uid="{2752EAC7-2F9A-48CC-B189-85B7F64E8635}"/>
    <cellStyle name="?????????? 4 4 2" xfId="23417" xr:uid="{A403697F-A005-4AFB-BDB6-9C81BA5D5DDC}"/>
    <cellStyle name="?????????? 4 5" xfId="2983" xr:uid="{54F3D72F-0B1E-4743-97F2-E025F54B9F47}"/>
    <cellStyle name="?????????? 4 5 2" xfId="23418" xr:uid="{52C5C4AB-86E8-47C5-8664-375864E55968}"/>
    <cellStyle name="?????????? 4 6" xfId="2984" xr:uid="{2A196E62-7013-42E8-8180-F7372E48A99C}"/>
    <cellStyle name="?????????? 4 6 2" xfId="23419" xr:uid="{7746207C-9643-40BB-B380-9A90B9CB3215}"/>
    <cellStyle name="?????????? 4 7" xfId="2985" xr:uid="{EF43CA28-8B23-4455-8A0D-3517140EB00C}"/>
    <cellStyle name="?????????? 4 7 2" xfId="23420" xr:uid="{5040FD32-ACB0-44E9-99B2-66D65CA5EA8D}"/>
    <cellStyle name="?????????? 4 8" xfId="2986" xr:uid="{A05B6E56-988D-47D0-B695-63E008EB6201}"/>
    <cellStyle name="?????????? 4 8 2" xfId="23421" xr:uid="{C8DBE41B-2E0A-495F-BF52-0AA3FD6E54BA}"/>
    <cellStyle name="?????????? 4 9" xfId="2987" xr:uid="{FFEC0B5D-2BBE-44D8-B43B-65C7A72C55E6}"/>
    <cellStyle name="?????????? 4 9 2" xfId="23422" xr:uid="{86CACB7F-480A-41EF-92EE-BCE5601B740E}"/>
    <cellStyle name="?????????? 5" xfId="2988" xr:uid="{EA7A63A2-1D6D-44D5-BCBE-708A20988741}"/>
    <cellStyle name="?????????? 5 10" xfId="2989" xr:uid="{8C9B1F8F-5B54-4154-97E9-A084E0336899}"/>
    <cellStyle name="?????????? 5 10 2" xfId="23423" xr:uid="{32D7477F-B314-4738-8CBE-F3ECBEC1B1C9}"/>
    <cellStyle name="?????????? 5 11" xfId="2990" xr:uid="{D9CE3C09-EFAF-44D4-9D9C-955B59D8A7E3}"/>
    <cellStyle name="?????????? 5 11 2" xfId="23424" xr:uid="{0507DBDD-7E75-4830-A73C-08BD73718439}"/>
    <cellStyle name="?????????? 5 12" xfId="2991" xr:uid="{2088BAE5-8DD5-4F03-9E54-6136E5F1F7A7}"/>
    <cellStyle name="?????????? 5 12 2" xfId="23425" xr:uid="{BB541582-8E8A-44C3-BC29-4710C47F6885}"/>
    <cellStyle name="?????????? 5 13" xfId="2992" xr:uid="{A11CF098-94F6-4F84-B129-C0381F71CE20}"/>
    <cellStyle name="?????????? 5 13 2" xfId="23426" xr:uid="{415B9487-1612-4561-8462-010BD3275102}"/>
    <cellStyle name="?????????? 5 14" xfId="2993" xr:uid="{53C7DC13-990C-48B4-BC0C-9103BEECDF86}"/>
    <cellStyle name="?????????? 5 14 2" xfId="23427" xr:uid="{7BC3D617-59FE-4893-B120-B96A183B8061}"/>
    <cellStyle name="?????????? 5 15" xfId="2994" xr:uid="{8499A9DB-A3BB-45FB-B260-5ECD2F658287}"/>
    <cellStyle name="?????????? 5 15 2" xfId="23428" xr:uid="{53506189-C2D1-4920-810D-7D321A24236C}"/>
    <cellStyle name="?????????? 5 16" xfId="23429" xr:uid="{BFCED186-D994-4775-B671-2B8464F800AB}"/>
    <cellStyle name="?????????? 5 2" xfId="2995" xr:uid="{00B3DC82-730F-41B2-9043-A839FD13CF04}"/>
    <cellStyle name="?????????? 5 2 10" xfId="2996" xr:uid="{22ACDE23-F007-4740-983D-F047A4948A9D}"/>
    <cellStyle name="?????????? 5 2 10 2" xfId="23430" xr:uid="{2BDEDA83-E79A-4E97-9927-230A1C774ADC}"/>
    <cellStyle name="?????????? 5 2 11" xfId="2997" xr:uid="{2F0F7168-591E-460B-835A-993D3C32FC6E}"/>
    <cellStyle name="?????????? 5 2 11 2" xfId="23431" xr:uid="{6EC1DAF7-75D6-4D49-80BF-4954529DD67A}"/>
    <cellStyle name="?????????? 5 2 12" xfId="2998" xr:uid="{E45B261E-3B60-46CE-A353-13EB86DF6F3F}"/>
    <cellStyle name="?????????? 5 2 12 2" xfId="23432" xr:uid="{71456C6C-B8FB-4531-8106-EBF5092A6A3D}"/>
    <cellStyle name="?????????? 5 2 13" xfId="2999" xr:uid="{5427AC6F-9BF2-47BF-A95E-269969655BDE}"/>
    <cellStyle name="?????????? 5 2 13 2" xfId="23433" xr:uid="{A593E0C3-B2FC-41FC-8655-A2A8188EBA2C}"/>
    <cellStyle name="?????????? 5 2 14" xfId="3000" xr:uid="{C01839F1-3D29-4B3F-AD6D-BDD5E776FB47}"/>
    <cellStyle name="?????????? 5 2 14 2" xfId="23434" xr:uid="{044114E2-5353-43B2-B50B-2320C4F8C467}"/>
    <cellStyle name="?????????? 5 2 15" xfId="23435" xr:uid="{1B4E71C4-5A90-473C-8EC2-7E25BECA0374}"/>
    <cellStyle name="?????????? 5 2 2" xfId="3001" xr:uid="{FED924C9-6F1E-428F-B1DD-F6931315CC2D}"/>
    <cellStyle name="?????????? 5 2 2 10" xfId="3002" xr:uid="{EB0A8EB3-68B5-4DAC-8618-6804D7F01466}"/>
    <cellStyle name="?????????? 5 2 2 10 2" xfId="23436" xr:uid="{F9B48D9D-5434-4631-9489-E9376B48DC6F}"/>
    <cellStyle name="?????????? 5 2 2 11" xfId="3003" xr:uid="{A1383977-40A5-4ABA-9343-25719855043A}"/>
    <cellStyle name="?????????? 5 2 2 11 2" xfId="23437" xr:uid="{55C6B0BD-FE1E-4AAD-B873-397876CCB521}"/>
    <cellStyle name="?????????? 5 2 2 12" xfId="3004" xr:uid="{341D7AC7-EFD8-4D97-9749-BA716BA57614}"/>
    <cellStyle name="?????????? 5 2 2 12 2" xfId="23438" xr:uid="{66C3D17F-CDC7-4034-8CA7-0DE711331A45}"/>
    <cellStyle name="?????????? 5 2 2 13" xfId="3005" xr:uid="{812AED2C-F48C-4E25-BE28-1E773B353DBC}"/>
    <cellStyle name="?????????? 5 2 2 13 2" xfId="23439" xr:uid="{3BEF65A6-9868-4852-B342-407CA962131B}"/>
    <cellStyle name="?????????? 5 2 2 14" xfId="3006" xr:uid="{F2906031-6F53-469E-81B6-DB2BDE871D36}"/>
    <cellStyle name="?????????? 5 2 2 14 2" xfId="23440" xr:uid="{BA858E5C-6237-4994-B861-64462D85E701}"/>
    <cellStyle name="?????????? 5 2 2 15" xfId="23441" xr:uid="{C79196E4-971D-4A7B-8848-9FBCF76B8E6F}"/>
    <cellStyle name="?????????? 5 2 2 2" xfId="3007" xr:uid="{A55F599A-5E38-4C01-BBFD-8328C6169241}"/>
    <cellStyle name="?????????? 5 2 2 2 2" xfId="23442" xr:uid="{524E6B87-529D-4F25-81B4-784DA96D3B57}"/>
    <cellStyle name="?????????? 5 2 2 3" xfId="3008" xr:uid="{754E0ADC-E71F-4981-AA36-CAF97BFC03EB}"/>
    <cellStyle name="?????????? 5 2 2 3 2" xfId="23443" xr:uid="{A6C9F093-C63E-4EEE-A935-4D017D06D0E7}"/>
    <cellStyle name="?????????? 5 2 2 4" xfId="3009" xr:uid="{1B96CDFA-4F8C-48B3-AC58-C72B3402C85C}"/>
    <cellStyle name="?????????? 5 2 2 4 2" xfId="23444" xr:uid="{85A542FA-7B8F-4E9F-BFEE-61BB02EC1C8F}"/>
    <cellStyle name="?????????? 5 2 2 5" xfId="3010" xr:uid="{7BDDC764-98C4-4C60-B23E-6782005C6A71}"/>
    <cellStyle name="?????????? 5 2 2 5 2" xfId="23445" xr:uid="{DFC99C82-4A0B-4B4B-905C-D93F3F1073CB}"/>
    <cellStyle name="?????????? 5 2 2 6" xfId="3011" xr:uid="{2AF2300B-679D-4256-B43B-410A9699BA08}"/>
    <cellStyle name="?????????? 5 2 2 6 2" xfId="23446" xr:uid="{3CD47AC0-2F4B-4632-9BDB-0DF3AE7E32AD}"/>
    <cellStyle name="?????????? 5 2 2 7" xfId="3012" xr:uid="{98A4B554-95B9-4738-891D-BCF586F8DFA6}"/>
    <cellStyle name="?????????? 5 2 2 7 2" xfId="23447" xr:uid="{C865B0D1-E0CD-47B7-B664-60A235E1C036}"/>
    <cellStyle name="?????????? 5 2 2 8" xfId="3013" xr:uid="{E142F844-F944-4CEA-ABC4-879890D61E75}"/>
    <cellStyle name="?????????? 5 2 2 8 2" xfId="23448" xr:uid="{EFE138CA-D32F-425B-AF44-869346118526}"/>
    <cellStyle name="?????????? 5 2 2 9" xfId="3014" xr:uid="{EA5183F2-FF64-464D-BCBA-280966277053}"/>
    <cellStyle name="?????????? 5 2 2 9 2" xfId="23449" xr:uid="{C3C88413-D80F-40CA-B7B3-B071EB5C378D}"/>
    <cellStyle name="?????????? 5 2 3" xfId="3015" xr:uid="{79A46466-EBD0-431A-94DF-317EAC7C313C}"/>
    <cellStyle name="?????????? 5 2 3 2" xfId="23450" xr:uid="{38C81599-2E0D-4C49-A19E-245A7923BC7E}"/>
    <cellStyle name="?????????? 5 2 4" xfId="3016" xr:uid="{E33A018C-D0C5-44B0-BC6D-5639E0083F7B}"/>
    <cellStyle name="?????????? 5 2 4 2" xfId="23451" xr:uid="{D6DFE095-4A79-4298-A5A0-99271CDE00D1}"/>
    <cellStyle name="?????????? 5 2 5" xfId="3017" xr:uid="{9C01389B-E28F-4375-ACF3-8C5319D4E515}"/>
    <cellStyle name="?????????? 5 2 5 2" xfId="23452" xr:uid="{4BA689AA-FFCC-4811-9716-ADC2B404FF17}"/>
    <cellStyle name="?????????? 5 2 6" xfId="3018" xr:uid="{68C4AB1A-AF0F-4B06-B83B-EDA99A434BAD}"/>
    <cellStyle name="?????????? 5 2 6 2" xfId="23453" xr:uid="{F8907EC9-559D-4CF6-BE67-81DCAA48F67B}"/>
    <cellStyle name="?????????? 5 2 7" xfId="3019" xr:uid="{3C81FB05-9301-4E31-B689-051F7CFED7D9}"/>
    <cellStyle name="?????????? 5 2 7 2" xfId="23454" xr:uid="{FABC6038-8D3B-476B-9803-EFFA20A5F27D}"/>
    <cellStyle name="?????????? 5 2 8" xfId="3020" xr:uid="{0CC4D13D-33E4-4456-8C36-6D8A2E2945F1}"/>
    <cellStyle name="?????????? 5 2 8 2" xfId="23455" xr:uid="{078FA4D1-E161-431A-AD05-6A3DE2695F8B}"/>
    <cellStyle name="?????????? 5 2 9" xfId="3021" xr:uid="{4918A94B-37E8-4F70-9371-1BB23016F308}"/>
    <cellStyle name="?????????? 5 2 9 2" xfId="23456" xr:uid="{C74C332D-84F5-4B14-A9F1-DE69220FECFD}"/>
    <cellStyle name="?????????? 5 3" xfId="3022" xr:uid="{4DBCA371-69A5-4796-B3A6-30FA865BCD2F}"/>
    <cellStyle name="?????????? 5 3 10" xfId="3023" xr:uid="{5EFAC7FB-5810-46CD-855C-E28B6D43C471}"/>
    <cellStyle name="?????????? 5 3 10 2" xfId="23457" xr:uid="{9F90661E-274D-4ACF-AE94-056EA0F4D55B}"/>
    <cellStyle name="?????????? 5 3 11" xfId="3024" xr:uid="{8D5F2331-FA94-4F71-9021-B4A1C7D2051F}"/>
    <cellStyle name="?????????? 5 3 11 2" xfId="23458" xr:uid="{DFC84381-3E4F-45C5-8499-04E30FFF562C}"/>
    <cellStyle name="?????????? 5 3 12" xfId="3025" xr:uid="{A5DC8035-46DC-4014-96A0-ACED0A246F9F}"/>
    <cellStyle name="?????????? 5 3 12 2" xfId="23459" xr:uid="{A39F1157-2ADC-4B65-894D-F3151A614D6D}"/>
    <cellStyle name="?????????? 5 3 13" xfId="3026" xr:uid="{37A889DD-B3A2-4300-A736-B7B3427E0505}"/>
    <cellStyle name="?????????? 5 3 13 2" xfId="23460" xr:uid="{2BF16FCA-DB99-4674-B5C7-1A6345E3726C}"/>
    <cellStyle name="?????????? 5 3 14" xfId="3027" xr:uid="{6BB66047-4B34-4B57-947A-F3D27F5308EA}"/>
    <cellStyle name="?????????? 5 3 14 2" xfId="23461" xr:uid="{C0B3DE76-C671-4778-A1D0-07ADFFAE5027}"/>
    <cellStyle name="?????????? 5 3 15" xfId="23462" xr:uid="{2CABBC85-EC88-465E-B960-FD18E3C4422B}"/>
    <cellStyle name="?????????? 5 3 2" xfId="3028" xr:uid="{811D16BB-909D-42F5-8B14-4FEB9607B09C}"/>
    <cellStyle name="?????????? 5 3 2 2" xfId="23463" xr:uid="{6043B4C8-D754-43D8-A4D6-407E77FD247C}"/>
    <cellStyle name="?????????? 5 3 3" xfId="3029" xr:uid="{67BE7D18-8C99-43A4-AE73-3C17352BE27F}"/>
    <cellStyle name="?????????? 5 3 3 2" xfId="23464" xr:uid="{EDF3AF2B-CD44-4B6C-8410-2A9950900ED8}"/>
    <cellStyle name="?????????? 5 3 4" xfId="3030" xr:uid="{94FD2590-40FD-4C87-A353-129F34DB1D27}"/>
    <cellStyle name="?????????? 5 3 4 2" xfId="23465" xr:uid="{40AB67AB-9D3C-4644-A784-66CD37055442}"/>
    <cellStyle name="?????????? 5 3 5" xfId="3031" xr:uid="{E378B878-A44D-43CC-914D-42C65C2E3319}"/>
    <cellStyle name="?????????? 5 3 5 2" xfId="23466" xr:uid="{456FE90A-5892-4028-AF23-AE37E38A76A3}"/>
    <cellStyle name="?????????? 5 3 6" xfId="3032" xr:uid="{C42BAE67-6EBB-4A1D-8E93-6669D17CA52D}"/>
    <cellStyle name="?????????? 5 3 6 2" xfId="23467" xr:uid="{046AA463-80D6-456E-876A-E43DE9A3BCCE}"/>
    <cellStyle name="?????????? 5 3 7" xfId="3033" xr:uid="{D94C333A-C9D5-4A3A-A521-279CEA0E03DA}"/>
    <cellStyle name="?????????? 5 3 7 2" xfId="23468" xr:uid="{54483924-00F5-4D92-B866-80692FC02FE6}"/>
    <cellStyle name="?????????? 5 3 8" xfId="3034" xr:uid="{49CE6686-85FF-4C08-BCB4-45B4A61E4D40}"/>
    <cellStyle name="?????????? 5 3 8 2" xfId="23469" xr:uid="{B198C7A0-AD23-40FE-9739-734D2FD1508A}"/>
    <cellStyle name="?????????? 5 3 9" xfId="3035" xr:uid="{EBDE4101-2CDE-4DAF-A37A-8ADDC50B41DC}"/>
    <cellStyle name="?????????? 5 3 9 2" xfId="23470" xr:uid="{3BCCC2B5-8916-445E-8453-55A30F00347D}"/>
    <cellStyle name="?????????? 5 4" xfId="3036" xr:uid="{6D47CFE2-F950-4721-A5BC-63123EA6F12F}"/>
    <cellStyle name="?????????? 5 4 2" xfId="23471" xr:uid="{9167728F-5600-4D0E-8109-DDF1EC0F6325}"/>
    <cellStyle name="?????????? 5 5" xfId="3037" xr:uid="{5D8BD54B-0A89-4B0E-8C5C-D3BB1CF01222}"/>
    <cellStyle name="?????????? 5 5 2" xfId="23472" xr:uid="{BE458A79-DFED-4046-95BF-5E24433521C7}"/>
    <cellStyle name="?????????? 5 6" xfId="3038" xr:uid="{82E97AAA-B7A1-4D16-93E3-88BA60995778}"/>
    <cellStyle name="?????????? 5 6 2" xfId="23473" xr:uid="{4751B9CC-7E6D-41B1-9227-5762A9A942A9}"/>
    <cellStyle name="?????????? 5 7" xfId="3039" xr:uid="{B2BA7254-DD14-4C98-8D50-8EB5131BA5AE}"/>
    <cellStyle name="?????????? 5 7 2" xfId="23474" xr:uid="{69DACFA8-4DB6-4BC4-ACB8-D66F85081013}"/>
    <cellStyle name="?????????? 5 8" xfId="3040" xr:uid="{3E7499AA-A224-43F1-94AE-B07C175FE0B7}"/>
    <cellStyle name="?????????? 5 8 2" xfId="23475" xr:uid="{5A8E7108-A478-4C01-AE2E-CFB601B661E8}"/>
    <cellStyle name="?????????? 5 9" xfId="3041" xr:uid="{1370C994-6F8A-4D8F-8A46-FDFB00A89B87}"/>
    <cellStyle name="?????????? 5 9 2" xfId="23476" xr:uid="{38F17CB2-BC07-40EE-8587-34ECCDA23C96}"/>
    <cellStyle name="?????????? 6" xfId="3042" xr:uid="{E5B8CB61-D15F-43EA-969A-E2D00EFBB875}"/>
    <cellStyle name="?????????? 6 10" xfId="3043" xr:uid="{9BACCFC1-3F34-4645-BE96-E0745D9F5280}"/>
    <cellStyle name="?????????? 6 10 2" xfId="23477" xr:uid="{477FF42D-E349-4F27-A3B1-DFDEBAA1DF3A}"/>
    <cellStyle name="?????????? 6 11" xfId="3044" xr:uid="{0AD6F872-6F06-42C4-B2EB-03082B4AC1D7}"/>
    <cellStyle name="?????????? 6 11 2" xfId="23478" xr:uid="{C8207B0D-8337-453D-BDD0-36DBD858EC3A}"/>
    <cellStyle name="?????????? 6 12" xfId="3045" xr:uid="{584CD042-0C63-4C45-AF3C-30753C387B1F}"/>
    <cellStyle name="?????????? 6 12 2" xfId="23479" xr:uid="{7E9AF717-A076-492D-86F6-A129FDAF5CE3}"/>
    <cellStyle name="?????????? 6 13" xfId="3046" xr:uid="{83B14138-A7DC-49B1-9707-3F869C1E65F2}"/>
    <cellStyle name="?????????? 6 13 2" xfId="23480" xr:uid="{28B885EC-A5B3-428B-9D9A-C1AC26FA8BF8}"/>
    <cellStyle name="?????????? 6 14" xfId="3047" xr:uid="{606AF7FE-B431-47ED-8C0C-E2AB5B1B5EA7}"/>
    <cellStyle name="?????????? 6 14 2" xfId="23481" xr:uid="{8A3E3B20-A99A-4628-AC4E-A96C22BA419D}"/>
    <cellStyle name="?????????? 6 15" xfId="3048" xr:uid="{AFB3DF6A-1980-4F73-B9A9-6797CD3E33EA}"/>
    <cellStyle name="?????????? 6 15 2" xfId="23482" xr:uid="{1C136692-6B75-4DAC-A4EF-0A8259D416AB}"/>
    <cellStyle name="?????????? 6 16" xfId="23483" xr:uid="{2FAA5BC7-8BC4-4B10-B10E-2DFA7822400D}"/>
    <cellStyle name="?????????? 6 2" xfId="3049" xr:uid="{207D5CE1-49AE-42F8-BBF5-33F63140833C}"/>
    <cellStyle name="?????????? 6 2 10" xfId="3050" xr:uid="{99833C87-AF83-433F-B697-7D7D38CA1D10}"/>
    <cellStyle name="?????????? 6 2 10 2" xfId="23484" xr:uid="{965A91B8-790E-4A79-8971-2C8760BD6D24}"/>
    <cellStyle name="?????????? 6 2 11" xfId="3051" xr:uid="{8E9F1240-5026-4B8E-B8DF-5B901BE00D4F}"/>
    <cellStyle name="?????????? 6 2 11 2" xfId="23485" xr:uid="{7F638382-EECD-4025-B58C-0196CEA80B03}"/>
    <cellStyle name="?????????? 6 2 12" xfId="3052" xr:uid="{CCDF6B9A-38FF-46C2-8610-5F82E4FA1488}"/>
    <cellStyle name="?????????? 6 2 12 2" xfId="23486" xr:uid="{9C7645A3-2CF7-4BC3-A2BB-A1BD40389592}"/>
    <cellStyle name="?????????? 6 2 13" xfId="3053" xr:uid="{EA392967-0D99-4A41-B9BE-64E29E3260AE}"/>
    <cellStyle name="?????????? 6 2 13 2" xfId="23487" xr:uid="{AB1023B0-A3BB-4393-A02C-914CF73EA639}"/>
    <cellStyle name="?????????? 6 2 14" xfId="3054" xr:uid="{1DA8815B-C3F8-485B-BDAB-3C05CD249A39}"/>
    <cellStyle name="?????????? 6 2 14 2" xfId="23488" xr:uid="{DB3826E8-2A17-4C4B-86A1-97A46B363103}"/>
    <cellStyle name="?????????? 6 2 15" xfId="23489" xr:uid="{C2E70E64-57CE-4BBC-AE03-FBC5BCEE5A06}"/>
    <cellStyle name="?????????? 6 2 2" xfId="3055" xr:uid="{605B6629-1EC8-4DF2-A632-3FCEBC50D266}"/>
    <cellStyle name="?????????? 6 2 2 10" xfId="3056" xr:uid="{090BB9A8-432A-401A-A1A8-F10CAE6A176C}"/>
    <cellStyle name="?????????? 6 2 2 10 2" xfId="23490" xr:uid="{0E5CEFD6-61B5-4324-8692-91F131FBAA21}"/>
    <cellStyle name="?????????? 6 2 2 11" xfId="3057" xr:uid="{54510537-889D-4502-AEDD-2E14A7F13BF4}"/>
    <cellStyle name="?????????? 6 2 2 11 2" xfId="23491" xr:uid="{47649E0F-6883-4D65-8D24-A1325DF999D3}"/>
    <cellStyle name="?????????? 6 2 2 12" xfId="3058" xr:uid="{9FA2433E-E6F3-429F-9FAD-EAF79E80B51C}"/>
    <cellStyle name="?????????? 6 2 2 12 2" xfId="23492" xr:uid="{D5F88947-B258-46BC-A35F-185505A5F747}"/>
    <cellStyle name="?????????? 6 2 2 13" xfId="3059" xr:uid="{D30FD35D-9535-4723-B2A3-11F259DAAACA}"/>
    <cellStyle name="?????????? 6 2 2 13 2" xfId="23493" xr:uid="{ECD50158-1CA1-4F71-958A-6801B04B861C}"/>
    <cellStyle name="?????????? 6 2 2 14" xfId="3060" xr:uid="{08557231-BEBF-4449-8BE3-C0D6994E2C99}"/>
    <cellStyle name="?????????? 6 2 2 14 2" xfId="23494" xr:uid="{4A8FE618-29C9-46DB-8B83-AF62496DC63E}"/>
    <cellStyle name="?????????? 6 2 2 15" xfId="23495" xr:uid="{13749594-862E-425F-8598-DF4CBD10D25F}"/>
    <cellStyle name="?????????? 6 2 2 2" xfId="3061" xr:uid="{B7DEB007-5A6E-42C5-A597-0B8054E25B2E}"/>
    <cellStyle name="?????????? 6 2 2 2 2" xfId="23496" xr:uid="{624F55F2-BB3C-4804-82F0-FC0D2CA5B8CC}"/>
    <cellStyle name="?????????? 6 2 2 3" xfId="3062" xr:uid="{236A67F8-5FC2-4CAB-B63E-E29FF6B5B438}"/>
    <cellStyle name="?????????? 6 2 2 3 2" xfId="23497" xr:uid="{D3AAB316-C237-4178-8E7E-24ADEE5C916F}"/>
    <cellStyle name="?????????? 6 2 2 4" xfId="3063" xr:uid="{8B726D3B-1BE4-4FC0-B8AC-02425CCB8669}"/>
    <cellStyle name="?????????? 6 2 2 4 2" xfId="23498" xr:uid="{E1D32DEB-EE1E-4853-8209-8E31C5AEABB9}"/>
    <cellStyle name="?????????? 6 2 2 5" xfId="3064" xr:uid="{ACB2A88A-9DFD-4E64-BA67-53214B592804}"/>
    <cellStyle name="?????????? 6 2 2 5 2" xfId="23499" xr:uid="{ECCA27B9-F9EE-4694-8CA8-F794CB74EBCA}"/>
    <cellStyle name="?????????? 6 2 2 6" xfId="3065" xr:uid="{2373B706-88E2-4876-BBB6-FD73A5B84C76}"/>
    <cellStyle name="?????????? 6 2 2 6 2" xfId="23500" xr:uid="{F04CEFCA-D935-4459-87A8-23F530B0D674}"/>
    <cellStyle name="?????????? 6 2 2 7" xfId="3066" xr:uid="{C62B4649-737A-432D-A9E4-21F8C8266E4B}"/>
    <cellStyle name="?????????? 6 2 2 7 2" xfId="23501" xr:uid="{C2BD79D7-DB4B-467B-9484-A1D7AA0D3243}"/>
    <cellStyle name="?????????? 6 2 2 8" xfId="3067" xr:uid="{386AB6A3-E322-4928-8342-E836B0A3020F}"/>
    <cellStyle name="?????????? 6 2 2 8 2" xfId="23502" xr:uid="{9FFFD2C5-CCA4-470B-891A-EFB8F223162E}"/>
    <cellStyle name="?????????? 6 2 2 9" xfId="3068" xr:uid="{0E104A9C-F480-4CD6-9CA1-55E4D89DE673}"/>
    <cellStyle name="?????????? 6 2 2 9 2" xfId="23503" xr:uid="{4CDB64F3-C291-4C8F-AC03-7F97F44B89B8}"/>
    <cellStyle name="?????????? 6 2 3" xfId="3069" xr:uid="{61C62949-52E8-4ACE-B53C-0B9311309181}"/>
    <cellStyle name="?????????? 6 2 3 2" xfId="23504" xr:uid="{9332C58F-C822-4355-B016-E9A72A97BCBB}"/>
    <cellStyle name="?????????? 6 2 4" xfId="3070" xr:uid="{5EFEB36E-22BC-4E9A-8829-D38A070BAEC4}"/>
    <cellStyle name="?????????? 6 2 4 2" xfId="23505" xr:uid="{02C475BE-27A4-4D4B-9552-FFBA0156CABF}"/>
    <cellStyle name="?????????? 6 2 5" xfId="3071" xr:uid="{51722842-22B7-4627-BFEF-0109B4FF600A}"/>
    <cellStyle name="?????????? 6 2 5 2" xfId="23506" xr:uid="{7F4305B4-55F3-437D-8EFD-3811F50938B1}"/>
    <cellStyle name="?????????? 6 2 6" xfId="3072" xr:uid="{F91C24F8-2CDD-4C6D-BFD9-A4A27C975C2F}"/>
    <cellStyle name="?????????? 6 2 6 2" xfId="23507" xr:uid="{C352EFB7-D0BF-4AFA-80F0-401EB10D3026}"/>
    <cellStyle name="?????????? 6 2 7" xfId="3073" xr:uid="{886D3656-6877-4884-BF7E-EA95C1E291AD}"/>
    <cellStyle name="?????????? 6 2 7 2" xfId="23508" xr:uid="{08E98DDD-F16F-42F8-B381-E863FFCEC397}"/>
    <cellStyle name="?????????? 6 2 8" xfId="3074" xr:uid="{98A06CAE-099D-4B06-AE89-3EDC42FE5CF3}"/>
    <cellStyle name="?????????? 6 2 8 2" xfId="23509" xr:uid="{A1380B9D-1A6B-4110-859B-DCD9C721E38C}"/>
    <cellStyle name="?????????? 6 2 9" xfId="3075" xr:uid="{FE182ED0-0D06-4AA8-9FAF-E17E33962945}"/>
    <cellStyle name="?????????? 6 2 9 2" xfId="23510" xr:uid="{E0BE6F96-8100-4DC6-BF4A-A31C326D045A}"/>
    <cellStyle name="?????????? 6 3" xfId="3076" xr:uid="{2C23D7E3-F529-4400-B4C7-372FDD04753B}"/>
    <cellStyle name="?????????? 6 3 10" xfId="3077" xr:uid="{8CBD645C-8A9D-456C-B086-191088C9C948}"/>
    <cellStyle name="?????????? 6 3 10 2" xfId="23511" xr:uid="{8BE33DA6-400D-49E6-BA53-82BE88FC7D5E}"/>
    <cellStyle name="?????????? 6 3 11" xfId="3078" xr:uid="{C1C2BD12-4734-464E-AA7F-518F1858DE97}"/>
    <cellStyle name="?????????? 6 3 11 2" xfId="23512" xr:uid="{0B1716E4-43EE-459B-8D3E-249F3C455F29}"/>
    <cellStyle name="?????????? 6 3 12" xfId="3079" xr:uid="{4659BFD4-370C-41CA-B3D1-FAAC26E22EAB}"/>
    <cellStyle name="?????????? 6 3 12 2" xfId="23513" xr:uid="{3285833E-190D-4BC3-B64B-6828D4B76E64}"/>
    <cellStyle name="?????????? 6 3 13" xfId="3080" xr:uid="{46A176B3-29D0-4E4E-ADCE-DC0120458F48}"/>
    <cellStyle name="?????????? 6 3 13 2" xfId="23514" xr:uid="{06CA662B-95F1-4E12-A392-ECC31D032A39}"/>
    <cellStyle name="?????????? 6 3 14" xfId="3081" xr:uid="{99955227-2569-491C-8BD5-2837BD1725A9}"/>
    <cellStyle name="?????????? 6 3 14 2" xfId="23515" xr:uid="{3FA44A86-B724-499F-A593-899193293EA9}"/>
    <cellStyle name="?????????? 6 3 15" xfId="23516" xr:uid="{761E46C7-7A17-4548-A2DF-72A4B40D1775}"/>
    <cellStyle name="?????????? 6 3 2" xfId="3082" xr:uid="{BED1EDC0-83EB-49E2-8A10-89AC1DB063EE}"/>
    <cellStyle name="?????????? 6 3 2 2" xfId="23517" xr:uid="{374CFE82-D2F6-4940-9174-3B4D7FF40FDD}"/>
    <cellStyle name="?????????? 6 3 3" xfId="3083" xr:uid="{655C8543-BBD5-4A94-BCCD-8C3046E464FE}"/>
    <cellStyle name="?????????? 6 3 3 2" xfId="23518" xr:uid="{DB36425E-B65D-47C6-A8FB-41B4E04A58C6}"/>
    <cellStyle name="?????????? 6 3 4" xfId="3084" xr:uid="{620BEC7A-CAEE-478F-BBF6-FE5175F78711}"/>
    <cellStyle name="?????????? 6 3 4 2" xfId="23519" xr:uid="{3FF5826A-2DE0-4735-B473-C7636C736259}"/>
    <cellStyle name="?????????? 6 3 5" xfId="3085" xr:uid="{B771A6AC-0357-4333-93FC-B25896981881}"/>
    <cellStyle name="?????????? 6 3 5 2" xfId="23520" xr:uid="{62616C9A-233A-42B5-AA76-860324397EC3}"/>
    <cellStyle name="?????????? 6 3 6" xfId="3086" xr:uid="{4E52E4E5-6C2D-4011-830B-CF8CB82D6AB1}"/>
    <cellStyle name="?????????? 6 3 6 2" xfId="23521" xr:uid="{B352D20E-CE3D-4527-AEAE-93390318B7ED}"/>
    <cellStyle name="?????????? 6 3 7" xfId="3087" xr:uid="{1C22DAF8-45CD-4BB0-AD24-D31BD68FA222}"/>
    <cellStyle name="?????????? 6 3 7 2" xfId="23522" xr:uid="{4D12F42D-F7F5-46FA-B03C-7C9BC0A4A3CD}"/>
    <cellStyle name="?????????? 6 3 8" xfId="3088" xr:uid="{AE592EAA-1447-4779-A712-33DE1407BB71}"/>
    <cellStyle name="?????????? 6 3 8 2" xfId="23523" xr:uid="{7A685935-3D65-4236-A60A-D346336C48A0}"/>
    <cellStyle name="?????????? 6 3 9" xfId="3089" xr:uid="{5D138524-FCE2-471D-911E-555BB7DA8983}"/>
    <cellStyle name="?????????? 6 3 9 2" xfId="23524" xr:uid="{7920ADEB-C10E-4C91-A027-6AEBA5A45ECA}"/>
    <cellStyle name="?????????? 6 4" xfId="3090" xr:uid="{D30D7239-C6A6-4EE3-B404-7C27CD673242}"/>
    <cellStyle name="?????????? 6 4 2" xfId="23525" xr:uid="{3EA198ED-E81A-44EA-8E2C-667B39BBAA83}"/>
    <cellStyle name="?????????? 6 5" xfId="3091" xr:uid="{9374D754-9C43-4F67-A303-119F0172480D}"/>
    <cellStyle name="?????????? 6 5 2" xfId="23526" xr:uid="{D3682225-4B41-4346-AF77-3F8159119C11}"/>
    <cellStyle name="?????????? 6 6" xfId="3092" xr:uid="{4EBC616F-40D9-42EF-9E41-AD50C4B09A52}"/>
    <cellStyle name="?????????? 6 6 2" xfId="23527" xr:uid="{584060CA-1222-46AB-91AA-A311403348F1}"/>
    <cellStyle name="?????????? 6 7" xfId="3093" xr:uid="{775C3522-B040-4BEB-9B1F-6F8425252602}"/>
    <cellStyle name="?????????? 6 7 2" xfId="23528" xr:uid="{B3B755F4-EAEC-455A-9979-E7B298298EFA}"/>
    <cellStyle name="?????????? 6 8" xfId="3094" xr:uid="{8684697D-A88C-4BC6-AEC1-53C97F057B65}"/>
    <cellStyle name="?????????? 6 8 2" xfId="23529" xr:uid="{38CCE223-E70C-4D13-95D2-77C76E523373}"/>
    <cellStyle name="?????????? 6 9" xfId="3095" xr:uid="{F9F733C2-AD5B-4E0F-A02D-B69EC98AB9C6}"/>
    <cellStyle name="?????????? 6 9 2" xfId="23530" xr:uid="{8672A3C0-88DB-4680-B6AD-5478106B117F}"/>
    <cellStyle name="?????????? 7" xfId="3096" xr:uid="{FAF33E95-65C8-4733-8C9D-642634504F46}"/>
    <cellStyle name="?????????? 7 10" xfId="3097" xr:uid="{C51D50A8-A5EB-4DB6-9AC0-E403FF8D2955}"/>
    <cellStyle name="?????????? 7 10 2" xfId="23531" xr:uid="{B79B70B8-DF43-4EF9-8954-B29001DA80BE}"/>
    <cellStyle name="?????????? 7 11" xfId="3098" xr:uid="{5A4824AE-9AA9-4E34-B101-3C523696DF51}"/>
    <cellStyle name="?????????? 7 11 2" xfId="23532" xr:uid="{FD123E17-B21E-4FD7-98A0-96476C453553}"/>
    <cellStyle name="?????????? 7 12" xfId="3099" xr:uid="{59C8E07D-32C0-46E8-B343-EE240F8EA25E}"/>
    <cellStyle name="?????????? 7 12 2" xfId="23533" xr:uid="{7866AC88-BE8F-4556-BEFE-32F549A6CA69}"/>
    <cellStyle name="?????????? 7 13" xfId="3100" xr:uid="{64748F7B-6077-4CAD-B0E7-4C7259A6DCCA}"/>
    <cellStyle name="?????????? 7 13 2" xfId="23534" xr:uid="{F2133317-CFC4-4809-853F-4F482D1A50F4}"/>
    <cellStyle name="?????????? 7 14" xfId="3101" xr:uid="{CC3CB541-4DC3-441D-99CB-EF4670F0AC5F}"/>
    <cellStyle name="?????????? 7 14 2" xfId="23535" xr:uid="{7BA94CDD-A881-4820-B07E-04EB5DCEA059}"/>
    <cellStyle name="?????????? 7 15" xfId="3102" xr:uid="{ED957F7B-42D0-4B1E-93DF-E1286B479DFF}"/>
    <cellStyle name="?????????? 7 15 2" xfId="23536" xr:uid="{688B178B-46E7-4597-B4FF-948A44AAF5AE}"/>
    <cellStyle name="?????????? 7 16" xfId="23537" xr:uid="{D6849BE4-9EB0-4BD0-BDDF-613A1AE29A88}"/>
    <cellStyle name="?????????? 7 2" xfId="3103" xr:uid="{F10AA050-5571-44CD-83C4-D9BF19A52041}"/>
    <cellStyle name="?????????? 7 2 10" xfId="3104" xr:uid="{77FEF00B-21AC-4AAF-AEF6-3F6935CFD694}"/>
    <cellStyle name="?????????? 7 2 10 2" xfId="23538" xr:uid="{7F16EE48-E5CA-4BCB-9D59-8CC20730239F}"/>
    <cellStyle name="?????????? 7 2 11" xfId="3105" xr:uid="{F15ED38E-3FD8-4324-96B6-2240297F94A2}"/>
    <cellStyle name="?????????? 7 2 11 2" xfId="23539" xr:uid="{58FA5CE3-19A8-43E3-AA7B-9BA3D48CFFBA}"/>
    <cellStyle name="?????????? 7 2 12" xfId="3106" xr:uid="{563F5800-A321-411A-8CC4-83E115030196}"/>
    <cellStyle name="?????????? 7 2 12 2" xfId="23540" xr:uid="{8AC02A9A-0BC9-4370-B8C1-7BF360DC371D}"/>
    <cellStyle name="?????????? 7 2 13" xfId="3107" xr:uid="{0CD4781B-DD8A-466E-B55C-A5F44A74B720}"/>
    <cellStyle name="?????????? 7 2 13 2" xfId="23541" xr:uid="{DB32F169-6A99-4DBE-A866-037DFFC4789D}"/>
    <cellStyle name="?????????? 7 2 14" xfId="3108" xr:uid="{E624D198-6597-4B2B-98A0-A154058656B2}"/>
    <cellStyle name="?????????? 7 2 14 2" xfId="23542" xr:uid="{4D1FB990-2FBF-420E-8268-1D33C970DD0B}"/>
    <cellStyle name="?????????? 7 2 15" xfId="23543" xr:uid="{AFD47292-9343-42E8-B3F5-2110A39FAE0E}"/>
    <cellStyle name="?????????? 7 2 2" xfId="3109" xr:uid="{7280C208-003C-4004-9830-25DD90CBE63B}"/>
    <cellStyle name="?????????? 7 2 2 10" xfId="3110" xr:uid="{ECB75EC8-8711-43E0-B1AD-B174BC861CD2}"/>
    <cellStyle name="?????????? 7 2 2 10 2" xfId="23544" xr:uid="{C354C945-B621-4C31-84AC-5721C1E0B3A4}"/>
    <cellStyle name="?????????? 7 2 2 11" xfId="3111" xr:uid="{D8B7083C-67CA-4172-BFF0-F60B915AD7E3}"/>
    <cellStyle name="?????????? 7 2 2 11 2" xfId="23545" xr:uid="{4C599D95-E0C2-4A69-99E9-71947E423FAB}"/>
    <cellStyle name="?????????? 7 2 2 12" xfId="3112" xr:uid="{21C27678-5C09-4B29-863C-BB2FC481727B}"/>
    <cellStyle name="?????????? 7 2 2 12 2" xfId="23546" xr:uid="{2170EFE5-FA4E-4A09-9EA3-C77F4F2B71BE}"/>
    <cellStyle name="?????????? 7 2 2 13" xfId="3113" xr:uid="{14157A18-3511-4321-9BD1-E7E000CEAC8D}"/>
    <cellStyle name="?????????? 7 2 2 13 2" xfId="23547" xr:uid="{A91F395A-C4C6-4021-813C-CA6B467C1732}"/>
    <cellStyle name="?????????? 7 2 2 14" xfId="3114" xr:uid="{BC643684-190F-4288-8408-4465376AF546}"/>
    <cellStyle name="?????????? 7 2 2 14 2" xfId="23548" xr:uid="{39E64D07-C444-45E0-8110-CD9A006D16E6}"/>
    <cellStyle name="?????????? 7 2 2 15" xfId="23549" xr:uid="{9117FE93-C53B-4366-9A04-AD0D83486644}"/>
    <cellStyle name="?????????? 7 2 2 2" xfId="3115" xr:uid="{591E02F1-9669-40ED-90F0-65C64A4470F1}"/>
    <cellStyle name="?????????? 7 2 2 2 2" xfId="23550" xr:uid="{23A3832C-393B-43D1-897F-A1383BDA9321}"/>
    <cellStyle name="?????????? 7 2 2 3" xfId="3116" xr:uid="{82288568-C081-4572-9337-F925F20B77E6}"/>
    <cellStyle name="?????????? 7 2 2 3 2" xfId="23551" xr:uid="{B871B6BF-F408-4EB7-966B-17A62DFED21D}"/>
    <cellStyle name="?????????? 7 2 2 4" xfId="3117" xr:uid="{C365C406-52F5-46CB-BDCD-8A40A37346EE}"/>
    <cellStyle name="?????????? 7 2 2 4 2" xfId="23552" xr:uid="{99F6DF9A-E3CE-441B-BEF7-336786C6930C}"/>
    <cellStyle name="?????????? 7 2 2 5" xfId="3118" xr:uid="{01C2E50A-F941-4431-BB74-7261685A3DCD}"/>
    <cellStyle name="?????????? 7 2 2 5 2" xfId="23553" xr:uid="{CE44F815-4EA7-4EDE-A556-8EFB50C47031}"/>
    <cellStyle name="?????????? 7 2 2 6" xfId="3119" xr:uid="{5DAE5CE7-6460-469F-BC95-C57885819C8B}"/>
    <cellStyle name="?????????? 7 2 2 6 2" xfId="23554" xr:uid="{F0B8AC81-9B5F-4E20-86DC-AC9A269586AA}"/>
    <cellStyle name="?????????? 7 2 2 7" xfId="3120" xr:uid="{D754240C-8A12-488C-B5EA-AC9E083F381B}"/>
    <cellStyle name="?????????? 7 2 2 7 2" xfId="23555" xr:uid="{95327C8D-F07D-4E65-93DA-A8BF2EDFBC7D}"/>
    <cellStyle name="?????????? 7 2 2 8" xfId="3121" xr:uid="{D35CECE1-4DE8-4AA4-B1B0-6159701E1C0C}"/>
    <cellStyle name="?????????? 7 2 2 8 2" xfId="23556" xr:uid="{5F18ED98-CF2A-4F80-91D6-17686FAC4C59}"/>
    <cellStyle name="?????????? 7 2 2 9" xfId="3122" xr:uid="{4BAE1B0C-6F65-4D8A-A001-4145C4FBFC39}"/>
    <cellStyle name="?????????? 7 2 2 9 2" xfId="23557" xr:uid="{5575B45A-483E-4269-9BCD-CD8CA8CB53B8}"/>
    <cellStyle name="?????????? 7 2 3" xfId="3123" xr:uid="{86B089EC-B123-4FAC-8ABA-C4D25BFED8C6}"/>
    <cellStyle name="?????????? 7 2 3 2" xfId="23558" xr:uid="{B143ED9A-07A9-4F79-AACF-8E897C45AFDE}"/>
    <cellStyle name="?????????? 7 2 4" xfId="3124" xr:uid="{307D51EA-E4CE-4558-8F5A-2DC85DFC869C}"/>
    <cellStyle name="?????????? 7 2 4 2" xfId="23559" xr:uid="{2A352D95-FA65-4643-8954-135225A81A9A}"/>
    <cellStyle name="?????????? 7 2 5" xfId="3125" xr:uid="{21AC249D-6BE8-49CE-A456-0228748D99D2}"/>
    <cellStyle name="?????????? 7 2 5 2" xfId="23560" xr:uid="{28005A5C-160F-4B57-AFF9-962BE82849F2}"/>
    <cellStyle name="?????????? 7 2 6" xfId="3126" xr:uid="{3AB5FDC3-47D8-441C-9497-7B111B91BB04}"/>
    <cellStyle name="?????????? 7 2 6 2" xfId="23561" xr:uid="{35165798-3E6A-4399-9FD9-8643EADC0B55}"/>
    <cellStyle name="?????????? 7 2 7" xfId="3127" xr:uid="{182A72E9-3200-49E2-BEC6-1B9B4150B318}"/>
    <cellStyle name="?????????? 7 2 7 2" xfId="23562" xr:uid="{EBD7F70E-BB38-4514-A239-5CC8AF07D93F}"/>
    <cellStyle name="?????????? 7 2 8" xfId="3128" xr:uid="{FF50F5C8-36E1-47A1-AB6C-09D7BA8113E2}"/>
    <cellStyle name="?????????? 7 2 8 2" xfId="23563" xr:uid="{7374AB99-E1EA-461A-B75E-01E76310BA2A}"/>
    <cellStyle name="?????????? 7 2 9" xfId="3129" xr:uid="{6E099E5F-E27E-4B5A-A6F7-603FD1A9C851}"/>
    <cellStyle name="?????????? 7 2 9 2" xfId="23564" xr:uid="{D885E31E-805D-4F63-A2BA-1E0010BDA434}"/>
    <cellStyle name="?????????? 7 3" xfId="3130" xr:uid="{7216FC8E-521E-460C-8745-B81A0CB99C0D}"/>
    <cellStyle name="?????????? 7 3 10" xfId="3131" xr:uid="{D3873AB3-C807-4297-B4F4-66595AF0C8AF}"/>
    <cellStyle name="?????????? 7 3 10 2" xfId="23565" xr:uid="{FE667152-20BA-42BE-A519-6ACF342A1389}"/>
    <cellStyle name="?????????? 7 3 11" xfId="3132" xr:uid="{EDFEA13B-812E-499E-96C0-25B87C7BD7E3}"/>
    <cellStyle name="?????????? 7 3 11 2" xfId="23566" xr:uid="{A72C62E3-52DB-4D49-AD28-3FD68B247D9C}"/>
    <cellStyle name="?????????? 7 3 12" xfId="3133" xr:uid="{C6AF318F-1AF8-448F-8C59-6DC1AD1CAE9E}"/>
    <cellStyle name="?????????? 7 3 12 2" xfId="23567" xr:uid="{664935A0-0779-41F5-AD5F-F2DBB36872E0}"/>
    <cellStyle name="?????????? 7 3 13" xfId="3134" xr:uid="{52010AF9-C8EE-4631-90ED-470AF3E2FEB1}"/>
    <cellStyle name="?????????? 7 3 13 2" xfId="23568" xr:uid="{B23E3093-C445-4B35-AEAF-A7A145222AC4}"/>
    <cellStyle name="?????????? 7 3 14" xfId="3135" xr:uid="{CA8C6F39-0259-4343-B26A-BD1854DFEBB8}"/>
    <cellStyle name="?????????? 7 3 14 2" xfId="23569" xr:uid="{FCEA8872-8BFF-404B-8679-3FE31A986897}"/>
    <cellStyle name="?????????? 7 3 15" xfId="23570" xr:uid="{21ECB2A3-732E-413A-A155-B860A37B8068}"/>
    <cellStyle name="?????????? 7 3 2" xfId="3136" xr:uid="{DAC225C3-800F-4985-9A0A-85F62FE56829}"/>
    <cellStyle name="?????????? 7 3 2 2" xfId="23571" xr:uid="{47443E57-33AB-4394-BEA8-222F74714C65}"/>
    <cellStyle name="?????????? 7 3 3" xfId="3137" xr:uid="{C3F623DB-A5A2-41A1-BE9A-D469157BDB4F}"/>
    <cellStyle name="?????????? 7 3 3 2" xfId="23572" xr:uid="{45174C6A-25C2-484A-98C4-B23294A6F026}"/>
    <cellStyle name="?????????? 7 3 4" xfId="3138" xr:uid="{659F95F3-F00F-4FC0-AD71-BCF78710FDF1}"/>
    <cellStyle name="?????????? 7 3 4 2" xfId="23573" xr:uid="{A5D3F0AC-7A1F-4E43-8F1D-BA8264BB8989}"/>
    <cellStyle name="?????????? 7 3 5" xfId="3139" xr:uid="{A20824ED-B64D-41FF-AE18-E858540D80DD}"/>
    <cellStyle name="?????????? 7 3 5 2" xfId="23574" xr:uid="{5F06B834-1DC4-45F7-96E6-9458B5E98AEC}"/>
    <cellStyle name="?????????? 7 3 6" xfId="3140" xr:uid="{CF6AFB39-E3D9-4ECE-A0EB-17813CD622A3}"/>
    <cellStyle name="?????????? 7 3 6 2" xfId="23575" xr:uid="{3A372886-EBAC-48A0-B828-E1CF24B3C7D3}"/>
    <cellStyle name="?????????? 7 3 7" xfId="3141" xr:uid="{0D86DC13-26B2-4AF2-B999-EAC5C39BB8B4}"/>
    <cellStyle name="?????????? 7 3 7 2" xfId="23576" xr:uid="{2B7286FA-4123-4FF3-870A-709DDE631C60}"/>
    <cellStyle name="?????????? 7 3 8" xfId="3142" xr:uid="{62505267-8F00-4DBC-B6FB-4CD9674C9F22}"/>
    <cellStyle name="?????????? 7 3 8 2" xfId="23577" xr:uid="{756C8BD2-42A2-48DF-9D32-D2FCE167DD2B}"/>
    <cellStyle name="?????????? 7 3 9" xfId="3143" xr:uid="{E2E0C81E-613B-4B63-9968-95E999FAE9C9}"/>
    <cellStyle name="?????????? 7 3 9 2" xfId="23578" xr:uid="{A1BE42DA-FA75-430A-876D-DAE3CCB185B0}"/>
    <cellStyle name="?????????? 7 4" xfId="3144" xr:uid="{6E3F8BB4-F0F8-459E-AD71-25EDA26BA064}"/>
    <cellStyle name="?????????? 7 4 2" xfId="23579" xr:uid="{F28E39B1-1239-4314-9A8F-BD4FFE4FCAF3}"/>
    <cellStyle name="?????????? 7 5" xfId="3145" xr:uid="{8489262E-865B-4E40-B8BE-71F329DB9293}"/>
    <cellStyle name="?????????? 7 5 2" xfId="23580" xr:uid="{647EA156-1E9F-4336-B1D7-45DFB4B59B21}"/>
    <cellStyle name="?????????? 7 6" xfId="3146" xr:uid="{DB1276A8-7BAA-46E5-A4C7-C2F598457F5C}"/>
    <cellStyle name="?????????? 7 6 2" xfId="23581" xr:uid="{D7261460-88CF-401B-9AFF-87CCB1028673}"/>
    <cellStyle name="?????????? 7 7" xfId="3147" xr:uid="{59C626D9-C526-4A8C-9A9B-1E2409F49B74}"/>
    <cellStyle name="?????????? 7 7 2" xfId="23582" xr:uid="{6680FB59-E2CC-4CFC-A806-0E8CA18ED79A}"/>
    <cellStyle name="?????????? 7 8" xfId="3148" xr:uid="{9976AC3F-3872-4E89-B713-39EEC645E1FB}"/>
    <cellStyle name="?????????? 7 8 2" xfId="23583" xr:uid="{57134220-9918-4E82-AACF-CE05CC3BE75C}"/>
    <cellStyle name="?????????? 7 9" xfId="3149" xr:uid="{B9616219-7A02-46D1-850D-F056E79506A1}"/>
    <cellStyle name="?????????? 7 9 2" xfId="23584" xr:uid="{D8BC3F84-6E83-4966-B23D-859C36BFD633}"/>
    <cellStyle name="?????????? 8" xfId="3150" xr:uid="{BDE9FD42-CBA0-4260-8F3E-CC461EF05E39}"/>
    <cellStyle name="?????????? 8 10" xfId="3151" xr:uid="{F9BACDCA-D260-4D5F-97E5-319979008E78}"/>
    <cellStyle name="?????????? 8 10 2" xfId="23585" xr:uid="{FA84A864-FF2A-49CB-9D15-65E985F954DD}"/>
    <cellStyle name="?????????? 8 11" xfId="3152" xr:uid="{0E3EC96C-2851-4CBD-A668-1A36D7C0F788}"/>
    <cellStyle name="?????????? 8 11 2" xfId="23586" xr:uid="{450C9825-BB8F-4626-8E81-3D28C3C03741}"/>
    <cellStyle name="?????????? 8 12" xfId="3153" xr:uid="{E22A24DA-0956-4843-A026-DF88520BA3B1}"/>
    <cellStyle name="?????????? 8 12 2" xfId="23587" xr:uid="{D2B20B7E-E62B-4C7D-93CB-8EB3FE8819CA}"/>
    <cellStyle name="?????????? 8 13" xfId="3154" xr:uid="{3182BA2A-2E75-4686-A802-8A3893FCCF51}"/>
    <cellStyle name="?????????? 8 13 2" xfId="23588" xr:uid="{B9B8B48A-F1AB-4281-A1F7-A09C267C51E6}"/>
    <cellStyle name="?????????? 8 14" xfId="3155" xr:uid="{9418FD3D-6184-4ED8-9CC6-6A1C9FF9989A}"/>
    <cellStyle name="?????????? 8 14 2" xfId="23589" xr:uid="{2454780B-620D-4E4D-AF35-ADB399A6232F}"/>
    <cellStyle name="?????????? 8 15" xfId="23590" xr:uid="{1EA0CB46-FFE5-489F-BE8E-B4CD9AA6BB09}"/>
    <cellStyle name="?????????? 8 2" xfId="3156" xr:uid="{B0A495CD-2923-4206-92C0-FADED7BA6A48}"/>
    <cellStyle name="?????????? 8 2 10" xfId="3157" xr:uid="{FA0C18BF-65F3-4CE5-8610-F1E22DCC8D7D}"/>
    <cellStyle name="?????????? 8 2 10 2" xfId="23591" xr:uid="{AA154FEC-7B5F-44FD-9BE2-5657D3133E9E}"/>
    <cellStyle name="?????????? 8 2 11" xfId="3158" xr:uid="{6EFBCC3B-7C3E-4D68-9FA3-EB70FB5F6ED6}"/>
    <cellStyle name="?????????? 8 2 11 2" xfId="23592" xr:uid="{4E1240FD-FB1D-44E9-9745-F8555F365E6E}"/>
    <cellStyle name="?????????? 8 2 12" xfId="3159" xr:uid="{6607376F-0F3E-43DC-B307-EFE2366C535A}"/>
    <cellStyle name="?????????? 8 2 12 2" xfId="23593" xr:uid="{6ECF7B43-4C24-43EF-B17D-37981806966C}"/>
    <cellStyle name="?????????? 8 2 13" xfId="3160" xr:uid="{CCF2D03A-A73E-407E-814B-38DB151412DC}"/>
    <cellStyle name="?????????? 8 2 13 2" xfId="23594" xr:uid="{13556C31-45B5-4E4C-AB91-E071D2F7D9EE}"/>
    <cellStyle name="?????????? 8 2 14" xfId="3161" xr:uid="{55B82146-FD95-4108-B683-F00D5AE04838}"/>
    <cellStyle name="?????????? 8 2 14 2" xfId="23595" xr:uid="{4149FE5F-B6E6-43CA-881F-8463FC991F71}"/>
    <cellStyle name="?????????? 8 2 15" xfId="23596" xr:uid="{1F0E702B-36EA-44CC-A015-58B4E94DB753}"/>
    <cellStyle name="?????????? 8 2 2" xfId="3162" xr:uid="{1621D71A-925C-477E-AD3C-C78446EBC98D}"/>
    <cellStyle name="?????????? 8 2 2 2" xfId="23597" xr:uid="{8693D5DE-DACB-4AA1-94E5-32EF54F66538}"/>
    <cellStyle name="?????????? 8 2 3" xfId="3163" xr:uid="{54616BD0-4B48-44F6-87A4-106A2F998E1A}"/>
    <cellStyle name="?????????? 8 2 3 2" xfId="23598" xr:uid="{A8FA732F-85CC-4804-ACAA-3A5E4F3FD32D}"/>
    <cellStyle name="?????????? 8 2 4" xfId="3164" xr:uid="{7B1F9C5F-AA7F-41F1-B6B5-255A79B0F078}"/>
    <cellStyle name="?????????? 8 2 4 2" xfId="23599" xr:uid="{3535AF8B-9D4E-415B-AD3E-8414D607139B}"/>
    <cellStyle name="?????????? 8 2 5" xfId="3165" xr:uid="{0515ED6A-E048-4BA5-A164-A987FEDAA360}"/>
    <cellStyle name="?????????? 8 2 5 2" xfId="23600" xr:uid="{A7D9F362-9E27-4DE9-9BCD-E445122B453D}"/>
    <cellStyle name="?????????? 8 2 6" xfId="3166" xr:uid="{689DF4BF-9FB3-4DDB-8712-BD5272525FCB}"/>
    <cellStyle name="?????????? 8 2 6 2" xfId="23601" xr:uid="{DF60EBE7-75D0-47B2-AF8E-9FC9E9781D1F}"/>
    <cellStyle name="?????????? 8 2 7" xfId="3167" xr:uid="{0F80DDE6-C836-4925-A584-BA21FEF4C18C}"/>
    <cellStyle name="?????????? 8 2 7 2" xfId="23602" xr:uid="{B59B8783-A5AE-4330-A247-35A1C074EA98}"/>
    <cellStyle name="?????????? 8 2 8" xfId="3168" xr:uid="{C3F81D78-E6F9-4A4B-A5EB-B303AE3628C0}"/>
    <cellStyle name="?????????? 8 2 8 2" xfId="23603" xr:uid="{07C3F746-1F4F-43F5-8E8C-657E8214D8A2}"/>
    <cellStyle name="?????????? 8 2 9" xfId="3169" xr:uid="{18A7BFD2-7519-48DF-8955-3A313235916D}"/>
    <cellStyle name="?????????? 8 2 9 2" xfId="23604" xr:uid="{75F746F5-ED9A-484E-96F4-FBA40F02718A}"/>
    <cellStyle name="?????????? 8 3" xfId="3170" xr:uid="{6DC4A6B0-BCAD-4C6B-AF1F-92244BBDF654}"/>
    <cellStyle name="?????????? 8 3 2" xfId="23605" xr:uid="{A2434BA9-DD7D-4527-AC88-2AAB90716229}"/>
    <cellStyle name="?????????? 8 4" xfId="3171" xr:uid="{3C6732FA-286E-4F43-BE26-3CEF46893089}"/>
    <cellStyle name="?????????? 8 4 2" xfId="23606" xr:uid="{FB36C5B4-897F-4BB4-A924-2E9CBEB0910F}"/>
    <cellStyle name="?????????? 8 5" xfId="3172" xr:uid="{6D4FAFD7-0434-4062-9415-CA1BDCFEC14D}"/>
    <cellStyle name="?????????? 8 5 2" xfId="23607" xr:uid="{FCA4B85A-FA20-4C4A-9DB3-D84029155B44}"/>
    <cellStyle name="?????????? 8 6" xfId="3173" xr:uid="{2A4701DC-1C13-4432-8D8B-7D7601900854}"/>
    <cellStyle name="?????????? 8 6 2" xfId="23608" xr:uid="{573A1379-4AB0-4AD3-BB77-E3D2F6A2C4BB}"/>
    <cellStyle name="?????????? 8 7" xfId="3174" xr:uid="{BC8667C9-B2AE-4BF1-B8D3-F5DCAD4FE354}"/>
    <cellStyle name="?????????? 8 7 2" xfId="23609" xr:uid="{4CA8E63D-482E-4557-9043-F7C0C765B43C}"/>
    <cellStyle name="?????????? 8 8" xfId="3175" xr:uid="{F1DB8480-58A6-48CB-8C32-EEC0D9703904}"/>
    <cellStyle name="?????????? 8 8 2" xfId="23610" xr:uid="{DF03CFF6-D5B4-4F9F-8AD9-8E03F5167717}"/>
    <cellStyle name="?????????? 8 9" xfId="3176" xr:uid="{708032FE-546B-46C3-83EF-8D624C88E265}"/>
    <cellStyle name="?????????? 8 9 2" xfId="23611" xr:uid="{32AD4C3C-76E9-4B10-BFC6-531C222DE91D}"/>
    <cellStyle name="?????????? 9" xfId="3177" xr:uid="{484B0E94-49BA-408D-9066-9C55A825FDF7}"/>
    <cellStyle name="?????????? 9 10" xfId="3178" xr:uid="{71C13BE4-3F3A-4A87-B255-7DBC0EF97509}"/>
    <cellStyle name="?????????? 9 10 2" xfId="23612" xr:uid="{42D3D975-E3D9-47AD-B96F-DA850340BF4A}"/>
    <cellStyle name="?????????? 9 11" xfId="3179" xr:uid="{717A6EBE-90D5-405C-A3C8-1DAE08E71240}"/>
    <cellStyle name="?????????? 9 11 2" xfId="23613" xr:uid="{80151BE4-ED45-4B50-A421-6999F77E49F2}"/>
    <cellStyle name="?????????? 9 12" xfId="3180" xr:uid="{B9E0B8C7-0D01-4971-8BCE-BF5D97769CAC}"/>
    <cellStyle name="?????????? 9 12 2" xfId="23614" xr:uid="{E5FEA159-D55F-408E-93CB-2BA754947D41}"/>
    <cellStyle name="?????????? 9 13" xfId="3181" xr:uid="{0874A6B3-3E64-4354-8616-8DC5472ECB56}"/>
    <cellStyle name="?????????? 9 13 2" xfId="23615" xr:uid="{B3519A95-D041-45C5-A213-9FBB4C7AFCAA}"/>
    <cellStyle name="?????????? 9 14" xfId="3182" xr:uid="{A8A1E569-59E7-4072-9E4A-E9445FB26AF4}"/>
    <cellStyle name="?????????? 9 14 2" xfId="23616" xr:uid="{7B1E0903-17CB-4376-84AA-7FFD883BF2BA}"/>
    <cellStyle name="?????????? 9 15" xfId="23617" xr:uid="{D11DF32D-9084-4E13-893E-254B1DA933FD}"/>
    <cellStyle name="?????????? 9 2" xfId="3183" xr:uid="{661884CF-DF57-4B0C-B64D-9E93A31D3447}"/>
    <cellStyle name="?????????? 9 2 2" xfId="23618" xr:uid="{AB8D590B-7509-4AFA-A0DF-2F06A8B5DF27}"/>
    <cellStyle name="?????????? 9 3" xfId="3184" xr:uid="{3FCEE59E-3730-4582-A6D0-03854E270503}"/>
    <cellStyle name="?????????? 9 3 2" xfId="23619" xr:uid="{B2FBDEDE-C447-4966-B9A3-A340917063E3}"/>
    <cellStyle name="?????????? 9 4" xfId="3185" xr:uid="{82EE149E-62EB-40C8-9224-B149435C9F40}"/>
    <cellStyle name="?????????? 9 4 2" xfId="23620" xr:uid="{796819EE-F1CE-4F08-91F6-3EEBCC6C5671}"/>
    <cellStyle name="?????????? 9 5" xfId="3186" xr:uid="{E3158755-32A0-4A16-9D07-732710F18CDE}"/>
    <cellStyle name="?????????? 9 5 2" xfId="23621" xr:uid="{478B4802-96E3-409C-B6E8-F69DF67659DA}"/>
    <cellStyle name="?????????? 9 6" xfId="3187" xr:uid="{7AE66394-A210-43BB-93F3-80824E22FEEB}"/>
    <cellStyle name="?????????? 9 6 2" xfId="23622" xr:uid="{96BACFE0-24A3-4BEC-B1BD-2E35641E0623}"/>
    <cellStyle name="?????????? 9 7" xfId="3188" xr:uid="{143E6E2C-698D-4DB4-A09F-F67432BBE114}"/>
    <cellStyle name="?????????? 9 7 2" xfId="23623" xr:uid="{97F874B2-B895-481F-88FE-F3F07BF71921}"/>
    <cellStyle name="?????????? 9 8" xfId="3189" xr:uid="{C54252F8-EF79-43F2-9E3E-E833A99E1100}"/>
    <cellStyle name="?????????? 9 8 2" xfId="23624" xr:uid="{C28A62C5-539D-437F-BB98-251801326FC2}"/>
    <cellStyle name="?????????? 9 9" xfId="3190" xr:uid="{580919FE-4F2B-4299-B77B-6EDAF3516549}"/>
    <cellStyle name="?????????? 9 9 2" xfId="23625" xr:uid="{C34179E3-D78D-4F27-8128-6FCC2CC46934}"/>
    <cellStyle name="???????????" xfId="293" xr:uid="{157733F1-7018-4052-B2E8-FDDA32CBA2F2}"/>
    <cellStyle name="??????????? ??????" xfId="294" xr:uid="{96E39ECB-ABB8-4482-9E62-CC888BDF7AA8}"/>
    <cellStyle name="??????????_????1" xfId="295" xr:uid="{F313CE1C-0D4D-4688-B6CD-7C8D60E317BA}"/>
    <cellStyle name="???????_~1375081" xfId="296" xr:uid="{356EE876-9111-4EDB-B025-DB293778956C}"/>
    <cellStyle name="??????_Bgt2k3-TVMC" xfId="297" xr:uid="{3B34EF09-4268-4509-B3F6-1B128DB0CF01}"/>
    <cellStyle name="??????1" xfId="298" xr:uid="{0D2BA359-288C-4A1B-9763-F55C9AED1F9D}"/>
    <cellStyle name="??????2" xfId="299" xr:uid="{C7DEDFF5-0430-442F-A3CA-1FD45808A682}"/>
    <cellStyle name="??????3" xfId="300" xr:uid="{5E8C6AE0-DC0B-4160-ADB8-4395DE87A3A2}"/>
    <cellStyle name="??????4" xfId="301" xr:uid="{7F102365-597A-4BEA-89D1-DC1658B6FFB2}"/>
    <cellStyle name="??????5" xfId="302" xr:uid="{CBB2BF39-0848-4858-B61D-D63DC7920B5A}"/>
    <cellStyle name="??????6" xfId="303" xr:uid="{1546D652-D037-471D-9746-9D910D33EC0C}"/>
    <cellStyle name="????_Cashflow projection" xfId="304" xr:uid="{A448C88C-B644-4997-BB29-55A4ECA2BCBD}"/>
    <cellStyle name="???[0]_laroux" xfId="305" xr:uid="{B220096A-D53B-4D2A-BFA9-DCA8978AC2A1}"/>
    <cellStyle name="???_laroux" xfId="306" xr:uid="{2728BB37-C3F7-4E09-B620-E4129E12B499}"/>
    <cellStyle name="??[0]_laroux" xfId="307" xr:uid="{144C95F6-D66A-4593-A6F8-499CBB05CC6B}"/>
    <cellStyle name="??_ ??" xfId="308" xr:uid="{B33CE128-7A54-478B-B990-1876DC25FCCD}"/>
    <cellStyle name="?Ⅱ_x001b__x0005_@?" xfId="40550" xr:uid="{F88EA59E-C21C-4285-8C17-F310DB690651}"/>
    <cellStyle name="?árky [0]_548stavokonstr" xfId="309" xr:uid="{32311E5A-B0B6-4324-BD04-F4B152C44C48}"/>
    <cellStyle name="?árky_548stavokonstr" xfId="310" xr:uid="{3C34C4DC-DADE-4EFF-B730-7716D3764252}"/>
    <cellStyle name="?Datum • 01.01.94" xfId="311" xr:uid="{57691C19-FF51-4317-BBE8-54885E7DB6EE}"/>
    <cellStyle name="?Datum • 1.1.94 __" xfId="312" xr:uid="{0AA0605D-356C-49A1-95A4-2A684F28C424}"/>
    <cellStyle name="?Datum • Jahr __" xfId="313" xr:uid="{F0689BA2-FD8A-4F6C-B631-6E90CD2EC775}"/>
    <cellStyle name="?iarky [0]_Kalkulation POLO GP STAND 23.7.99" xfId="314" xr:uid="{6A40EDAC-8ABD-44F9-8C4D-7726D908AE9B}"/>
    <cellStyle name="?iarky_Kalkulation POLO GP STAND 23.7.99" xfId="315" xr:uid="{6E5A97A4-58CF-4636-B341-ADF6D2A18FDE}"/>
    <cellStyle name="_budget 2008 costificato" xfId="316" xr:uid="{96FF2B29-622D-41DE-A2A5-D66145977326}"/>
    <cellStyle name="_Capex_MEE_1-C_1719_200801" xfId="317" xr:uid="{047F2DE1-02E8-418F-93C8-9D146B14EEF6}"/>
    <cellStyle name="_COQ 122007_V00" xfId="318" xr:uid="{446A68AC-2486-4C4B-92A6-8D23D908A356}"/>
    <cellStyle name="_IMM capa V408 end cap change options 15-3-10" xfId="319" xr:uid="{6DC2A62D-C38D-4E2D-A86D-D7E221AC39F7}"/>
    <cellStyle name="’Ê‰Ý [0.00]_!!!GO" xfId="63" xr:uid="{865D138B-6F6A-4180-8CCD-EF6E10370F54}"/>
    <cellStyle name="’Ê‰Ý_!!!GO" xfId="64" xr:uid="{9C0AD302-A865-449D-8FC2-CF2BFE30E207}"/>
    <cellStyle name="√Datum • 01.01.94" xfId="320" xr:uid="{F38302FC-1952-4C3D-B4DD-3674A987C088}"/>
    <cellStyle name="√Datum • 1.1.94 __" xfId="321" xr:uid="{1F7A1F4F-535F-40D0-88B9-1B3AB0376B05}"/>
    <cellStyle name="√Datum • Jahr __" xfId="322" xr:uid="{50AACA54-7731-407A-B31B-15507AC0EB80}"/>
    <cellStyle name="•W?_!!!GO" xfId="65" xr:uid="{B4ED81B9-6898-488D-8C44-7F6290760EB1}"/>
    <cellStyle name="•W€_RAO-S2" xfId="323" xr:uid="{96170DA0-946E-40A0-86C5-5AB0EB30D2F7}"/>
    <cellStyle name="•W_RAO-S2" xfId="66" xr:uid="{5FEEC2BB-A770-4614-AF47-E4C8620E3DB1}"/>
    <cellStyle name="0" xfId="67" xr:uid="{D1F31EAC-1480-4FEE-BBE7-88305CCC1919}"/>
    <cellStyle name="0.0" xfId="68" xr:uid="{B4F7145C-7244-44BE-A55F-19C0C7FEE30B}"/>
    <cellStyle name="0.00" xfId="69" xr:uid="{F42C74C3-754C-4BC3-A24F-83EA7E5D8B49}"/>
    <cellStyle name="0_02_12_20 BR204 IT IMC-TPU_CBA" xfId="70" xr:uid="{E4288F1F-3767-4BA5-9CB9-1E77D6ECAE1B}"/>
    <cellStyle name="0_050830_SR_CBA Input-Datei_X 204 IT HSK_IMC-PVC" xfId="71" xr:uid="{6FED9BA8-266A-4379-9D4A-08CD8255A329}"/>
    <cellStyle name="0_061106a CBA nF BR 212_IT 2Hutze_PUR_Schk_FCA" xfId="72" xr:uid="{BB7648B9-D5F7-4A5B-9BBC-B92970ADCCCD}"/>
    <cellStyle name="0_08.08.28_Kostensplit_Ablagen_FS_BFS_AU316" xfId="73" xr:uid="{F5CA43BC-4F2B-4ED9-9D27-794E5A534ACD}"/>
    <cellStyle name="0_08.10.06_Kostensplit_I-Tafel_AU316_NEU" xfId="74" xr:uid="{FDC657C8-6239-4B6C-BD2B-957969303F5B}"/>
    <cellStyle name="0_08.10.08_Kostensplit_I-Tafel_AU316" xfId="75" xr:uid="{4ADC51CB-BBBC-4DA8-B3DD-76671B3DB054}"/>
    <cellStyle name="0_08.11.11_Kostensplit_Ablagen_FS_BFS_AU316" xfId="76" xr:uid="{5CB5A7AF-2045-410E-B47A-385FF6B750F5}"/>
    <cellStyle name="0_Additional Data for CBA 24th January 2003" xfId="77" xr:uid="{10092534-7F18-4075-BA2D-7316AEDAA0D1}"/>
    <cellStyle name="0_Basisdaten CBA Porsche Panamera 17.11.2005" xfId="78" xr:uid="{7961A3CD-DEBB-4559-877B-FCF453C86885}"/>
    <cellStyle name="0_CBA Audi AU 416 Kneidinger" xfId="79" xr:uid="{5F2A4FAC-712C-403D-9D9F-606382547036}"/>
    <cellStyle name="0_CBA Datenblatt" xfId="80" xr:uid="{7BEE783D-05E3-4F37-B8E3-16CBD679A539}"/>
    <cellStyle name="0_CBA Datenblatt_Basisdaten CBA Porsche Panamera 17.11.2005" xfId="81" xr:uid="{CB7DB9E0-2F42-4E40-86AA-56A53977EF07}"/>
    <cellStyle name="0_CBA_03_01_29.xls Diagramm 6" xfId="82" xr:uid="{F0D5A080-3093-4D04-B269-E7E1AA3690FC}"/>
    <cellStyle name="0_CBA_03_01_29.xls Diagramm 7" xfId="83" xr:uid="{D9F3770A-1F2D-4341-8633-3C94D581F3A7}"/>
    <cellStyle name="0_CBA_03_01_29.xls Diagramm 8" xfId="84" xr:uid="{898E660C-9332-4D17-A11C-1DEE42C5E1B1}"/>
    <cellStyle name="0_ECR CNSL 11478-A 1 pc Console 1-10-03" xfId="85" xr:uid="{AF758357-F194-47FE-AA75-A531F479C3CE}"/>
    <cellStyle name="0_ECR CNSL 11478-A 1 pc Console 1-16-03" xfId="86" xr:uid="{EAABF662-F245-41D5-B4A8-35404387D5E5}"/>
    <cellStyle name="0_ECR CNSL 11478-B 1 pc Console at TA 1-16-03" xfId="87" xr:uid="{ACBACF08-5688-48AE-96C8-5EDF5590F03A}"/>
    <cellStyle name="0_ECR CNSL 11478-B 1 pc Console at TA 1-22-03" xfId="88" xr:uid="{7D0F417E-1955-407F-9CE9-3FA67598467A}"/>
    <cellStyle name="0_ECR CNSL-11478-B TA for Bob" xfId="89" xr:uid="{E02A98A3-7F2A-49F3-81DC-2C91044C95D9}"/>
    <cellStyle name="0_Mappe1" xfId="90" xr:uid="{5A343C1A-4C78-4C8A-90AC-80C20604BED3}"/>
    <cellStyle name="0_Materialpool" xfId="91" xr:uid="{80F45F9E-F8D2-4874-8A0F-F24707814C1F}"/>
    <cellStyle name="0_TA 1804 &amp; 1810 1-16-03" xfId="92" xr:uid="{BD508954-2538-4818-B7D4-50147FD9067A}"/>
    <cellStyle name="1 000 K?_548stavokonstr" xfId="324" xr:uid="{9C446E99-107B-4C76-8C83-175E2ECD5BE8}"/>
    <cellStyle name="1 000 Kč_548stavokonstr" xfId="325" xr:uid="{1FC41DFF-CC41-4779-B110-2A0E580BD714}"/>
    <cellStyle name="1 000 Kc_laroux" xfId="326" xr:uid="{6F37DE60-5023-4938-8804-DBDC440096D3}"/>
    <cellStyle name="1 000 Kč_laroux" xfId="327" xr:uid="{20404FD1-68E6-4F2D-B58E-4ED98C2DFDC5}"/>
    <cellStyle name="1 000 Kc_laroux_1" xfId="328" xr:uid="{6F5B940A-F727-4EE4-B5A6-F2747B0A2499}"/>
    <cellStyle name="1 000 Kč_laroux_1" xfId="329" xr:uid="{142475D8-605F-4E0B-BBA6-F40B1AE81A10}"/>
    <cellStyle name="1 000 Kc_laroux_2" xfId="330" xr:uid="{3AAA47C6-6F2F-481A-AACD-7BCE6D15E1D4}"/>
    <cellStyle name="1 000 Kč_PERSONAL" xfId="331" xr:uid="{AD1A03C7-E80F-4DBB-A517-6614D8E77262}"/>
    <cellStyle name="123" xfId="332" xr:uid="{92967D3E-FE51-4444-BBD4-57ED50C76A6B}"/>
    <cellStyle name="20% - ??????1" xfId="333" xr:uid="{9C6408CB-399D-4B2E-8F12-1864F0FF0074}"/>
    <cellStyle name="20% - ??????2" xfId="334" xr:uid="{66310325-0FBA-4DA6-922D-24065E60CD33}"/>
    <cellStyle name="20% - ??????3" xfId="335" xr:uid="{6BE08425-42FD-4287-B2C7-2E3D9C9C5069}"/>
    <cellStyle name="20% - ??????4" xfId="336" xr:uid="{2E770CDF-C128-4A2A-9DF0-445DDFC1414C}"/>
    <cellStyle name="20% - ??????5" xfId="337" xr:uid="{CDD9B916-E23F-4589-BF52-C4FDDA9F759D}"/>
    <cellStyle name="20% - ??????6" xfId="338" xr:uid="{68C0FAE0-484C-419E-8C4D-417F74E3B449}"/>
    <cellStyle name="20% - Akzent1" xfId="339" xr:uid="{F5DEF549-F189-40C4-B952-40621B32A2D2}"/>
    <cellStyle name="20% - Akzent2" xfId="340" xr:uid="{808BC578-3D40-4C86-A764-78EF46A91CAB}"/>
    <cellStyle name="20% - Akzent3" xfId="341" xr:uid="{C2D59E53-0EC7-4457-961D-23BEEAF033A4}"/>
    <cellStyle name="20% - Akzent4" xfId="342" xr:uid="{767BDD6C-4CC0-46BA-BA64-EC890A903AA1}"/>
    <cellStyle name="20% - Akzent5" xfId="343" xr:uid="{13CB8359-913E-435D-A138-1BD0297DD5A1}"/>
    <cellStyle name="20% - Akzent6" xfId="344" xr:uid="{0DE648E9-D056-485A-B589-FFE90CEAFC9B}"/>
    <cellStyle name="20% - Акцент1" xfId="345" xr:uid="{DF9C7C5A-0733-4A3E-A62D-C8484FDEED83}"/>
    <cellStyle name="20% - Акцент2" xfId="346" xr:uid="{A38E2560-E0D7-410F-99A7-411B34110690}"/>
    <cellStyle name="20% - Акцент3" xfId="347" xr:uid="{FA8EB04A-87BD-461C-8FB2-0F09336256E1}"/>
    <cellStyle name="20% - Акцент4" xfId="348" xr:uid="{F1AF900B-831F-4F16-9B52-CC8FC916ACF3}"/>
    <cellStyle name="20% - Акцент5" xfId="349" xr:uid="{429D4779-513C-4F1A-A313-E042583ACA20}"/>
    <cellStyle name="20% - Акцент6" xfId="350" xr:uid="{C87F2FEB-1A46-497F-AB8D-239F93798250}"/>
    <cellStyle name="2stellig" xfId="93" xr:uid="{D355185F-E24D-4310-8828-E93357724A44}"/>
    <cellStyle name="3stellig" xfId="94" xr:uid="{8D9BF1F0-64C4-4EDE-B0B9-8D271E793617}"/>
    <cellStyle name="3stellig 2" xfId="3191" xr:uid="{F6C22AC0-B748-4433-ABC6-ACC508738369}"/>
    <cellStyle name="3stellig 2 2" xfId="23626" xr:uid="{11CAD3E8-39FC-4505-BC90-8DAD5827ED41}"/>
    <cellStyle name="3stellig 3" xfId="23627" xr:uid="{9B327E18-08FD-4F66-B0D4-53EE2C9FA8AA}"/>
    <cellStyle name="40% - ??????1" xfId="351" xr:uid="{7F9D286A-D0D6-4791-AC9F-4002FEF6E67B}"/>
    <cellStyle name="40% - ??????2" xfId="352" xr:uid="{C0A5E50C-702C-4454-BDED-37AF528118B4}"/>
    <cellStyle name="40% - ??????3" xfId="353" xr:uid="{D43A1316-418B-45D8-A331-089EB4168073}"/>
    <cellStyle name="40% - ??????4" xfId="354" xr:uid="{406BD1F2-490F-4715-82F0-B6281840FA78}"/>
    <cellStyle name="40% - ??????5" xfId="355" xr:uid="{7AC9CAA8-23C2-4893-A58C-CDAEA7FD8707}"/>
    <cellStyle name="40% - ??????6" xfId="356" xr:uid="{12CBF23F-5478-4D68-9E53-F4E5D2116AA7}"/>
    <cellStyle name="40% - Akzent1" xfId="357" xr:uid="{AD5CDFE5-95DB-4BDA-AA4F-20E77D135E99}"/>
    <cellStyle name="40% - Akzent2" xfId="358" xr:uid="{20E6D07C-30DC-40D7-B2F7-0623E23A57D8}"/>
    <cellStyle name="40% - Akzent3" xfId="359" xr:uid="{009EA2F9-B02C-467F-8DAB-494821692341}"/>
    <cellStyle name="40% - Akzent4" xfId="360" xr:uid="{608E883F-61BA-43DD-8681-075B72A63CB0}"/>
    <cellStyle name="40% - Akzent5" xfId="361" xr:uid="{53A97E99-9073-4C31-BFCD-3C6E0930877D}"/>
    <cellStyle name="40% - Akzent6" xfId="362" xr:uid="{CF33006F-F105-4284-9A12-68E1E36C37AB}"/>
    <cellStyle name="40% - Акцент1" xfId="363" xr:uid="{A10B9BEA-C26B-4EB9-B139-3C8A9D915E07}"/>
    <cellStyle name="40% - Акцент2" xfId="364" xr:uid="{8557B8A6-39C6-477C-B03B-564D416DAF18}"/>
    <cellStyle name="40% - Акцент3" xfId="365" xr:uid="{F38A6851-22DD-4C7E-B592-540B3DC62AA5}"/>
    <cellStyle name="40% - Акцент4" xfId="366" xr:uid="{A0A4EA00-AF5B-4BCD-8B45-1FBCE5419F81}"/>
    <cellStyle name="40% - Акцент5" xfId="367" xr:uid="{6EDFEECC-4F29-48B1-8DE7-047A9A20E3EB}"/>
    <cellStyle name="40% - Акцент6" xfId="368" xr:uid="{689E220F-D6DA-4207-85AF-E3BB0579C451}"/>
    <cellStyle name="4stellig" xfId="95" xr:uid="{E129F827-12EF-4B12-949E-FA93C9770481}"/>
    <cellStyle name="4stellig 2" xfId="3192" xr:uid="{07CAAA86-6CBC-4835-8E93-BF0C9F8452E3}"/>
    <cellStyle name="4stellig 2 2" xfId="23628" xr:uid="{6C02B3C2-F34F-4A56-BA4C-5DCF863239F4}"/>
    <cellStyle name="4stellig 3" xfId="23629" xr:uid="{12987256-33C8-4C13-8D56-00C453735A2C}"/>
    <cellStyle name="60% - ??????1" xfId="369" xr:uid="{343DB671-BE1F-4A4F-A6A8-D9BABCB253BD}"/>
    <cellStyle name="60% - ??????2" xfId="370" xr:uid="{1A3B9B37-13F1-455F-96E8-80814B1EC5A9}"/>
    <cellStyle name="60% - ??????3" xfId="371" xr:uid="{97CC8FE5-AAE6-4292-A395-8322FD4DF718}"/>
    <cellStyle name="60% - ??????4" xfId="372" xr:uid="{512D55A4-DA73-4728-981C-C4E378D376F6}"/>
    <cellStyle name="60% - ??????5" xfId="373" xr:uid="{6AC9F06A-60F5-417A-A9A7-837843633A26}"/>
    <cellStyle name="60% - ??????6" xfId="374" xr:uid="{EC80D2C2-A923-4BC6-A173-5DF8EEA64937}"/>
    <cellStyle name="60% - Akzent1" xfId="375" xr:uid="{034A823E-9ADC-4265-B8BD-11521D7D979E}"/>
    <cellStyle name="60% - Akzent2" xfId="376" xr:uid="{DEE1BFB2-C42E-44AC-8C59-92E664FB850B}"/>
    <cellStyle name="60% - Akzent3" xfId="377" xr:uid="{4BB6B92A-DDD0-4F03-8C83-38B5F9E4BFFC}"/>
    <cellStyle name="60% - Akzent4" xfId="378" xr:uid="{13BCCC81-A3FC-4578-8FAE-ABB737A6B484}"/>
    <cellStyle name="60% - Akzent5" xfId="379" xr:uid="{FED7EC72-7818-4AE1-9ED0-0E52B9B21888}"/>
    <cellStyle name="60% - Akzent6" xfId="380" xr:uid="{6A764AB2-9CCD-4994-A055-A33392175450}"/>
    <cellStyle name="60% - Акцент1" xfId="381" xr:uid="{2853E85F-A44D-48CF-870F-731E9F8EA8A5}"/>
    <cellStyle name="60% - Акцент2" xfId="382" xr:uid="{13272B0C-6D6A-42D4-B5E7-CB88E23AD7B8}"/>
    <cellStyle name="60% - Акцент3" xfId="383" xr:uid="{940BBD8F-A8CC-4E1D-9508-834F11C0117F}"/>
    <cellStyle name="60% - Акцент4" xfId="384" xr:uid="{1811FB96-406B-46E6-B96F-1F16ABACF212}"/>
    <cellStyle name="60% - Акцент5" xfId="385" xr:uid="{91F89C75-0848-4484-89BF-19D7A014FBD1}"/>
    <cellStyle name="60% - Акцент6" xfId="386" xr:uid="{6DC47C8A-D51F-4782-9F9C-F5CB8488793E}"/>
    <cellStyle name="ac" xfId="96" xr:uid="{82FC8007-0743-469B-864D-CD6FFFD2C22C}"/>
    <cellStyle name="ac 2" xfId="3193" xr:uid="{41204A0A-D305-4BF3-884C-47F254430B9C}"/>
    <cellStyle name="Accent1" xfId="23630" xr:uid="{CF22B444-5A54-453C-8A8A-CEB8795EED34}"/>
    <cellStyle name="Accent2" xfId="23631" xr:uid="{069097E9-B8B6-474C-A41F-63C1BB9B8361}"/>
    <cellStyle name="Accent3" xfId="23632" xr:uid="{8CBE9D4B-A422-4959-8865-45DA43648D72}"/>
    <cellStyle name="Accent4" xfId="23633" xr:uid="{A6047800-F6F4-40A6-8669-38805707F569}"/>
    <cellStyle name="Accent5" xfId="23634" xr:uid="{39B0DE77-CE03-43AA-A6EF-6EBBF5367622}"/>
    <cellStyle name="Accent6" xfId="23635" xr:uid="{9528D898-D639-4AC8-822D-45B8E637C1F0}"/>
    <cellStyle name="args.style" xfId="97" xr:uid="{531668FF-F1A1-4D8D-8A5F-9933920DD3EC}"/>
    <cellStyle name="Ausgabe 10" xfId="3194" xr:uid="{53993854-0C14-47EA-A687-894236A6672B}"/>
    <cellStyle name="Ausgabe 10 10" xfId="3195" xr:uid="{15032C8B-59F4-4E9B-939E-927355607412}"/>
    <cellStyle name="Ausgabe 10 10 2" xfId="23636" xr:uid="{D5261AEF-FA8E-4D0D-8A9F-1DD6C1C1C829}"/>
    <cellStyle name="Ausgabe 10 11" xfId="3196" xr:uid="{8F5F6C6F-52E5-4A2A-A509-F98B77D508BC}"/>
    <cellStyle name="Ausgabe 10 11 2" xfId="23637" xr:uid="{F902F037-141F-4CCC-8E37-056EA308A74E}"/>
    <cellStyle name="Ausgabe 10 12" xfId="3197" xr:uid="{F292ACE3-448F-4247-94E9-823529D67A56}"/>
    <cellStyle name="Ausgabe 10 12 2" xfId="23638" xr:uid="{0F708C2A-F7E0-497D-9134-8207EF5647D3}"/>
    <cellStyle name="Ausgabe 10 13" xfId="3198" xr:uid="{AFF399EB-036F-4351-AA29-EE110A062737}"/>
    <cellStyle name="Ausgabe 10 13 2" xfId="23639" xr:uid="{54603C26-C4D8-4C93-AB7F-D3FA5F7733DC}"/>
    <cellStyle name="Ausgabe 10 14" xfId="3199" xr:uid="{84F7AC84-8B0E-4D00-91AE-1712408805C0}"/>
    <cellStyle name="Ausgabe 10 14 2" xfId="23640" xr:uid="{F697C0EC-4160-46DE-8A75-1AA3EF9BD8A6}"/>
    <cellStyle name="Ausgabe 10 15" xfId="23641" xr:uid="{2E104E7E-9CBD-4AF1-AF92-1250FCBAADAA}"/>
    <cellStyle name="Ausgabe 10 2" xfId="3200" xr:uid="{5732E62B-2590-475E-B7C4-20E650722AD3}"/>
    <cellStyle name="Ausgabe 10 2 10" xfId="3201" xr:uid="{833E8D04-FC15-417F-B09F-5FA2ADA94F1C}"/>
    <cellStyle name="Ausgabe 10 2 10 2" xfId="23642" xr:uid="{7051287F-1377-43D7-960B-07876B48703E}"/>
    <cellStyle name="Ausgabe 10 2 11" xfId="3202" xr:uid="{409C7D6D-636D-4F6F-8DCC-E28302BD2C79}"/>
    <cellStyle name="Ausgabe 10 2 11 2" xfId="23643" xr:uid="{87F57A09-20E0-4AA5-A028-09BA3906CF47}"/>
    <cellStyle name="Ausgabe 10 2 12" xfId="3203" xr:uid="{A9E4F5D8-CB90-4700-83E2-B7F163A1D7A7}"/>
    <cellStyle name="Ausgabe 10 2 12 2" xfId="23644" xr:uid="{E7B238BB-3EB8-46E4-8AB8-FD184381958A}"/>
    <cellStyle name="Ausgabe 10 2 13" xfId="3204" xr:uid="{03270C8B-2D55-4F7F-B270-7DD8D36A745A}"/>
    <cellStyle name="Ausgabe 10 2 13 2" xfId="23645" xr:uid="{5905CA15-7F63-444F-88A9-035D15C19A7B}"/>
    <cellStyle name="Ausgabe 10 2 14" xfId="3205" xr:uid="{E0D28DA8-4DF0-4E9D-812D-B9C017A83175}"/>
    <cellStyle name="Ausgabe 10 2 14 2" xfId="23646" xr:uid="{565DCBC5-FF44-4CAA-9465-55C9EC237712}"/>
    <cellStyle name="Ausgabe 10 2 15" xfId="3206" xr:uid="{94F318AB-01A4-43F3-90B0-3598F4853829}"/>
    <cellStyle name="Ausgabe 10 2 15 2" xfId="23647" xr:uid="{CBA91F03-FD06-4398-968F-68019DF35331}"/>
    <cellStyle name="Ausgabe 10 2 16" xfId="23648" xr:uid="{A60BED7D-1029-43DE-A51E-AB4C532FCCD7}"/>
    <cellStyle name="Ausgabe 10 2 2" xfId="3207" xr:uid="{4AD83CF8-8CB9-4AE9-91CC-19938B27E1AE}"/>
    <cellStyle name="Ausgabe 10 2 2 2" xfId="23649" xr:uid="{E71F36E9-B8E3-497E-A139-17C47FD02521}"/>
    <cellStyle name="Ausgabe 10 2 3" xfId="3208" xr:uid="{75523292-797F-4593-8070-616DA09028A4}"/>
    <cellStyle name="Ausgabe 10 2 3 2" xfId="23650" xr:uid="{2B3D7B9E-9CF5-4E9F-B758-2521BCECFD68}"/>
    <cellStyle name="Ausgabe 10 2 4" xfId="3209" xr:uid="{77F18C84-024E-4441-BCE4-448E04C484C2}"/>
    <cellStyle name="Ausgabe 10 2 4 2" xfId="23651" xr:uid="{FC3C47B5-2729-420D-A648-F15C366C002A}"/>
    <cellStyle name="Ausgabe 10 2 5" xfId="3210" xr:uid="{D567D547-A2BE-4A8F-9674-9DD7112ED548}"/>
    <cellStyle name="Ausgabe 10 2 5 2" xfId="23652" xr:uid="{05EB8D4C-B231-4A9A-849A-9D43C59A522D}"/>
    <cellStyle name="Ausgabe 10 2 6" xfId="3211" xr:uid="{CF6A4F8A-5197-4604-87DB-697AA29C2BA3}"/>
    <cellStyle name="Ausgabe 10 2 6 2" xfId="23653" xr:uid="{CC376E24-A22D-479D-9470-2E16957840B2}"/>
    <cellStyle name="Ausgabe 10 2 7" xfId="3212" xr:uid="{92038B14-E9EC-41B0-8690-A622FF270B67}"/>
    <cellStyle name="Ausgabe 10 2 7 2" xfId="23654" xr:uid="{B35C56E4-13C4-4FDE-9545-00E82BB5AD48}"/>
    <cellStyle name="Ausgabe 10 2 8" xfId="3213" xr:uid="{CA2F68BB-F923-4E33-AF42-9B812F928E3A}"/>
    <cellStyle name="Ausgabe 10 2 8 2" xfId="23655" xr:uid="{4240477E-38A4-4990-A2E8-F614432A9571}"/>
    <cellStyle name="Ausgabe 10 2 9" xfId="3214" xr:uid="{4E6E204B-6190-4519-969C-3382FEE9CC2D}"/>
    <cellStyle name="Ausgabe 10 2 9 2" xfId="23656" xr:uid="{655EA404-EAD7-436A-8260-08B8E87D340A}"/>
    <cellStyle name="Ausgabe 10 3" xfId="3215" xr:uid="{4B858F74-F375-4B1B-B7CA-9E03C862EC7B}"/>
    <cellStyle name="Ausgabe 10 3 2" xfId="23657" xr:uid="{D9B0B075-B055-49D9-A380-C1F5F336E4B3}"/>
    <cellStyle name="Ausgabe 10 4" xfId="3216" xr:uid="{B20EDBB8-B2F0-4C89-BBF6-A37ACEBFAFE7}"/>
    <cellStyle name="Ausgabe 10 4 2" xfId="23658" xr:uid="{0D517826-3E9C-413B-80CC-421378D79D37}"/>
    <cellStyle name="Ausgabe 10 5" xfId="3217" xr:uid="{8E0C401A-01E5-43D5-8FC8-6482E8E1D8B9}"/>
    <cellStyle name="Ausgabe 10 5 2" xfId="23659" xr:uid="{6AF729E3-29F7-4525-9726-DC77A7A4A5FB}"/>
    <cellStyle name="Ausgabe 10 6" xfId="3218" xr:uid="{6C00A8E5-B20F-4CDA-8C21-3A921405156C}"/>
    <cellStyle name="Ausgabe 10 6 2" xfId="23660" xr:uid="{93572F77-4380-4CF4-B81C-A5B1248843E5}"/>
    <cellStyle name="Ausgabe 10 7" xfId="3219" xr:uid="{D673423F-EB9B-4F8A-8ED9-5A94761B4A92}"/>
    <cellStyle name="Ausgabe 10 7 2" xfId="23661" xr:uid="{55AB4753-263A-49FD-9E5F-8DB33B6BDB89}"/>
    <cellStyle name="Ausgabe 10 8" xfId="3220" xr:uid="{A219BB02-1227-40A7-880A-0405F33F8CE3}"/>
    <cellStyle name="Ausgabe 10 8 2" xfId="23662" xr:uid="{2401455E-6820-4763-9C02-968E8D0E6BE8}"/>
    <cellStyle name="Ausgabe 10 9" xfId="3221" xr:uid="{11702B6B-29E3-4104-A0FA-BF75F49CE51C}"/>
    <cellStyle name="Ausgabe 10 9 2" xfId="23663" xr:uid="{1E332E97-BE19-44A0-A5A7-6C4885523795}"/>
    <cellStyle name="Ausgabe 11" xfId="3222" xr:uid="{A00415D5-43C1-4802-8984-72837632D529}"/>
    <cellStyle name="Ausgabe 11 10" xfId="3223" xr:uid="{25A53B07-6926-4CC0-AD9B-ABAD6D16161B}"/>
    <cellStyle name="Ausgabe 11 10 2" xfId="23664" xr:uid="{EC562F9B-046D-456D-8082-A5861B1F6DDF}"/>
    <cellStyle name="Ausgabe 11 11" xfId="3224" xr:uid="{F7AFFACF-53D6-4A40-AD7F-42A505501EDB}"/>
    <cellStyle name="Ausgabe 11 11 2" xfId="23665" xr:uid="{77EC0126-75E4-4AC5-B276-A52F82363376}"/>
    <cellStyle name="Ausgabe 11 12" xfId="3225" xr:uid="{5646A054-0172-419A-8BFE-E42BCDD248C2}"/>
    <cellStyle name="Ausgabe 11 12 2" xfId="23666" xr:uid="{22FAC482-4FFD-47D9-855A-0E91F0160A46}"/>
    <cellStyle name="Ausgabe 11 13" xfId="3226" xr:uid="{DF27CFCC-788A-4542-8C4B-CCE4E3E40B3B}"/>
    <cellStyle name="Ausgabe 11 13 2" xfId="23667" xr:uid="{3AE4C0DD-A2A8-4552-A1EB-89BA02A479C7}"/>
    <cellStyle name="Ausgabe 11 14" xfId="3227" xr:uid="{1F70FB73-8214-4DB2-BD7E-6849BB7DCACB}"/>
    <cellStyle name="Ausgabe 11 14 2" xfId="23668" xr:uid="{01E66AFF-4A57-4E39-AE6F-C35AB5748AFF}"/>
    <cellStyle name="Ausgabe 11 15" xfId="23669" xr:uid="{6A4F589B-61A3-4306-B70A-852D6A6CF5D8}"/>
    <cellStyle name="Ausgabe 11 2" xfId="3228" xr:uid="{926ED2E9-C7F6-4140-AE66-4FD2C0DEF542}"/>
    <cellStyle name="Ausgabe 11 2 2" xfId="23670" xr:uid="{DAFFFC5B-146F-4C94-A87B-82257BCB8104}"/>
    <cellStyle name="Ausgabe 11 3" xfId="3229" xr:uid="{4A9D4C8A-2868-4AD0-ACCA-676D182F0471}"/>
    <cellStyle name="Ausgabe 11 3 2" xfId="23671" xr:uid="{CBF94F6F-15A0-4BA8-84C4-EEE299CD4836}"/>
    <cellStyle name="Ausgabe 11 4" xfId="3230" xr:uid="{C63FC1A2-37EC-4A1A-B6A1-1188F7E92B29}"/>
    <cellStyle name="Ausgabe 11 4 2" xfId="23672" xr:uid="{670DDB30-5CFE-4056-A8ED-AB2092D02FB6}"/>
    <cellStyle name="Ausgabe 11 5" xfId="3231" xr:uid="{0057EA1A-4EBD-43C8-ABEC-ACF27B2AA5A5}"/>
    <cellStyle name="Ausgabe 11 5 2" xfId="23673" xr:uid="{0279AA81-3518-4E21-AF52-BE3363B5F1A9}"/>
    <cellStyle name="Ausgabe 11 6" xfId="3232" xr:uid="{53C3418C-1271-4FC2-9945-039CBD669E1E}"/>
    <cellStyle name="Ausgabe 11 6 2" xfId="23674" xr:uid="{5FE0B4A7-3262-4C43-8998-219FF01A5521}"/>
    <cellStyle name="Ausgabe 11 7" xfId="3233" xr:uid="{8AE4114B-9AA0-42DC-B3F2-81C1AE6A519C}"/>
    <cellStyle name="Ausgabe 11 7 2" xfId="23675" xr:uid="{9B6DB891-79FB-44B3-9D65-957740BFB191}"/>
    <cellStyle name="Ausgabe 11 8" xfId="3234" xr:uid="{3CAB464E-F9FD-4A7D-A746-3F2FB43D8D34}"/>
    <cellStyle name="Ausgabe 11 8 2" xfId="23676" xr:uid="{BA990DAB-9B39-472C-B066-44A9B8C71D3B}"/>
    <cellStyle name="Ausgabe 11 9" xfId="3235" xr:uid="{E393B339-EA4C-4DFF-B421-A9B9A1F88CA2}"/>
    <cellStyle name="Ausgabe 11 9 2" xfId="23677" xr:uid="{7E2D97AD-737A-4B14-8D27-CEE823593E50}"/>
    <cellStyle name="Ausgabe 2" xfId="3236" xr:uid="{6D1C5CF9-5864-41F8-B1B8-F6BB49DFF38A}"/>
    <cellStyle name="Ausgabe 2 10" xfId="3237" xr:uid="{03F1332F-E9A1-4884-A748-8741EABE55CD}"/>
    <cellStyle name="Ausgabe 2 10 2" xfId="23678" xr:uid="{5C1AC35E-2C5A-44D2-B299-702D6585569A}"/>
    <cellStyle name="Ausgabe 2 11" xfId="3238" xr:uid="{4E2AD85F-FAF1-471D-88B2-317EF7A5611C}"/>
    <cellStyle name="Ausgabe 2 11 2" xfId="23679" xr:uid="{F278EFBB-C46F-4CCE-BE8A-35844D12C8EA}"/>
    <cellStyle name="Ausgabe 2 12" xfId="3239" xr:uid="{2C358CE4-2278-434E-A0F2-B9DD57DA3ED0}"/>
    <cellStyle name="Ausgabe 2 12 2" xfId="23680" xr:uid="{8A13CBE5-E07B-4473-8841-9AD098231D1C}"/>
    <cellStyle name="Ausgabe 2 13" xfId="3240" xr:uid="{BB6D91A6-FFD5-4E59-A724-4B75C32A9A2C}"/>
    <cellStyle name="Ausgabe 2 13 2" xfId="23681" xr:uid="{C6B0FD4B-DAE0-4B53-9489-328618DDB7BF}"/>
    <cellStyle name="Ausgabe 2 14" xfId="3241" xr:uid="{3DE0F4B8-A910-477B-A78A-9A1DFDEF8932}"/>
    <cellStyle name="Ausgabe 2 14 2" xfId="23682" xr:uid="{4C17429A-A824-4BB7-B79E-289EBD96F567}"/>
    <cellStyle name="Ausgabe 2 15" xfId="3242" xr:uid="{30D6133F-639A-4165-B9C3-15A27F9CD89C}"/>
    <cellStyle name="Ausgabe 2 15 2" xfId="23683" xr:uid="{A82ED422-F444-4A37-B964-9447EB5A720F}"/>
    <cellStyle name="Ausgabe 2 16" xfId="3243" xr:uid="{9A8AD210-DA87-448A-B653-EE42EFB76CDD}"/>
    <cellStyle name="Ausgabe 2 16 2" xfId="23684" xr:uid="{102B236D-421C-41D6-A4DC-E7C5AEDED8FD}"/>
    <cellStyle name="Ausgabe 2 17" xfId="3244" xr:uid="{0FD62300-6933-4C1E-A60A-02BB30BC3E0D}"/>
    <cellStyle name="Ausgabe 2 17 2" xfId="23685" xr:uid="{C511A03C-8433-4A3B-B49C-5A2EED74FAF5}"/>
    <cellStyle name="Ausgabe 2 18" xfId="3245" xr:uid="{C1A70F18-5BF7-4583-B90F-BFDA9875C344}"/>
    <cellStyle name="Ausgabe 2 18 2" xfId="23686" xr:uid="{53BA3962-241E-4D62-B54C-42F101AB4C3B}"/>
    <cellStyle name="Ausgabe 2 19" xfId="3246" xr:uid="{D72A8943-9809-4948-9F33-CD782669CBE1}"/>
    <cellStyle name="Ausgabe 2 19 2" xfId="23687" xr:uid="{269EE8D7-42EC-4985-B293-641DDB971490}"/>
    <cellStyle name="Ausgabe 2 2" xfId="3247" xr:uid="{00D819BF-18DB-4D73-A0C8-978653469731}"/>
    <cellStyle name="Ausgabe 2 2 10" xfId="3248" xr:uid="{312FBE4B-A99F-4FB8-8EE2-A8ED2875042B}"/>
    <cellStyle name="Ausgabe 2 2 10 2" xfId="23688" xr:uid="{3AA11A88-C6E7-492F-839B-CC17625330BE}"/>
    <cellStyle name="Ausgabe 2 2 11" xfId="3249" xr:uid="{15910B74-B0E4-44F7-858B-C6D29EFFFCC1}"/>
    <cellStyle name="Ausgabe 2 2 11 2" xfId="23689" xr:uid="{64C201F8-5C00-426C-91B4-DD6975C7869C}"/>
    <cellStyle name="Ausgabe 2 2 12" xfId="3250" xr:uid="{8C886A6E-CCD1-4D85-86E5-EF25DDB50C60}"/>
    <cellStyle name="Ausgabe 2 2 12 2" xfId="23690" xr:uid="{0BF13DF6-6504-4482-BF9D-B0F98BCA95AA}"/>
    <cellStyle name="Ausgabe 2 2 13" xfId="3251" xr:uid="{ECE5A8FA-B1C2-4C6C-93DD-585A853A4B48}"/>
    <cellStyle name="Ausgabe 2 2 13 2" xfId="23691" xr:uid="{40528059-73B2-4ABB-BB57-D002ABB769D6}"/>
    <cellStyle name="Ausgabe 2 2 14" xfId="3252" xr:uid="{B66C7804-1C29-4D58-9DC5-765C0FDBE10C}"/>
    <cellStyle name="Ausgabe 2 2 14 2" xfId="23692" xr:uid="{2729B211-F568-48D3-98C6-70A900A374D2}"/>
    <cellStyle name="Ausgabe 2 2 15" xfId="3253" xr:uid="{93D25824-4FC6-49EA-9DE3-23F815D60F15}"/>
    <cellStyle name="Ausgabe 2 2 15 2" xfId="23693" xr:uid="{FEC1B55C-17E9-4DE7-8F97-AB881E26D869}"/>
    <cellStyle name="Ausgabe 2 2 16" xfId="23694" xr:uid="{B8402505-C3A8-43A2-8FE4-9E3E18EA51CA}"/>
    <cellStyle name="Ausgabe 2 2 2" xfId="3254" xr:uid="{8EE8E433-9FAC-4CBE-A5E7-FB78BB0EA785}"/>
    <cellStyle name="Ausgabe 2 2 2 10" xfId="3255" xr:uid="{F95A9699-2096-4575-B6D8-B68CCFB00EB0}"/>
    <cellStyle name="Ausgabe 2 2 2 10 2" xfId="23695" xr:uid="{D122BF83-5836-42CD-9DAD-907578402771}"/>
    <cellStyle name="Ausgabe 2 2 2 11" xfId="3256" xr:uid="{9EF84A6D-F025-46A4-9FAA-27FD9C3C399C}"/>
    <cellStyle name="Ausgabe 2 2 2 11 2" xfId="23696" xr:uid="{B345529F-983A-4D44-BACD-487E335BB0DA}"/>
    <cellStyle name="Ausgabe 2 2 2 12" xfId="3257" xr:uid="{EBAC7D70-C40A-4731-A911-2B7F8300790C}"/>
    <cellStyle name="Ausgabe 2 2 2 12 2" xfId="23697" xr:uid="{A1307330-49EB-4BBA-B2E8-528BBC119448}"/>
    <cellStyle name="Ausgabe 2 2 2 13" xfId="3258" xr:uid="{9F460984-B411-450A-B625-EC089368D8F3}"/>
    <cellStyle name="Ausgabe 2 2 2 13 2" xfId="23698" xr:uid="{83D4AF67-C50E-43EF-A62B-CFE069192E45}"/>
    <cellStyle name="Ausgabe 2 2 2 14" xfId="3259" xr:uid="{1070392E-B1A9-4543-9BFE-D84859AFA8ED}"/>
    <cellStyle name="Ausgabe 2 2 2 14 2" xfId="23699" xr:uid="{B04AE231-4256-44B2-8544-1ACB99C236FB}"/>
    <cellStyle name="Ausgabe 2 2 2 15" xfId="23700" xr:uid="{85B35021-8F63-48D3-87AC-FC30F9E3D4C1}"/>
    <cellStyle name="Ausgabe 2 2 2 2" xfId="3260" xr:uid="{2F75A67D-33F4-4ACB-B46B-AFAE475CD456}"/>
    <cellStyle name="Ausgabe 2 2 2 2 10" xfId="3261" xr:uid="{7A075927-3B32-4826-A1C6-38D3EEBA8C95}"/>
    <cellStyle name="Ausgabe 2 2 2 2 10 2" xfId="23701" xr:uid="{5B919719-7EB5-47B4-8A54-E8BA4636AB8A}"/>
    <cellStyle name="Ausgabe 2 2 2 2 11" xfId="3262" xr:uid="{F8240663-D13D-453E-9FFF-BD8C4131452B}"/>
    <cellStyle name="Ausgabe 2 2 2 2 11 2" xfId="23702" xr:uid="{F26555C8-6B47-412B-98A7-E10BA4A63BD8}"/>
    <cellStyle name="Ausgabe 2 2 2 2 12" xfId="3263" xr:uid="{C95A601B-3257-4530-B1C2-B394CFBDC9AA}"/>
    <cellStyle name="Ausgabe 2 2 2 2 12 2" xfId="23703" xr:uid="{377ACD2F-58E9-44A0-A830-EB6A48917676}"/>
    <cellStyle name="Ausgabe 2 2 2 2 13" xfId="3264" xr:uid="{460C83E8-F2E3-4844-9275-19571789CBE7}"/>
    <cellStyle name="Ausgabe 2 2 2 2 13 2" xfId="23704" xr:uid="{15F22131-B19B-4F58-9D34-6FC941FC58CC}"/>
    <cellStyle name="Ausgabe 2 2 2 2 14" xfId="3265" xr:uid="{7436D4EA-67A8-45C3-860A-DD80F40E9007}"/>
    <cellStyle name="Ausgabe 2 2 2 2 14 2" xfId="23705" xr:uid="{E5B8CCE0-5654-4CB6-A4F6-63BCB24BE50C}"/>
    <cellStyle name="Ausgabe 2 2 2 2 15" xfId="3266" xr:uid="{68B93DB2-A3E2-4E2B-829C-3937EE0B7BA3}"/>
    <cellStyle name="Ausgabe 2 2 2 2 15 2" xfId="23706" xr:uid="{72125E4F-CDBA-4506-B12E-0137066D3370}"/>
    <cellStyle name="Ausgabe 2 2 2 2 16" xfId="23707" xr:uid="{3C147708-811B-4668-9261-BD807676B4D3}"/>
    <cellStyle name="Ausgabe 2 2 2 2 2" xfId="3267" xr:uid="{7693B182-AF54-46D8-895F-46C8F6C21662}"/>
    <cellStyle name="Ausgabe 2 2 2 2 2 2" xfId="23708" xr:uid="{67F89411-3B2B-4D97-AE84-90F215E9F301}"/>
    <cellStyle name="Ausgabe 2 2 2 2 3" xfId="3268" xr:uid="{6BBB0913-269A-4C69-9A8E-3E0B91F26C40}"/>
    <cellStyle name="Ausgabe 2 2 2 2 3 2" xfId="23709" xr:uid="{832794C2-BDDC-4BCF-9E54-14E29C9C9E4D}"/>
    <cellStyle name="Ausgabe 2 2 2 2 4" xfId="3269" xr:uid="{92999EBE-89AE-4392-BE67-D45E5EBCC8C8}"/>
    <cellStyle name="Ausgabe 2 2 2 2 4 2" xfId="23710" xr:uid="{8A5EDE39-4FF5-402F-9580-D387E215A3D2}"/>
    <cellStyle name="Ausgabe 2 2 2 2 5" xfId="3270" xr:uid="{AB37B408-BC35-4E20-ABF2-9CCCA560277C}"/>
    <cellStyle name="Ausgabe 2 2 2 2 5 2" xfId="23711" xr:uid="{5040C5FC-895D-4F38-8123-13FBED102420}"/>
    <cellStyle name="Ausgabe 2 2 2 2 6" xfId="3271" xr:uid="{945A954C-2143-478B-8DC9-144348E40334}"/>
    <cellStyle name="Ausgabe 2 2 2 2 6 2" xfId="23712" xr:uid="{A81E675F-5CCC-41E3-AF77-2464D8B18CCD}"/>
    <cellStyle name="Ausgabe 2 2 2 2 7" xfId="3272" xr:uid="{5EF3179D-F52D-4C0E-AB84-5FF41C112782}"/>
    <cellStyle name="Ausgabe 2 2 2 2 7 2" xfId="23713" xr:uid="{CE62E2EA-AED3-46B9-9ED5-D5BCA8E53274}"/>
    <cellStyle name="Ausgabe 2 2 2 2 8" xfId="3273" xr:uid="{6CF63EE2-8C61-4A54-8193-FC92CB0D111F}"/>
    <cellStyle name="Ausgabe 2 2 2 2 8 2" xfId="23714" xr:uid="{1DED5813-64CC-4801-A10E-3AA5BDDB6927}"/>
    <cellStyle name="Ausgabe 2 2 2 2 9" xfId="3274" xr:uid="{5D0359AD-F43A-4775-8467-666BF7810508}"/>
    <cellStyle name="Ausgabe 2 2 2 2 9 2" xfId="23715" xr:uid="{EFC44AF8-59D0-4101-951C-DB0E47D2FF7E}"/>
    <cellStyle name="Ausgabe 2 2 2 3" xfId="3275" xr:uid="{D372E847-DC86-4C58-9E79-FB6C02162460}"/>
    <cellStyle name="Ausgabe 2 2 2 3 2" xfId="23716" xr:uid="{67A83AC6-F46C-4E83-BA0E-09488DFAB7DB}"/>
    <cellStyle name="Ausgabe 2 2 2 4" xfId="3276" xr:uid="{70CC05BC-B496-41E7-81FC-A64B0866FDA1}"/>
    <cellStyle name="Ausgabe 2 2 2 4 2" xfId="23717" xr:uid="{DF07BE87-3534-4329-9B21-FBC1ECD7453F}"/>
    <cellStyle name="Ausgabe 2 2 2 5" xfId="3277" xr:uid="{6F83262B-D692-4E4B-82E1-6AE90C569D61}"/>
    <cellStyle name="Ausgabe 2 2 2 5 2" xfId="23718" xr:uid="{F774AD12-4AF0-4068-A53E-BAAE60987EAC}"/>
    <cellStyle name="Ausgabe 2 2 2 6" xfId="3278" xr:uid="{DD5F3309-9998-4562-A35A-5D2CE990A606}"/>
    <cellStyle name="Ausgabe 2 2 2 6 2" xfId="23719" xr:uid="{4E59E378-EF25-40D7-B18B-2758DE39A983}"/>
    <cellStyle name="Ausgabe 2 2 2 7" xfId="3279" xr:uid="{EB577C5E-6BF8-4C81-A98C-8ED09B05B8D0}"/>
    <cellStyle name="Ausgabe 2 2 2 7 2" xfId="23720" xr:uid="{E21B0DFD-30CF-45A8-B1A1-3A5C61FD8B7A}"/>
    <cellStyle name="Ausgabe 2 2 2 8" xfId="3280" xr:uid="{ADB8F2E1-92B5-426D-90F9-1C38A3BAB220}"/>
    <cellStyle name="Ausgabe 2 2 2 8 2" xfId="23721" xr:uid="{7AC863B2-1B20-4514-8B51-ABDCE27B5674}"/>
    <cellStyle name="Ausgabe 2 2 2 9" xfId="3281" xr:uid="{F39EB9A5-7509-4832-923E-41F7EFC4EC86}"/>
    <cellStyle name="Ausgabe 2 2 2 9 2" xfId="23722" xr:uid="{02DBCD2D-7E07-4CD1-9045-BED81B6FC1BA}"/>
    <cellStyle name="Ausgabe 2 2 3" xfId="3282" xr:uid="{ADF5E4B0-0018-4046-A318-FCA7FF1781E7}"/>
    <cellStyle name="Ausgabe 2 2 3 10" xfId="3283" xr:uid="{B8240F48-535C-4082-9418-87135975AA0C}"/>
    <cellStyle name="Ausgabe 2 2 3 10 2" xfId="23723" xr:uid="{242946F7-E6DD-4757-A284-8D629B4AE82E}"/>
    <cellStyle name="Ausgabe 2 2 3 11" xfId="3284" xr:uid="{6D0378EF-151C-482C-A2DF-2B8E846B6F86}"/>
    <cellStyle name="Ausgabe 2 2 3 11 2" xfId="23724" xr:uid="{ED378E8B-4BC9-43BF-863C-42209BA30014}"/>
    <cellStyle name="Ausgabe 2 2 3 12" xfId="3285" xr:uid="{DF6B2918-5F4B-4A24-9CA0-7FF1D36300FA}"/>
    <cellStyle name="Ausgabe 2 2 3 12 2" xfId="23725" xr:uid="{385D3167-253A-45B9-859B-40906C056C6A}"/>
    <cellStyle name="Ausgabe 2 2 3 13" xfId="3286" xr:uid="{D6CBC137-81AC-4C2E-A55D-22AB7C3A4EE1}"/>
    <cellStyle name="Ausgabe 2 2 3 13 2" xfId="23726" xr:uid="{6C014EE1-02D5-4485-B44D-C0DEDCB0D41A}"/>
    <cellStyle name="Ausgabe 2 2 3 14" xfId="3287" xr:uid="{541F3B28-CB98-4B19-8F12-9F58A81ACB70}"/>
    <cellStyle name="Ausgabe 2 2 3 14 2" xfId="23727" xr:uid="{761C0325-F30B-41CF-BE66-72E1655F17A1}"/>
    <cellStyle name="Ausgabe 2 2 3 15" xfId="3288" xr:uid="{EEC08C83-4FA8-4F42-9520-E1353385FAB2}"/>
    <cellStyle name="Ausgabe 2 2 3 15 2" xfId="23728" xr:uid="{A9421678-50CE-435C-8A35-6B0F317A0ACB}"/>
    <cellStyle name="Ausgabe 2 2 3 16" xfId="23729" xr:uid="{5B6592B6-6DB9-4BFA-A795-50D08D9638FA}"/>
    <cellStyle name="Ausgabe 2 2 3 2" xfId="3289" xr:uid="{070925D0-CFA7-4CEB-91EB-79A5531A9CFD}"/>
    <cellStyle name="Ausgabe 2 2 3 2 2" xfId="23730" xr:uid="{DA0F0F39-EF19-451E-8965-3F98A25E0238}"/>
    <cellStyle name="Ausgabe 2 2 3 3" xfId="3290" xr:uid="{0D4BC646-1FAA-4AB0-9502-F6B8BA70CCAC}"/>
    <cellStyle name="Ausgabe 2 2 3 3 2" xfId="23731" xr:uid="{5BEEE7CE-F3E4-4E81-8789-A42C032F95F6}"/>
    <cellStyle name="Ausgabe 2 2 3 4" xfId="3291" xr:uid="{2F056780-01BD-4ED1-9C37-4C4A55560536}"/>
    <cellStyle name="Ausgabe 2 2 3 4 2" xfId="23732" xr:uid="{E92C6C2E-1AA8-4FF3-B87F-54E1F9F04BFE}"/>
    <cellStyle name="Ausgabe 2 2 3 5" xfId="3292" xr:uid="{8A0D9059-E116-44FB-B43F-740AF2A39CB9}"/>
    <cellStyle name="Ausgabe 2 2 3 5 2" xfId="23733" xr:uid="{EAEB99A7-D17C-474B-8F43-910524D19177}"/>
    <cellStyle name="Ausgabe 2 2 3 6" xfId="3293" xr:uid="{4E45042B-C230-41A4-ADE5-C6FEC6F43D20}"/>
    <cellStyle name="Ausgabe 2 2 3 6 2" xfId="23734" xr:uid="{1CD83F78-8348-4039-ADC9-B7E373684219}"/>
    <cellStyle name="Ausgabe 2 2 3 7" xfId="3294" xr:uid="{14A865D3-AA3D-4B8B-B4CC-63EE74592D0D}"/>
    <cellStyle name="Ausgabe 2 2 3 7 2" xfId="23735" xr:uid="{F30BFB0A-76D2-4C8F-8EB8-5E94B0F3CA72}"/>
    <cellStyle name="Ausgabe 2 2 3 8" xfId="3295" xr:uid="{423C476C-98D3-4D34-9F7D-BC802FA852C4}"/>
    <cellStyle name="Ausgabe 2 2 3 8 2" xfId="23736" xr:uid="{E672BEE6-1D31-4CF7-8E07-A20937B2CE19}"/>
    <cellStyle name="Ausgabe 2 2 3 9" xfId="3296" xr:uid="{463B0635-9689-4CF0-A526-7FD3B19A988F}"/>
    <cellStyle name="Ausgabe 2 2 3 9 2" xfId="23737" xr:uid="{53E6CE24-4D2C-4442-B371-6F3579A3A229}"/>
    <cellStyle name="Ausgabe 2 2 4" xfId="3297" xr:uid="{FBD7562C-0D03-44A3-982D-8A3ABF517C2C}"/>
    <cellStyle name="Ausgabe 2 2 4 2" xfId="23738" xr:uid="{43F2015A-3022-463D-A370-18F513FF516D}"/>
    <cellStyle name="Ausgabe 2 2 5" xfId="3298" xr:uid="{6FC5A53D-D998-4DEC-AA3E-47327DC98995}"/>
    <cellStyle name="Ausgabe 2 2 5 2" xfId="23739" xr:uid="{1EB5A938-B2E5-4E3F-AD10-B74457C57763}"/>
    <cellStyle name="Ausgabe 2 2 6" xfId="3299" xr:uid="{733D97A1-9C1E-49C3-88ED-930692D53E95}"/>
    <cellStyle name="Ausgabe 2 2 6 2" xfId="23740" xr:uid="{928DDB61-704E-404E-BD4C-53D90A44D4DE}"/>
    <cellStyle name="Ausgabe 2 2 7" xfId="3300" xr:uid="{B139CFA4-C7E6-46FE-BB37-1212EA2F3536}"/>
    <cellStyle name="Ausgabe 2 2 7 2" xfId="23741" xr:uid="{72E09F58-E748-4A7C-8EF7-D37D1ACBAB59}"/>
    <cellStyle name="Ausgabe 2 2 8" xfId="3301" xr:uid="{D82B9B7C-B2DE-4A00-8E77-B840455270E4}"/>
    <cellStyle name="Ausgabe 2 2 8 2" xfId="23742" xr:uid="{A60629B6-2184-4B78-AA90-235D527504BB}"/>
    <cellStyle name="Ausgabe 2 2 9" xfId="3302" xr:uid="{6DECD53D-843F-4C29-9A6E-4EB189C6221A}"/>
    <cellStyle name="Ausgabe 2 2 9 2" xfId="23743" xr:uid="{E7C31845-8711-45CA-81A9-873B21CF8053}"/>
    <cellStyle name="Ausgabe 2 20" xfId="3303" xr:uid="{1AEEF8DA-6173-4A08-909B-82FD1B165722}"/>
    <cellStyle name="Ausgabe 2 20 2" xfId="23744" xr:uid="{F0DEAE5B-E50A-4361-B758-AF6192872A74}"/>
    <cellStyle name="Ausgabe 2 21" xfId="23745" xr:uid="{CCD3E076-3BFA-4C2C-904F-21C286FEEFB6}"/>
    <cellStyle name="Ausgabe 2 3" xfId="3304" xr:uid="{8BB1BE5F-4AF0-461E-AA96-602AFF3D9E0F}"/>
    <cellStyle name="Ausgabe 2 3 10" xfId="3305" xr:uid="{9374C4B2-6155-4EC8-8461-966C526E8AE0}"/>
    <cellStyle name="Ausgabe 2 3 10 2" xfId="23746" xr:uid="{9C9AD2D5-512F-44B0-B686-2B491E5428B0}"/>
    <cellStyle name="Ausgabe 2 3 11" xfId="3306" xr:uid="{98E11676-A62B-4A22-A726-D46989764FA2}"/>
    <cellStyle name="Ausgabe 2 3 11 2" xfId="23747" xr:uid="{DD48B71D-F69E-495D-9F4E-3C75A81CEC40}"/>
    <cellStyle name="Ausgabe 2 3 12" xfId="3307" xr:uid="{28D4569C-E83A-4C84-937A-C185D55E34EB}"/>
    <cellStyle name="Ausgabe 2 3 12 2" xfId="23748" xr:uid="{AB5B115F-3513-403D-9042-A4AD4570997B}"/>
    <cellStyle name="Ausgabe 2 3 13" xfId="3308" xr:uid="{4A6E1EDD-3AA0-4166-BEE5-7734054074E4}"/>
    <cellStyle name="Ausgabe 2 3 13 2" xfId="23749" xr:uid="{734B8EE8-053A-4CB9-A14C-0D315F2E4F47}"/>
    <cellStyle name="Ausgabe 2 3 14" xfId="3309" xr:uid="{42D4C942-D996-4249-95F5-5812C14E5BC0}"/>
    <cellStyle name="Ausgabe 2 3 14 2" xfId="23750" xr:uid="{AFF41981-05B4-4158-BDAB-311D66413F14}"/>
    <cellStyle name="Ausgabe 2 3 15" xfId="3310" xr:uid="{C84C434B-5F40-4C32-9327-E2E02A5A1925}"/>
    <cellStyle name="Ausgabe 2 3 15 2" xfId="23751" xr:uid="{9F8DDB04-DC89-49D0-B6C2-AD215FE27DF2}"/>
    <cellStyle name="Ausgabe 2 3 16" xfId="23752" xr:uid="{81FDC57B-B207-4624-9F6B-432B3151285C}"/>
    <cellStyle name="Ausgabe 2 3 2" xfId="3311" xr:uid="{415714DE-523D-4CF4-A837-9980C2D51FA5}"/>
    <cellStyle name="Ausgabe 2 3 2 10" xfId="3312" xr:uid="{90F1000D-AB4F-44E9-B79D-12DE77CB66E4}"/>
    <cellStyle name="Ausgabe 2 3 2 10 2" xfId="23753" xr:uid="{0449FE51-F6D2-42DB-B8EA-77F3F91B646E}"/>
    <cellStyle name="Ausgabe 2 3 2 11" xfId="3313" xr:uid="{548EA970-7EAB-44FF-BA30-1ED2E65C9E7A}"/>
    <cellStyle name="Ausgabe 2 3 2 11 2" xfId="23754" xr:uid="{3A401468-983A-4709-AC0C-54DED58BF944}"/>
    <cellStyle name="Ausgabe 2 3 2 12" xfId="3314" xr:uid="{06F41C9F-D2A2-4088-9A51-4D651D51A98E}"/>
    <cellStyle name="Ausgabe 2 3 2 12 2" xfId="23755" xr:uid="{FA707D68-8796-4979-B517-F25202907358}"/>
    <cellStyle name="Ausgabe 2 3 2 13" xfId="3315" xr:uid="{B0721853-189E-4F2C-97B5-4BEB17C9DC21}"/>
    <cellStyle name="Ausgabe 2 3 2 13 2" xfId="23756" xr:uid="{617ECD06-98FA-4830-99A1-0E6963C36D52}"/>
    <cellStyle name="Ausgabe 2 3 2 14" xfId="3316" xr:uid="{504F9592-08AF-466C-AD8F-D7090653B92C}"/>
    <cellStyle name="Ausgabe 2 3 2 14 2" xfId="23757" xr:uid="{1FDF0A65-F766-4E6C-ADAD-2CD802E81A07}"/>
    <cellStyle name="Ausgabe 2 3 2 15" xfId="23758" xr:uid="{F6444F90-987B-4B0F-8FA5-294349D7EAE6}"/>
    <cellStyle name="Ausgabe 2 3 2 2" xfId="3317" xr:uid="{B674B875-D004-4422-82FF-45FA2715144C}"/>
    <cellStyle name="Ausgabe 2 3 2 2 10" xfId="3318" xr:uid="{6D884E47-FA32-4480-8F28-83B3DFF11C6D}"/>
    <cellStyle name="Ausgabe 2 3 2 2 10 2" xfId="23759" xr:uid="{DFFEFFD6-B65F-4DA4-93AB-B73717557215}"/>
    <cellStyle name="Ausgabe 2 3 2 2 11" xfId="3319" xr:uid="{9FE1EEB5-7708-41D1-BBDA-414794ADE840}"/>
    <cellStyle name="Ausgabe 2 3 2 2 11 2" xfId="23760" xr:uid="{4C064BB1-BD29-479F-A3D7-26424EDA93A1}"/>
    <cellStyle name="Ausgabe 2 3 2 2 12" xfId="3320" xr:uid="{4E8E9C61-A94E-4A62-BEE2-AC03922FF30B}"/>
    <cellStyle name="Ausgabe 2 3 2 2 12 2" xfId="23761" xr:uid="{F0756180-EFD8-40D2-B1EC-F16D3A9C72EF}"/>
    <cellStyle name="Ausgabe 2 3 2 2 13" xfId="3321" xr:uid="{88DAAFAE-F030-415A-8167-462431323979}"/>
    <cellStyle name="Ausgabe 2 3 2 2 13 2" xfId="23762" xr:uid="{63ACCF65-8022-426A-AFF0-BA8A12978AD9}"/>
    <cellStyle name="Ausgabe 2 3 2 2 14" xfId="3322" xr:uid="{B0458718-E18F-4BCC-9009-2E071B98E9F0}"/>
    <cellStyle name="Ausgabe 2 3 2 2 14 2" xfId="23763" xr:uid="{FD7AB92D-112A-4C44-8011-B51AEE3DB437}"/>
    <cellStyle name="Ausgabe 2 3 2 2 15" xfId="3323" xr:uid="{88067F94-BDE2-48EB-B5BE-308107E8019F}"/>
    <cellStyle name="Ausgabe 2 3 2 2 15 2" xfId="23764" xr:uid="{6F7E99FD-51BB-43CF-93EE-EAFF136734E7}"/>
    <cellStyle name="Ausgabe 2 3 2 2 16" xfId="23765" xr:uid="{364E81D2-6DBF-4967-B410-454BAB890CE7}"/>
    <cellStyle name="Ausgabe 2 3 2 2 2" xfId="3324" xr:uid="{6ABE761C-D487-4801-9ED2-BE2A496EBA33}"/>
    <cellStyle name="Ausgabe 2 3 2 2 2 2" xfId="23766" xr:uid="{564E6262-CC40-4C0D-BD1D-8F50E360C765}"/>
    <cellStyle name="Ausgabe 2 3 2 2 3" xfId="3325" xr:uid="{53717175-6E6F-42BD-8D95-944B3A0DB278}"/>
    <cellStyle name="Ausgabe 2 3 2 2 3 2" xfId="23767" xr:uid="{38BE2E49-A965-4F23-920D-6CB1671D2824}"/>
    <cellStyle name="Ausgabe 2 3 2 2 4" xfId="3326" xr:uid="{F830C330-C9F3-484B-9EC5-05F0F18E8DC7}"/>
    <cellStyle name="Ausgabe 2 3 2 2 4 2" xfId="23768" xr:uid="{336588A6-FBD8-4BD0-919C-D6E4700DD807}"/>
    <cellStyle name="Ausgabe 2 3 2 2 5" xfId="3327" xr:uid="{C32A86DD-6AAE-400D-8CC1-867FCBBD65AE}"/>
    <cellStyle name="Ausgabe 2 3 2 2 5 2" xfId="23769" xr:uid="{6E70A288-D1B2-4074-BC24-CEC649C59279}"/>
    <cellStyle name="Ausgabe 2 3 2 2 6" xfId="3328" xr:uid="{946FE163-3105-4026-948B-B366BF0B69E2}"/>
    <cellStyle name="Ausgabe 2 3 2 2 6 2" xfId="23770" xr:uid="{3C0902FE-ECD9-420F-A581-DAC4A0C8DBC2}"/>
    <cellStyle name="Ausgabe 2 3 2 2 7" xfId="3329" xr:uid="{C700476F-E4BC-405C-A64C-476EAB0E1821}"/>
    <cellStyle name="Ausgabe 2 3 2 2 7 2" xfId="23771" xr:uid="{A58F4A0A-5450-486F-89FC-403AE6C23D32}"/>
    <cellStyle name="Ausgabe 2 3 2 2 8" xfId="3330" xr:uid="{DD68CCD2-5A57-424B-BE01-F849D5934742}"/>
    <cellStyle name="Ausgabe 2 3 2 2 8 2" xfId="23772" xr:uid="{142EF24B-67C1-4BA8-8562-9D16487BA046}"/>
    <cellStyle name="Ausgabe 2 3 2 2 9" xfId="3331" xr:uid="{EB702F8F-95E6-414A-95EA-8BCAE427B41C}"/>
    <cellStyle name="Ausgabe 2 3 2 2 9 2" xfId="23773" xr:uid="{75BF3B23-DF40-486E-9213-C744738C5171}"/>
    <cellStyle name="Ausgabe 2 3 2 3" xfId="3332" xr:uid="{E2655938-4097-4793-BB95-118AF090B040}"/>
    <cellStyle name="Ausgabe 2 3 2 3 2" xfId="23774" xr:uid="{C74DAC86-277E-4B6D-899E-466CE68738F5}"/>
    <cellStyle name="Ausgabe 2 3 2 4" xfId="3333" xr:uid="{7D65245B-B69D-4B0B-8878-8170E31D93D0}"/>
    <cellStyle name="Ausgabe 2 3 2 4 2" xfId="23775" xr:uid="{AACD571E-D2AD-49E3-9A45-7D6F6D8EF965}"/>
    <cellStyle name="Ausgabe 2 3 2 5" xfId="3334" xr:uid="{856582AC-A3E2-4124-9A90-17AC0997BA0E}"/>
    <cellStyle name="Ausgabe 2 3 2 5 2" xfId="23776" xr:uid="{3B9D72A2-F891-4918-ACF3-4E6898559332}"/>
    <cellStyle name="Ausgabe 2 3 2 6" xfId="3335" xr:uid="{957BE8F8-C173-4A11-A917-F14B996B6377}"/>
    <cellStyle name="Ausgabe 2 3 2 6 2" xfId="23777" xr:uid="{A931BE5F-F90A-4279-8178-A2CD943A5A1B}"/>
    <cellStyle name="Ausgabe 2 3 2 7" xfId="3336" xr:uid="{043F7E0D-1BCF-4AAE-A312-901F0F77773B}"/>
    <cellStyle name="Ausgabe 2 3 2 7 2" xfId="23778" xr:uid="{2AA836FE-6FE5-4528-BA1A-D4A65CEAF1DF}"/>
    <cellStyle name="Ausgabe 2 3 2 8" xfId="3337" xr:uid="{FA7F9B73-3E75-45B7-8BBF-C0341A8AED3D}"/>
    <cellStyle name="Ausgabe 2 3 2 8 2" xfId="23779" xr:uid="{D03F78AB-3D41-4F00-A91F-1FA5824D0FD4}"/>
    <cellStyle name="Ausgabe 2 3 2 9" xfId="3338" xr:uid="{D540F572-2DAE-4822-8445-129B93C5845F}"/>
    <cellStyle name="Ausgabe 2 3 2 9 2" xfId="23780" xr:uid="{3258FD1C-B8CF-43EB-831D-4836B89E2A5B}"/>
    <cellStyle name="Ausgabe 2 3 3" xfId="3339" xr:uid="{205D35EE-0E00-414F-9CF6-2BBF85A22F82}"/>
    <cellStyle name="Ausgabe 2 3 3 10" xfId="3340" xr:uid="{D97696B6-4297-4212-9262-F14151393C6E}"/>
    <cellStyle name="Ausgabe 2 3 3 10 2" xfId="23781" xr:uid="{CD8A1627-6A76-46E0-89CB-0A817737914D}"/>
    <cellStyle name="Ausgabe 2 3 3 11" xfId="3341" xr:uid="{5DFE273F-0F31-42CE-B5F5-A239AF030783}"/>
    <cellStyle name="Ausgabe 2 3 3 11 2" xfId="23782" xr:uid="{D7458994-0924-4264-B549-FFF3AAD8E586}"/>
    <cellStyle name="Ausgabe 2 3 3 12" xfId="3342" xr:uid="{5EF8D7CC-0631-4E62-899A-B1C145A6AFA0}"/>
    <cellStyle name="Ausgabe 2 3 3 12 2" xfId="23783" xr:uid="{11AB94A9-4E90-45B0-98C9-0CF68B5B70BD}"/>
    <cellStyle name="Ausgabe 2 3 3 13" xfId="3343" xr:uid="{41AED26B-C1DB-42F9-9705-CA14D2AD7628}"/>
    <cellStyle name="Ausgabe 2 3 3 13 2" xfId="23784" xr:uid="{2137708E-1DD4-46B8-8DBD-CDC5D820A0CE}"/>
    <cellStyle name="Ausgabe 2 3 3 14" xfId="3344" xr:uid="{E35D89B9-9505-40FE-9B9D-8771363F8CDB}"/>
    <cellStyle name="Ausgabe 2 3 3 14 2" xfId="23785" xr:uid="{A1E72F85-73D2-4426-8D97-D2A0EB35998F}"/>
    <cellStyle name="Ausgabe 2 3 3 15" xfId="3345" xr:uid="{33EC36BD-F69F-4CB5-8B5B-370F8DBE4D43}"/>
    <cellStyle name="Ausgabe 2 3 3 15 2" xfId="23786" xr:uid="{A1072BDC-61DC-47C2-9D2B-915594C99C79}"/>
    <cellStyle name="Ausgabe 2 3 3 16" xfId="23787" xr:uid="{53C495A1-D30E-41AE-9436-22742984E80D}"/>
    <cellStyle name="Ausgabe 2 3 3 2" xfId="3346" xr:uid="{629744C4-2B2E-42D3-938C-9ADC5963BB8D}"/>
    <cellStyle name="Ausgabe 2 3 3 2 2" xfId="23788" xr:uid="{1AC29969-1EEC-49EE-893A-DABD44EE7DF9}"/>
    <cellStyle name="Ausgabe 2 3 3 3" xfId="3347" xr:uid="{EEBC7E91-8E72-4E6D-B83F-625B32D0D8BD}"/>
    <cellStyle name="Ausgabe 2 3 3 3 2" xfId="23789" xr:uid="{AF38D968-355D-4B91-AE75-AAE4192223F2}"/>
    <cellStyle name="Ausgabe 2 3 3 4" xfId="3348" xr:uid="{21E6D589-F80A-4140-9905-45A412B76FC3}"/>
    <cellStyle name="Ausgabe 2 3 3 4 2" xfId="23790" xr:uid="{D328E95B-0106-4913-874D-625AEC8C35C1}"/>
    <cellStyle name="Ausgabe 2 3 3 5" xfId="3349" xr:uid="{0318DB29-225A-440D-96E8-DAD611EDD3A5}"/>
    <cellStyle name="Ausgabe 2 3 3 5 2" xfId="23791" xr:uid="{6F801C0A-D9EC-4B6E-9AC5-66BB4BBD8CE0}"/>
    <cellStyle name="Ausgabe 2 3 3 6" xfId="3350" xr:uid="{96D42735-2785-4745-AC88-D4B80D86DFF7}"/>
    <cellStyle name="Ausgabe 2 3 3 6 2" xfId="23792" xr:uid="{BAC730FA-3D1F-46B9-AD12-D77CA300DEA7}"/>
    <cellStyle name="Ausgabe 2 3 3 7" xfId="3351" xr:uid="{17330886-2C99-4AEC-AAD2-9527456A0D3A}"/>
    <cellStyle name="Ausgabe 2 3 3 7 2" xfId="23793" xr:uid="{55673B03-F560-4E24-BFCD-66A1686B77F8}"/>
    <cellStyle name="Ausgabe 2 3 3 8" xfId="3352" xr:uid="{96AA103F-04D2-431B-A075-EB95EE19517D}"/>
    <cellStyle name="Ausgabe 2 3 3 8 2" xfId="23794" xr:uid="{0DDF1A04-FC19-4571-8847-5B3ABE0B8E73}"/>
    <cellStyle name="Ausgabe 2 3 3 9" xfId="3353" xr:uid="{9A7F3DF2-8E7E-4696-BB15-B5B17949D3F7}"/>
    <cellStyle name="Ausgabe 2 3 3 9 2" xfId="23795" xr:uid="{1382BFB2-52B3-4E94-9AFE-E167BD483869}"/>
    <cellStyle name="Ausgabe 2 3 4" xfId="3354" xr:uid="{BE8C7DDA-9F36-4E1B-9456-55848BC3D438}"/>
    <cellStyle name="Ausgabe 2 3 4 2" xfId="23796" xr:uid="{B7F2A4CD-E26E-4B3B-9C3B-61BB99355628}"/>
    <cellStyle name="Ausgabe 2 3 5" xfId="3355" xr:uid="{FAFEDAFB-3261-4645-93E9-97D711102916}"/>
    <cellStyle name="Ausgabe 2 3 5 2" xfId="23797" xr:uid="{5F408C28-D2EB-4D3B-AE06-AACE6835C004}"/>
    <cellStyle name="Ausgabe 2 3 6" xfId="3356" xr:uid="{4EDB6A03-2474-47E0-B6A1-E5ACDB14A915}"/>
    <cellStyle name="Ausgabe 2 3 6 2" xfId="23798" xr:uid="{FB3C26C1-DFDE-4A89-8D48-3F2F0B1D69E6}"/>
    <cellStyle name="Ausgabe 2 3 7" xfId="3357" xr:uid="{4A78EF42-FAEE-4027-9E95-402AD87206EA}"/>
    <cellStyle name="Ausgabe 2 3 7 2" xfId="23799" xr:uid="{43B2E70F-62D4-42B7-9623-81091F57E0B5}"/>
    <cellStyle name="Ausgabe 2 3 8" xfId="3358" xr:uid="{28ED2470-D6A0-4C32-9A9F-2FA6BF637940}"/>
    <cellStyle name="Ausgabe 2 3 8 2" xfId="23800" xr:uid="{A78D2E77-D333-4B43-A38B-D69BE7FA8CAB}"/>
    <cellStyle name="Ausgabe 2 3 9" xfId="3359" xr:uid="{53342608-A12B-4FE7-ACD1-870462D2A2BD}"/>
    <cellStyle name="Ausgabe 2 3 9 2" xfId="23801" xr:uid="{FA0EAA39-E361-415F-B018-476C2135CF8F}"/>
    <cellStyle name="Ausgabe 2 4" xfId="3360" xr:uid="{4150E0A7-AB62-44CD-ABFF-201AA4718400}"/>
    <cellStyle name="Ausgabe 2 4 10" xfId="3361" xr:uid="{5B0FE1B6-992E-41FB-9A91-C858BC3E79CF}"/>
    <cellStyle name="Ausgabe 2 4 10 2" xfId="23802" xr:uid="{4736F24B-EDD8-4875-AA42-0CA0DFE44541}"/>
    <cellStyle name="Ausgabe 2 4 11" xfId="3362" xr:uid="{563EC0C7-1B93-4149-9E68-538E4DF2B32E}"/>
    <cellStyle name="Ausgabe 2 4 11 2" xfId="23803" xr:uid="{1430F075-C8CC-47B3-99ED-B78A1B32156F}"/>
    <cellStyle name="Ausgabe 2 4 12" xfId="3363" xr:uid="{041416E7-75F0-4CE0-997D-EA7CA95ADF0E}"/>
    <cellStyle name="Ausgabe 2 4 12 2" xfId="23804" xr:uid="{A0566267-5EAC-461C-A6D9-9B0E8F1EECC1}"/>
    <cellStyle name="Ausgabe 2 4 13" xfId="3364" xr:uid="{E5A01F10-6E92-4789-B3E2-E0E34686EDBD}"/>
    <cellStyle name="Ausgabe 2 4 13 2" xfId="23805" xr:uid="{8301F6A4-D0FC-4362-B4B6-E16452630EFB}"/>
    <cellStyle name="Ausgabe 2 4 14" xfId="3365" xr:uid="{2A85C40A-2881-4B02-8F88-C5E822890D40}"/>
    <cellStyle name="Ausgabe 2 4 14 2" xfId="23806" xr:uid="{49CD56C8-5633-4E8B-8888-B5C0F115F3AA}"/>
    <cellStyle name="Ausgabe 2 4 15" xfId="3366" xr:uid="{5B10C361-B26C-4182-90F9-0556E44692B5}"/>
    <cellStyle name="Ausgabe 2 4 15 2" xfId="23807" xr:uid="{CFDA1C4A-D3ED-4A31-8F68-5942ACE2643F}"/>
    <cellStyle name="Ausgabe 2 4 16" xfId="23808" xr:uid="{FB5296D3-D02B-445B-A008-FF76CCE3CFAD}"/>
    <cellStyle name="Ausgabe 2 4 2" xfId="3367" xr:uid="{037E3B07-516A-4D83-A6A6-C6C65CC423AD}"/>
    <cellStyle name="Ausgabe 2 4 2 10" xfId="3368" xr:uid="{71C4B88C-8590-4AE2-A7DF-A5D0009CFDBF}"/>
    <cellStyle name="Ausgabe 2 4 2 10 2" xfId="23809" xr:uid="{AC217BF1-F7E1-4AAF-B376-F775067D9EE3}"/>
    <cellStyle name="Ausgabe 2 4 2 11" xfId="3369" xr:uid="{F9A25707-F301-41A5-86DC-BA8563C9351F}"/>
    <cellStyle name="Ausgabe 2 4 2 11 2" xfId="23810" xr:uid="{C3541533-E723-4FF4-9941-A184D6161180}"/>
    <cellStyle name="Ausgabe 2 4 2 12" xfId="3370" xr:uid="{DB19AA6C-8055-4419-AEB3-7E9C608E75F6}"/>
    <cellStyle name="Ausgabe 2 4 2 12 2" xfId="23811" xr:uid="{D3D7357B-A735-4E5C-8BE5-B06B68875125}"/>
    <cellStyle name="Ausgabe 2 4 2 13" xfId="3371" xr:uid="{15E6C07C-9327-4D7E-A71C-8E899260A2DA}"/>
    <cellStyle name="Ausgabe 2 4 2 13 2" xfId="23812" xr:uid="{5A68C4B8-513F-4C84-83DA-FEC1D2B091FF}"/>
    <cellStyle name="Ausgabe 2 4 2 14" xfId="3372" xr:uid="{C9874E11-EAC6-40D6-B1CE-3AB70F238D66}"/>
    <cellStyle name="Ausgabe 2 4 2 14 2" xfId="23813" xr:uid="{DB982665-4901-4227-ACDB-902A3EE55896}"/>
    <cellStyle name="Ausgabe 2 4 2 15" xfId="23814" xr:uid="{A6ED4055-0E06-41F3-9A0D-662971172072}"/>
    <cellStyle name="Ausgabe 2 4 2 2" xfId="3373" xr:uid="{1C8E614A-B169-4682-A8A4-3566E9E3A8F6}"/>
    <cellStyle name="Ausgabe 2 4 2 2 10" xfId="3374" xr:uid="{FDBA29EC-E134-41F2-924C-FF56A0AC2F4D}"/>
    <cellStyle name="Ausgabe 2 4 2 2 10 2" xfId="23815" xr:uid="{A13E86F6-7333-4B07-95E3-34F5938BCC17}"/>
    <cellStyle name="Ausgabe 2 4 2 2 11" xfId="3375" xr:uid="{DF6696EC-03F3-4301-AE99-5D7FB964C464}"/>
    <cellStyle name="Ausgabe 2 4 2 2 11 2" xfId="23816" xr:uid="{F7FB7005-D2A0-4D87-A674-5249999D7B63}"/>
    <cellStyle name="Ausgabe 2 4 2 2 12" xfId="3376" xr:uid="{F1637542-55B1-4758-BEAF-64016A4647BA}"/>
    <cellStyle name="Ausgabe 2 4 2 2 12 2" xfId="23817" xr:uid="{C75B0D67-D8E9-4117-BB98-905D51A00DEB}"/>
    <cellStyle name="Ausgabe 2 4 2 2 13" xfId="3377" xr:uid="{CCB52574-F9EC-4184-B202-923C4EC833FE}"/>
    <cellStyle name="Ausgabe 2 4 2 2 13 2" xfId="23818" xr:uid="{D8B56ABD-7556-4D9B-A52E-23BA02914BCE}"/>
    <cellStyle name="Ausgabe 2 4 2 2 14" xfId="3378" xr:uid="{DD94D656-476D-4B77-9781-0822216069EE}"/>
    <cellStyle name="Ausgabe 2 4 2 2 14 2" xfId="23819" xr:uid="{5F57A618-247A-45FF-B7E8-EAB3F301B212}"/>
    <cellStyle name="Ausgabe 2 4 2 2 15" xfId="3379" xr:uid="{57CC9D19-12D1-405B-A6BE-1F5E0EAD5A4F}"/>
    <cellStyle name="Ausgabe 2 4 2 2 15 2" xfId="23820" xr:uid="{4668748B-F956-4A1C-9498-0F04144AA178}"/>
    <cellStyle name="Ausgabe 2 4 2 2 16" xfId="23821" xr:uid="{A9E85B88-1433-432F-A951-FED03EDB57AF}"/>
    <cellStyle name="Ausgabe 2 4 2 2 2" xfId="3380" xr:uid="{A403D611-4D92-453F-A970-F8D450135BC1}"/>
    <cellStyle name="Ausgabe 2 4 2 2 2 2" xfId="23822" xr:uid="{7625EAE6-3BB4-498B-B662-7CD667787C9D}"/>
    <cellStyle name="Ausgabe 2 4 2 2 3" xfId="3381" xr:uid="{F39D5670-A413-49F9-BEC2-E74FA7560BE7}"/>
    <cellStyle name="Ausgabe 2 4 2 2 3 2" xfId="23823" xr:uid="{6F1F440D-4E52-469E-BCDD-328A458353A5}"/>
    <cellStyle name="Ausgabe 2 4 2 2 4" xfId="3382" xr:uid="{AB887818-D05C-4562-9C25-028C0374D2FD}"/>
    <cellStyle name="Ausgabe 2 4 2 2 4 2" xfId="23824" xr:uid="{AC9D2353-FDB2-4445-987E-07106C6F0412}"/>
    <cellStyle name="Ausgabe 2 4 2 2 5" xfId="3383" xr:uid="{418A23ED-63AE-410F-A641-112337E198FF}"/>
    <cellStyle name="Ausgabe 2 4 2 2 5 2" xfId="23825" xr:uid="{8F7641DB-A762-4F6E-9BE9-470F48A09DCD}"/>
    <cellStyle name="Ausgabe 2 4 2 2 6" xfId="3384" xr:uid="{DAB89FDD-8B8D-4F48-B2F0-32399A96D77E}"/>
    <cellStyle name="Ausgabe 2 4 2 2 6 2" xfId="23826" xr:uid="{38AC40EE-B7EB-4732-B4C4-7EBEE275DDD0}"/>
    <cellStyle name="Ausgabe 2 4 2 2 7" xfId="3385" xr:uid="{C7B346C8-EF3D-473E-8F8D-DCA3C77F3C5F}"/>
    <cellStyle name="Ausgabe 2 4 2 2 7 2" xfId="23827" xr:uid="{C57160DB-EA9D-4E2A-8C6E-8F8E564F27B6}"/>
    <cellStyle name="Ausgabe 2 4 2 2 8" xfId="3386" xr:uid="{62D6C0B2-ED7B-4B71-BD4B-0996034D8EF1}"/>
    <cellStyle name="Ausgabe 2 4 2 2 8 2" xfId="23828" xr:uid="{546F925D-85D1-4EFA-955E-12FBE6569A82}"/>
    <cellStyle name="Ausgabe 2 4 2 2 9" xfId="3387" xr:uid="{DF72AD8C-C8A0-4471-AE79-1947A0638ABB}"/>
    <cellStyle name="Ausgabe 2 4 2 2 9 2" xfId="23829" xr:uid="{18ACBD77-4951-44D3-B6B3-B5FF964414D6}"/>
    <cellStyle name="Ausgabe 2 4 2 3" xfId="3388" xr:uid="{0A95E915-96DE-4824-9E45-6E1A7DD13567}"/>
    <cellStyle name="Ausgabe 2 4 2 3 2" xfId="23830" xr:uid="{16F28EA4-2A53-4572-A909-38BA2337D15B}"/>
    <cellStyle name="Ausgabe 2 4 2 4" xfId="3389" xr:uid="{0D315E39-F3CE-4E76-91A2-BDAEFA1DCFAB}"/>
    <cellStyle name="Ausgabe 2 4 2 4 2" xfId="23831" xr:uid="{4ADCDA3F-3E17-44C7-9CAA-C53082DBAFDD}"/>
    <cellStyle name="Ausgabe 2 4 2 5" xfId="3390" xr:uid="{842412B5-06DD-47FA-A1E0-AA6C43AFEBB2}"/>
    <cellStyle name="Ausgabe 2 4 2 5 2" xfId="23832" xr:uid="{D5656009-6070-468D-9C12-0A36BB8C39E2}"/>
    <cellStyle name="Ausgabe 2 4 2 6" xfId="3391" xr:uid="{4436B700-CD0B-42A6-AF2C-795E91E50A7B}"/>
    <cellStyle name="Ausgabe 2 4 2 6 2" xfId="23833" xr:uid="{B5D5230F-1E02-4978-82F2-1B5DFD2FD53D}"/>
    <cellStyle name="Ausgabe 2 4 2 7" xfId="3392" xr:uid="{5AD878FE-1F90-4C5B-B6E1-BD2046F983CF}"/>
    <cellStyle name="Ausgabe 2 4 2 7 2" xfId="23834" xr:uid="{6461993F-71E1-46D2-AA29-345321FBE17F}"/>
    <cellStyle name="Ausgabe 2 4 2 8" xfId="3393" xr:uid="{5C5B04C9-23E3-4034-B67F-2C627E00B726}"/>
    <cellStyle name="Ausgabe 2 4 2 8 2" xfId="23835" xr:uid="{085FCBD9-57B2-408A-8101-8AE7BD4D5BCC}"/>
    <cellStyle name="Ausgabe 2 4 2 9" xfId="3394" xr:uid="{3D1B4645-1C8D-43E8-90C1-77FAAAAD9E79}"/>
    <cellStyle name="Ausgabe 2 4 2 9 2" xfId="23836" xr:uid="{02E19F50-1923-4CAF-85F7-E7859C0AD5A8}"/>
    <cellStyle name="Ausgabe 2 4 3" xfId="3395" xr:uid="{B1A5A0DF-369F-4B2F-823E-E207C04C7AB5}"/>
    <cellStyle name="Ausgabe 2 4 3 10" xfId="3396" xr:uid="{583E4AC9-3284-4F00-9413-D78A06E3897F}"/>
    <cellStyle name="Ausgabe 2 4 3 10 2" xfId="23837" xr:uid="{47C092CE-3158-48A5-906C-929B4BC36ECF}"/>
    <cellStyle name="Ausgabe 2 4 3 11" xfId="3397" xr:uid="{8B58952A-17B5-4259-8525-BD21F09CD627}"/>
    <cellStyle name="Ausgabe 2 4 3 11 2" xfId="23838" xr:uid="{3719DAFA-3E49-4123-B73D-EFA7BB461B5B}"/>
    <cellStyle name="Ausgabe 2 4 3 12" xfId="3398" xr:uid="{078BC3F6-E2ED-4AF5-9BB5-628D8E57D9B5}"/>
    <cellStyle name="Ausgabe 2 4 3 12 2" xfId="23839" xr:uid="{AC9FD4B4-1A6D-4F38-9C50-0862B2C849DE}"/>
    <cellStyle name="Ausgabe 2 4 3 13" xfId="3399" xr:uid="{1CA13239-0025-4FF7-84C8-B674BF45ED8B}"/>
    <cellStyle name="Ausgabe 2 4 3 13 2" xfId="23840" xr:uid="{434DA6C4-4BD7-433D-ACAF-AD3E29292748}"/>
    <cellStyle name="Ausgabe 2 4 3 14" xfId="3400" xr:uid="{C0E78573-27AA-459C-A0FC-D0FA728512FE}"/>
    <cellStyle name="Ausgabe 2 4 3 14 2" xfId="23841" xr:uid="{9FE10962-F8F0-4A38-9A1D-221C6E035FCF}"/>
    <cellStyle name="Ausgabe 2 4 3 15" xfId="3401" xr:uid="{6EB44E29-B0EB-4C59-8A68-D19E84B3AFB9}"/>
    <cellStyle name="Ausgabe 2 4 3 15 2" xfId="23842" xr:uid="{76336B82-CA25-46BE-849A-B659A4D29E78}"/>
    <cellStyle name="Ausgabe 2 4 3 16" xfId="23843" xr:uid="{6D67D9FD-EA63-4362-9CD4-B228AE13E5E1}"/>
    <cellStyle name="Ausgabe 2 4 3 2" xfId="3402" xr:uid="{85D903CA-1212-42B7-918E-A40CC93B69CC}"/>
    <cellStyle name="Ausgabe 2 4 3 2 2" xfId="23844" xr:uid="{7C861F8E-7F3C-4EF9-BA96-C8C50649A022}"/>
    <cellStyle name="Ausgabe 2 4 3 3" xfId="3403" xr:uid="{7D4375A7-EAF8-4DCE-9C1C-F239D502EEF3}"/>
    <cellStyle name="Ausgabe 2 4 3 3 2" xfId="23845" xr:uid="{45674AC7-D304-47A7-8564-E9841AB1439A}"/>
    <cellStyle name="Ausgabe 2 4 3 4" xfId="3404" xr:uid="{F43E832A-357B-4616-B1C4-6766889FE540}"/>
    <cellStyle name="Ausgabe 2 4 3 4 2" xfId="23846" xr:uid="{4A3F5424-B549-423F-AAC6-3C297C64ED2D}"/>
    <cellStyle name="Ausgabe 2 4 3 5" xfId="3405" xr:uid="{2BFA94C2-0810-475F-95CC-EF3E8B3F945D}"/>
    <cellStyle name="Ausgabe 2 4 3 5 2" xfId="23847" xr:uid="{082CB26F-633E-4EE9-8961-6EDA7C423C8B}"/>
    <cellStyle name="Ausgabe 2 4 3 6" xfId="3406" xr:uid="{B352FFB4-4937-410E-B405-9186F4132031}"/>
    <cellStyle name="Ausgabe 2 4 3 6 2" xfId="23848" xr:uid="{D7D4783E-1F82-4D68-A195-90D177F0A7D6}"/>
    <cellStyle name="Ausgabe 2 4 3 7" xfId="3407" xr:uid="{C3AE6DB9-607A-4137-BF4D-0EC5012BCB94}"/>
    <cellStyle name="Ausgabe 2 4 3 7 2" xfId="23849" xr:uid="{5FD48424-F753-4FE5-BAF0-E567028DFBC5}"/>
    <cellStyle name="Ausgabe 2 4 3 8" xfId="3408" xr:uid="{7B9F7485-DF14-4C27-9C15-D67374F51272}"/>
    <cellStyle name="Ausgabe 2 4 3 8 2" xfId="23850" xr:uid="{3662DA0F-CF88-431C-919C-ADC024FB4439}"/>
    <cellStyle name="Ausgabe 2 4 3 9" xfId="3409" xr:uid="{196E77B7-3195-4E20-BFB4-14F9AF246839}"/>
    <cellStyle name="Ausgabe 2 4 3 9 2" xfId="23851" xr:uid="{525EE01F-154E-4D05-BE1C-C533B95CF446}"/>
    <cellStyle name="Ausgabe 2 4 4" xfId="3410" xr:uid="{5484C927-BDA5-441C-900D-D6559CC290B5}"/>
    <cellStyle name="Ausgabe 2 4 4 2" xfId="23852" xr:uid="{7D18509C-D001-48F8-A38E-355B72443C94}"/>
    <cellStyle name="Ausgabe 2 4 5" xfId="3411" xr:uid="{EFBD4C8A-7C9F-400C-BD95-6A96CF59A192}"/>
    <cellStyle name="Ausgabe 2 4 5 2" xfId="23853" xr:uid="{F2A0E4D7-E967-4C70-B980-0915A5DC7A02}"/>
    <cellStyle name="Ausgabe 2 4 6" xfId="3412" xr:uid="{A7339BBD-3B3B-481D-BF03-8D5D210F4E02}"/>
    <cellStyle name="Ausgabe 2 4 6 2" xfId="23854" xr:uid="{1D5E1630-7E42-4F8E-B515-3411C170942C}"/>
    <cellStyle name="Ausgabe 2 4 7" xfId="3413" xr:uid="{2CD78C49-282E-4E48-9211-6001A6A25A42}"/>
    <cellStyle name="Ausgabe 2 4 7 2" xfId="23855" xr:uid="{27715596-305C-44B6-BE4F-14474D1387AC}"/>
    <cellStyle name="Ausgabe 2 4 8" xfId="3414" xr:uid="{1BF3A8A1-204B-47DD-8175-125D8D95017C}"/>
    <cellStyle name="Ausgabe 2 4 8 2" xfId="23856" xr:uid="{556C4742-B7F2-467F-9160-F0EA067F1B4F}"/>
    <cellStyle name="Ausgabe 2 4 9" xfId="3415" xr:uid="{A067900F-60F5-430B-9C26-99D7A447AB26}"/>
    <cellStyle name="Ausgabe 2 4 9 2" xfId="23857" xr:uid="{E7352CC6-B190-4114-9F81-46267189068D}"/>
    <cellStyle name="Ausgabe 2 5" xfId="3416" xr:uid="{F988B574-F97E-47F3-B025-87362E70FE02}"/>
    <cellStyle name="Ausgabe 2 5 10" xfId="3417" xr:uid="{6E684B65-15EB-45E5-A864-DA35261FD502}"/>
    <cellStyle name="Ausgabe 2 5 10 2" xfId="23858" xr:uid="{0E43D7B5-59A5-4347-A8F3-FC285388E28F}"/>
    <cellStyle name="Ausgabe 2 5 11" xfId="3418" xr:uid="{E2BA8CDF-DAF1-49FB-A920-F99E24182D28}"/>
    <cellStyle name="Ausgabe 2 5 11 2" xfId="23859" xr:uid="{4D5A9643-268A-4BD3-B91E-12CBD56902DB}"/>
    <cellStyle name="Ausgabe 2 5 12" xfId="3419" xr:uid="{AB17BC1C-489E-459A-992B-04E22215471B}"/>
    <cellStyle name="Ausgabe 2 5 12 2" xfId="23860" xr:uid="{698AD51C-521D-43AD-B63D-D60EA384BECA}"/>
    <cellStyle name="Ausgabe 2 5 13" xfId="3420" xr:uid="{9626560B-F0B7-4859-8669-CC254A71EA69}"/>
    <cellStyle name="Ausgabe 2 5 13 2" xfId="23861" xr:uid="{F5AAC0C4-A360-462C-8BD7-7BFD7DE71E5F}"/>
    <cellStyle name="Ausgabe 2 5 14" xfId="3421" xr:uid="{C391997A-208B-4F8B-BD58-6CD15BFCB9D2}"/>
    <cellStyle name="Ausgabe 2 5 14 2" xfId="23862" xr:uid="{E293CD98-39A5-4AEF-A03A-29AE915014E7}"/>
    <cellStyle name="Ausgabe 2 5 15" xfId="3422" xr:uid="{12170817-C13D-4B40-B48C-03F4720BB2CE}"/>
    <cellStyle name="Ausgabe 2 5 15 2" xfId="23863" xr:uid="{250F3119-61B0-4297-9ABC-0238109415FF}"/>
    <cellStyle name="Ausgabe 2 5 16" xfId="23864" xr:uid="{45246315-7B66-401E-B532-F73C1982DD50}"/>
    <cellStyle name="Ausgabe 2 5 2" xfId="3423" xr:uid="{71C24C4D-29AE-4D4E-80D1-C9793C4C326B}"/>
    <cellStyle name="Ausgabe 2 5 2 10" xfId="3424" xr:uid="{A2709661-9574-404F-AB46-C9C5112B765C}"/>
    <cellStyle name="Ausgabe 2 5 2 10 2" xfId="23865" xr:uid="{D5225083-DF92-46E8-9E2E-3D6925049CFE}"/>
    <cellStyle name="Ausgabe 2 5 2 11" xfId="3425" xr:uid="{342A9B63-FC97-45B7-8E0C-272567E10121}"/>
    <cellStyle name="Ausgabe 2 5 2 11 2" xfId="23866" xr:uid="{953183C6-B117-4723-92F6-653917CF63C2}"/>
    <cellStyle name="Ausgabe 2 5 2 12" xfId="3426" xr:uid="{D40C7B3C-8F09-41B8-8AF0-A6CB2F54B9E0}"/>
    <cellStyle name="Ausgabe 2 5 2 12 2" xfId="23867" xr:uid="{D56D84FB-5D05-4F97-9A7D-DFC42936D485}"/>
    <cellStyle name="Ausgabe 2 5 2 13" xfId="3427" xr:uid="{EE6729D6-628C-4D28-84FF-828B9EAF3BB9}"/>
    <cellStyle name="Ausgabe 2 5 2 13 2" xfId="23868" xr:uid="{F96C0007-181F-4079-8AAB-F6AE768AA5B0}"/>
    <cellStyle name="Ausgabe 2 5 2 14" xfId="3428" xr:uid="{DD1D5B8D-830C-4702-9582-3E669BA308E1}"/>
    <cellStyle name="Ausgabe 2 5 2 14 2" xfId="23869" xr:uid="{6AC32D63-BDF4-4251-AD80-F78887B23EA0}"/>
    <cellStyle name="Ausgabe 2 5 2 15" xfId="23870" xr:uid="{6DC233FE-6F1B-4A96-AD5E-D6DE2B846A77}"/>
    <cellStyle name="Ausgabe 2 5 2 2" xfId="3429" xr:uid="{6AEEE13A-06E3-4A68-8C6B-90B8A38AEB83}"/>
    <cellStyle name="Ausgabe 2 5 2 2 10" xfId="3430" xr:uid="{4039D4BE-9FEE-4057-BF85-F2705D5EE5A9}"/>
    <cellStyle name="Ausgabe 2 5 2 2 10 2" xfId="23871" xr:uid="{6091007E-AD01-4877-B7BB-E351CD021888}"/>
    <cellStyle name="Ausgabe 2 5 2 2 11" xfId="3431" xr:uid="{4FB24D1F-76B8-471E-B2D1-A7BA752A5023}"/>
    <cellStyle name="Ausgabe 2 5 2 2 11 2" xfId="23872" xr:uid="{B44D25B8-FF2E-4698-9CC2-7EE577B47729}"/>
    <cellStyle name="Ausgabe 2 5 2 2 12" xfId="3432" xr:uid="{267753D3-1C09-45AB-B924-9E701E6759ED}"/>
    <cellStyle name="Ausgabe 2 5 2 2 12 2" xfId="23873" xr:uid="{EE0CD21D-2EA7-4C68-9028-3109317DE626}"/>
    <cellStyle name="Ausgabe 2 5 2 2 13" xfId="3433" xr:uid="{17A593DE-807B-4CDB-9A59-CD5B1EEB82AE}"/>
    <cellStyle name="Ausgabe 2 5 2 2 13 2" xfId="23874" xr:uid="{C7583C5C-5CA9-4737-A43D-6A5C38F10A0C}"/>
    <cellStyle name="Ausgabe 2 5 2 2 14" xfId="3434" xr:uid="{51AC1895-91AD-4169-BDD7-C261029CA143}"/>
    <cellStyle name="Ausgabe 2 5 2 2 14 2" xfId="23875" xr:uid="{8A72F9EA-C930-4706-868D-BF17D042104D}"/>
    <cellStyle name="Ausgabe 2 5 2 2 15" xfId="3435" xr:uid="{531E6162-BF4B-444A-97DB-BF86544BC2E8}"/>
    <cellStyle name="Ausgabe 2 5 2 2 15 2" xfId="23876" xr:uid="{CC8A473B-4595-4DB2-90AF-F942AA4EF2C8}"/>
    <cellStyle name="Ausgabe 2 5 2 2 16" xfId="23877" xr:uid="{33F46505-1900-4352-8C1F-EFC6B2289854}"/>
    <cellStyle name="Ausgabe 2 5 2 2 2" xfId="3436" xr:uid="{8AE322A4-A82B-4C96-AA42-7B4A13545FBD}"/>
    <cellStyle name="Ausgabe 2 5 2 2 2 2" xfId="23878" xr:uid="{B7AC3705-F4DC-4BAF-9C40-468DF39EB1AC}"/>
    <cellStyle name="Ausgabe 2 5 2 2 3" xfId="3437" xr:uid="{7EE10BDA-B2D9-4447-998B-F9CE6A96AF6E}"/>
    <cellStyle name="Ausgabe 2 5 2 2 3 2" xfId="23879" xr:uid="{C8A2D91F-AF08-4241-8D1B-AC7025B73AC1}"/>
    <cellStyle name="Ausgabe 2 5 2 2 4" xfId="3438" xr:uid="{F93FCD97-16A4-4AE7-AA86-0F9357926EF3}"/>
    <cellStyle name="Ausgabe 2 5 2 2 4 2" xfId="23880" xr:uid="{C302E07D-584C-4FBA-A9D0-273605D50881}"/>
    <cellStyle name="Ausgabe 2 5 2 2 5" xfId="3439" xr:uid="{3F14AB0F-30B6-4E06-B9C9-FC2DEAA36B37}"/>
    <cellStyle name="Ausgabe 2 5 2 2 5 2" xfId="23881" xr:uid="{9123D8EC-4013-42DC-8622-D0B955EFF1C3}"/>
    <cellStyle name="Ausgabe 2 5 2 2 6" xfId="3440" xr:uid="{536BE554-EEEB-45F8-9064-9B890D8B1A8B}"/>
    <cellStyle name="Ausgabe 2 5 2 2 6 2" xfId="23882" xr:uid="{4F5468E6-AB0D-41EF-90A7-A6BD9648515E}"/>
    <cellStyle name="Ausgabe 2 5 2 2 7" xfId="3441" xr:uid="{48F6A500-C563-4C9F-8C68-333E1035C111}"/>
    <cellStyle name="Ausgabe 2 5 2 2 7 2" xfId="23883" xr:uid="{1686DE9E-A652-4C89-AD72-27E3CA2D568C}"/>
    <cellStyle name="Ausgabe 2 5 2 2 8" xfId="3442" xr:uid="{9B167533-1198-41BA-88B0-6E00E2D450C0}"/>
    <cellStyle name="Ausgabe 2 5 2 2 8 2" xfId="23884" xr:uid="{E0945E9A-DFB6-451B-8A0F-CA3ACBDFD539}"/>
    <cellStyle name="Ausgabe 2 5 2 2 9" xfId="3443" xr:uid="{ACE4C076-A7A6-4162-B24B-FBB6064B3B9C}"/>
    <cellStyle name="Ausgabe 2 5 2 2 9 2" xfId="23885" xr:uid="{97B3B3D2-2FF2-4329-B7F6-F08851E75F1E}"/>
    <cellStyle name="Ausgabe 2 5 2 3" xfId="3444" xr:uid="{4F07B4B4-8DC7-4E24-9EC0-D2A979A69626}"/>
    <cellStyle name="Ausgabe 2 5 2 3 2" xfId="23886" xr:uid="{0FBFCA20-9C3C-4F27-9290-A467DCD16E0E}"/>
    <cellStyle name="Ausgabe 2 5 2 4" xfId="3445" xr:uid="{7F3AC1AC-08EF-483D-98A3-EB7DCE618FFC}"/>
    <cellStyle name="Ausgabe 2 5 2 4 2" xfId="23887" xr:uid="{B1CE58E7-51CB-492A-8FCD-60D7B9653EFF}"/>
    <cellStyle name="Ausgabe 2 5 2 5" xfId="3446" xr:uid="{06540DBC-0959-4D47-90FC-796C6B49E9BF}"/>
    <cellStyle name="Ausgabe 2 5 2 5 2" xfId="23888" xr:uid="{588DC9BD-EFF8-4DB2-9FE3-5C28849BC0ED}"/>
    <cellStyle name="Ausgabe 2 5 2 6" xfId="3447" xr:uid="{74D4AB55-7BF8-4016-90A0-0BE11C71D433}"/>
    <cellStyle name="Ausgabe 2 5 2 6 2" xfId="23889" xr:uid="{1717E7E7-9F63-456F-8E98-48B2826B0997}"/>
    <cellStyle name="Ausgabe 2 5 2 7" xfId="3448" xr:uid="{93D04518-2DBF-4AD1-A70E-761ADFA40352}"/>
    <cellStyle name="Ausgabe 2 5 2 7 2" xfId="23890" xr:uid="{60BD3385-D876-471A-BC0F-944508D4F106}"/>
    <cellStyle name="Ausgabe 2 5 2 8" xfId="3449" xr:uid="{FFC857D1-8E28-4FA9-8817-F9D5B0F39789}"/>
    <cellStyle name="Ausgabe 2 5 2 8 2" xfId="23891" xr:uid="{45CB0E36-AED5-4597-920D-B136518DF57D}"/>
    <cellStyle name="Ausgabe 2 5 2 9" xfId="3450" xr:uid="{F4BCADB9-7EEC-4E2C-A869-4AB4338BB3F8}"/>
    <cellStyle name="Ausgabe 2 5 2 9 2" xfId="23892" xr:uid="{E49B5516-5C96-4AAB-B8F9-B301CAC45C6B}"/>
    <cellStyle name="Ausgabe 2 5 3" xfId="3451" xr:uid="{B66DDC5B-55B6-4537-8EE4-1BE916FEDC86}"/>
    <cellStyle name="Ausgabe 2 5 3 10" xfId="3452" xr:uid="{9F74E31A-8304-412F-82B8-6972F52E2D1E}"/>
    <cellStyle name="Ausgabe 2 5 3 10 2" xfId="23893" xr:uid="{4497C926-E521-4008-B45E-975F7E5BC15C}"/>
    <cellStyle name="Ausgabe 2 5 3 11" xfId="3453" xr:uid="{A69168F8-C0C2-40C3-AEBE-C933C87BBBDB}"/>
    <cellStyle name="Ausgabe 2 5 3 11 2" xfId="23894" xr:uid="{B5DC414A-7F4F-40E6-BA52-42A056E5285E}"/>
    <cellStyle name="Ausgabe 2 5 3 12" xfId="3454" xr:uid="{665C0EA4-F536-4947-A613-7AFD5F4E51B5}"/>
    <cellStyle name="Ausgabe 2 5 3 12 2" xfId="23895" xr:uid="{72A8157D-B76B-4832-8668-73820CC69C67}"/>
    <cellStyle name="Ausgabe 2 5 3 13" xfId="3455" xr:uid="{E443CDFE-46F2-4496-BAC8-9282112E6ED7}"/>
    <cellStyle name="Ausgabe 2 5 3 13 2" xfId="23896" xr:uid="{916862D2-4020-4732-8FC1-2AC408DFBCFC}"/>
    <cellStyle name="Ausgabe 2 5 3 14" xfId="3456" xr:uid="{8723DC68-3B41-4A60-AE41-1AC98BD9C112}"/>
    <cellStyle name="Ausgabe 2 5 3 14 2" xfId="23897" xr:uid="{FFA8AFEB-CDB0-4663-A54A-F9140AB1D164}"/>
    <cellStyle name="Ausgabe 2 5 3 15" xfId="3457" xr:uid="{9F85DD5A-EBD5-4654-846C-3E424C4A384F}"/>
    <cellStyle name="Ausgabe 2 5 3 15 2" xfId="23898" xr:uid="{D15374A3-5A51-4F88-8FD2-855C4C915E1D}"/>
    <cellStyle name="Ausgabe 2 5 3 16" xfId="23899" xr:uid="{203170C9-5F35-480F-AA1B-70F922172457}"/>
    <cellStyle name="Ausgabe 2 5 3 2" xfId="3458" xr:uid="{1EB700A7-73A8-40FA-97F2-10C4EFEEF90F}"/>
    <cellStyle name="Ausgabe 2 5 3 2 2" xfId="23900" xr:uid="{90F14812-0BE1-4FDB-AB91-704368198C62}"/>
    <cellStyle name="Ausgabe 2 5 3 3" xfId="3459" xr:uid="{CB0F4DB3-9261-4A49-8676-3E878F7A2219}"/>
    <cellStyle name="Ausgabe 2 5 3 3 2" xfId="23901" xr:uid="{8F8406B8-112B-45E5-B2D4-2F3FB2F6CC72}"/>
    <cellStyle name="Ausgabe 2 5 3 4" xfId="3460" xr:uid="{FC20A4B2-8EEF-4B40-A31F-429CB02612CE}"/>
    <cellStyle name="Ausgabe 2 5 3 4 2" xfId="23902" xr:uid="{2F7BEB32-1C0B-4D61-A286-B1890BD9033C}"/>
    <cellStyle name="Ausgabe 2 5 3 5" xfId="3461" xr:uid="{BB1AF21D-A182-483C-B4EE-7D257E17F91F}"/>
    <cellStyle name="Ausgabe 2 5 3 5 2" xfId="23903" xr:uid="{6986674F-B75A-4E32-B823-51848E571E2C}"/>
    <cellStyle name="Ausgabe 2 5 3 6" xfId="3462" xr:uid="{109E4D1E-D90D-4006-98D1-257335930FF7}"/>
    <cellStyle name="Ausgabe 2 5 3 6 2" xfId="23904" xr:uid="{6F9EBCF3-312D-4A3E-B29F-6F14844BA31A}"/>
    <cellStyle name="Ausgabe 2 5 3 7" xfId="3463" xr:uid="{E782EDFF-DACF-4BC8-91FE-94DA2EF0275E}"/>
    <cellStyle name="Ausgabe 2 5 3 7 2" xfId="23905" xr:uid="{94B5809F-E82D-4767-A0A0-D3CEDAB0FECD}"/>
    <cellStyle name="Ausgabe 2 5 3 8" xfId="3464" xr:uid="{CE054844-2CE2-4855-AD1E-B05A7EB786E0}"/>
    <cellStyle name="Ausgabe 2 5 3 8 2" xfId="23906" xr:uid="{AF980077-D4A7-4D5A-864E-7F2A01FB725B}"/>
    <cellStyle name="Ausgabe 2 5 3 9" xfId="3465" xr:uid="{02A35B67-C4E3-46DD-924C-B69D278B2BF7}"/>
    <cellStyle name="Ausgabe 2 5 3 9 2" xfId="23907" xr:uid="{5C35148A-848B-45C2-81B0-FCF8E9926AC2}"/>
    <cellStyle name="Ausgabe 2 5 4" xfId="3466" xr:uid="{DCF9CEC0-4EC8-4AD3-B39B-9BFF075902A5}"/>
    <cellStyle name="Ausgabe 2 5 4 2" xfId="23908" xr:uid="{9DBEEA14-90FD-4F93-8CA0-CDE82F19FFC8}"/>
    <cellStyle name="Ausgabe 2 5 5" xfId="3467" xr:uid="{F425C622-8C16-4D5F-908F-CE7299EFF0A5}"/>
    <cellStyle name="Ausgabe 2 5 5 2" xfId="23909" xr:uid="{007E8A78-36F3-4530-B3EC-250552179B3A}"/>
    <cellStyle name="Ausgabe 2 5 6" xfId="3468" xr:uid="{7F3183E4-BC19-4444-9F4B-EF6BB154782C}"/>
    <cellStyle name="Ausgabe 2 5 6 2" xfId="23910" xr:uid="{3E83F282-0C18-4634-A952-94C13EB672A3}"/>
    <cellStyle name="Ausgabe 2 5 7" xfId="3469" xr:uid="{A06C4070-1D8D-4C80-8F09-68F563E4336F}"/>
    <cellStyle name="Ausgabe 2 5 7 2" xfId="23911" xr:uid="{11F82389-510E-461D-AD5B-5C9BBF9B2666}"/>
    <cellStyle name="Ausgabe 2 5 8" xfId="3470" xr:uid="{1BC8BBBD-7C77-4391-85A1-2241D23420ED}"/>
    <cellStyle name="Ausgabe 2 5 8 2" xfId="23912" xr:uid="{92FCFF81-960F-4EF4-8839-8A5D4F166622}"/>
    <cellStyle name="Ausgabe 2 5 9" xfId="3471" xr:uid="{BFD2C469-125B-4325-8C9E-6E2589084C7B}"/>
    <cellStyle name="Ausgabe 2 5 9 2" xfId="23913" xr:uid="{2AFA51B6-7422-48AC-9C7A-0A5BE5E1B252}"/>
    <cellStyle name="Ausgabe 2 6" xfId="3472" xr:uid="{BA64ED75-A62F-43A4-8ACC-1910947E45DC}"/>
    <cellStyle name="Ausgabe 2 6 10" xfId="3473" xr:uid="{8166EC9F-BBC1-4EFD-AF6A-81274C7FDA3D}"/>
    <cellStyle name="Ausgabe 2 6 10 2" xfId="23914" xr:uid="{010C1C0B-DDA7-4D74-B4BE-9F5046376FF8}"/>
    <cellStyle name="Ausgabe 2 6 11" xfId="3474" xr:uid="{514CC3A6-2B5C-4E2D-BB34-97571CF5094D}"/>
    <cellStyle name="Ausgabe 2 6 11 2" xfId="23915" xr:uid="{D2EC5455-382B-4915-922B-C0372794900A}"/>
    <cellStyle name="Ausgabe 2 6 12" xfId="3475" xr:uid="{F17A9075-BB2E-4CDC-B189-26FB69428519}"/>
    <cellStyle name="Ausgabe 2 6 12 2" xfId="23916" xr:uid="{E8A9543D-B909-444C-8778-4B297740A62C}"/>
    <cellStyle name="Ausgabe 2 6 13" xfId="3476" xr:uid="{72FB287B-98DA-4135-8205-F0D843E8C1B8}"/>
    <cellStyle name="Ausgabe 2 6 13 2" xfId="23917" xr:uid="{8C24BDD4-54EB-46C1-ACE3-7FCBAFAC1A58}"/>
    <cellStyle name="Ausgabe 2 6 14" xfId="3477" xr:uid="{4192879F-D36F-441A-AFA6-553D3B0F3130}"/>
    <cellStyle name="Ausgabe 2 6 14 2" xfId="23918" xr:uid="{F95AA43A-2100-4B33-80A1-703DC3A87368}"/>
    <cellStyle name="Ausgabe 2 6 15" xfId="3478" xr:uid="{1A36A3A7-0C0A-4089-8F11-31B20D44E746}"/>
    <cellStyle name="Ausgabe 2 6 15 2" xfId="23919" xr:uid="{8C14A893-4EB3-4B8A-9CBF-373392A23850}"/>
    <cellStyle name="Ausgabe 2 6 16" xfId="23920" xr:uid="{DD0A5A7E-3610-4EC5-B717-EF3A9104932F}"/>
    <cellStyle name="Ausgabe 2 6 2" xfId="3479" xr:uid="{C8102D67-48BC-4D7C-9ADE-0FAAE9F84DC8}"/>
    <cellStyle name="Ausgabe 2 6 2 10" xfId="3480" xr:uid="{F944712A-2785-457B-A8CA-06678339FACA}"/>
    <cellStyle name="Ausgabe 2 6 2 10 2" xfId="23921" xr:uid="{324B0E2A-0ED3-466C-9B69-E84C11B0804E}"/>
    <cellStyle name="Ausgabe 2 6 2 11" xfId="3481" xr:uid="{C4211FCF-A3BF-4223-8D69-FC53EBE45A2E}"/>
    <cellStyle name="Ausgabe 2 6 2 11 2" xfId="23922" xr:uid="{7736BA65-4F7B-4A75-934E-F754C307AEAE}"/>
    <cellStyle name="Ausgabe 2 6 2 12" xfId="3482" xr:uid="{D351AEB0-6217-4CF0-82C0-2FF2008F189E}"/>
    <cellStyle name="Ausgabe 2 6 2 12 2" xfId="23923" xr:uid="{749488CA-FE51-427A-A59F-A044FFE45928}"/>
    <cellStyle name="Ausgabe 2 6 2 13" xfId="3483" xr:uid="{C24192C2-71EE-4231-A2F8-B50DD337596D}"/>
    <cellStyle name="Ausgabe 2 6 2 13 2" xfId="23924" xr:uid="{D31D1EB8-50FA-4204-BAAD-704CC93A34F5}"/>
    <cellStyle name="Ausgabe 2 6 2 14" xfId="3484" xr:uid="{CACA671C-5156-413E-B1F2-3F3F0450C5A3}"/>
    <cellStyle name="Ausgabe 2 6 2 14 2" xfId="23925" xr:uid="{1B4EB56D-BF95-4A58-9EEF-8172B493CABD}"/>
    <cellStyle name="Ausgabe 2 6 2 15" xfId="23926" xr:uid="{4DF9CC52-0CA6-4304-97B2-35574D77A0E7}"/>
    <cellStyle name="Ausgabe 2 6 2 2" xfId="3485" xr:uid="{84024511-4912-4BB8-9179-B99EB23BB76A}"/>
    <cellStyle name="Ausgabe 2 6 2 2 10" xfId="3486" xr:uid="{9864DE91-C3C8-464E-AA60-F7960796E055}"/>
    <cellStyle name="Ausgabe 2 6 2 2 10 2" xfId="23927" xr:uid="{9B1AA5C0-5511-4CD5-96E4-22D89983D8AA}"/>
    <cellStyle name="Ausgabe 2 6 2 2 11" xfId="3487" xr:uid="{9D88E5F9-AFCA-4AA5-B998-9055A625FCA7}"/>
    <cellStyle name="Ausgabe 2 6 2 2 11 2" xfId="23928" xr:uid="{96C32F81-39C4-4467-8BBB-09E8A0AAB4CB}"/>
    <cellStyle name="Ausgabe 2 6 2 2 12" xfId="3488" xr:uid="{D5928922-3AD0-48E1-9C84-7FC56C894CF6}"/>
    <cellStyle name="Ausgabe 2 6 2 2 12 2" xfId="23929" xr:uid="{C408B46E-9D7B-41AE-B038-6224DBF4924D}"/>
    <cellStyle name="Ausgabe 2 6 2 2 13" xfId="3489" xr:uid="{670306D9-030C-4BE0-BCB3-FA0460EF64FA}"/>
    <cellStyle name="Ausgabe 2 6 2 2 13 2" xfId="23930" xr:uid="{5C81AEA7-8AC7-4A55-A6EA-42E02BF9D4E7}"/>
    <cellStyle name="Ausgabe 2 6 2 2 14" xfId="3490" xr:uid="{E1F5D3E0-42CB-4E84-923A-A5FB42CCBF33}"/>
    <cellStyle name="Ausgabe 2 6 2 2 14 2" xfId="23931" xr:uid="{BC3E0EE1-57F1-4E2F-B732-F9CE8906E85E}"/>
    <cellStyle name="Ausgabe 2 6 2 2 15" xfId="3491" xr:uid="{8E360D03-78EF-43DE-9D4D-3F26170086AA}"/>
    <cellStyle name="Ausgabe 2 6 2 2 15 2" xfId="23932" xr:uid="{50E1B650-D60D-447F-A799-0E5BF0036163}"/>
    <cellStyle name="Ausgabe 2 6 2 2 16" xfId="23933" xr:uid="{62ECE523-3466-4454-A48D-207F92F9A6DD}"/>
    <cellStyle name="Ausgabe 2 6 2 2 2" xfId="3492" xr:uid="{78A29150-6474-4AA7-9557-370C7C49B7DD}"/>
    <cellStyle name="Ausgabe 2 6 2 2 2 2" xfId="23934" xr:uid="{E5B8D1AD-70F6-4733-9B50-6BFE53F08AC2}"/>
    <cellStyle name="Ausgabe 2 6 2 2 3" xfId="3493" xr:uid="{B5FE5FD9-7D9F-4B2C-879B-E1E83DC9061D}"/>
    <cellStyle name="Ausgabe 2 6 2 2 3 2" xfId="23935" xr:uid="{E427B74A-9A7C-449C-88E6-11CB6D2BF6AC}"/>
    <cellStyle name="Ausgabe 2 6 2 2 4" xfId="3494" xr:uid="{2F50F5D2-01CE-4F8C-B05E-C5A1D35AA9A9}"/>
    <cellStyle name="Ausgabe 2 6 2 2 4 2" xfId="23936" xr:uid="{0BF619B6-3881-4E87-B611-A163B27D903C}"/>
    <cellStyle name="Ausgabe 2 6 2 2 5" xfId="3495" xr:uid="{B3CEFC28-1D77-4325-BCE6-2251A79FFDF7}"/>
    <cellStyle name="Ausgabe 2 6 2 2 5 2" xfId="23937" xr:uid="{C57C37E7-9852-4BDC-AC88-2EE61944BF21}"/>
    <cellStyle name="Ausgabe 2 6 2 2 6" xfId="3496" xr:uid="{FA6F1284-046B-48F1-A9A0-0DEE26E3DC2D}"/>
    <cellStyle name="Ausgabe 2 6 2 2 6 2" xfId="23938" xr:uid="{2E32C9B0-1059-4B89-BF62-F3D25F948E00}"/>
    <cellStyle name="Ausgabe 2 6 2 2 7" xfId="3497" xr:uid="{6C99BE7D-52B9-4E82-B482-1A3508D384C8}"/>
    <cellStyle name="Ausgabe 2 6 2 2 7 2" xfId="23939" xr:uid="{0C529D5F-2EEF-4E92-AD1F-D0E80E1C948C}"/>
    <cellStyle name="Ausgabe 2 6 2 2 8" xfId="3498" xr:uid="{BCD8A8C5-DCAB-45F3-B8B0-DB2B41E869F8}"/>
    <cellStyle name="Ausgabe 2 6 2 2 8 2" xfId="23940" xr:uid="{F741600E-2495-4FB7-9C96-66009B27D4CD}"/>
    <cellStyle name="Ausgabe 2 6 2 2 9" xfId="3499" xr:uid="{06EB4F56-5231-476D-B313-CEC26911751F}"/>
    <cellStyle name="Ausgabe 2 6 2 2 9 2" xfId="23941" xr:uid="{5FD8F6DD-29A0-45FB-BD81-1CDD831043BC}"/>
    <cellStyle name="Ausgabe 2 6 2 3" xfId="3500" xr:uid="{E14FF4C7-CC0D-4760-8C3A-715629229639}"/>
    <cellStyle name="Ausgabe 2 6 2 3 2" xfId="23942" xr:uid="{1F826293-73EB-4A20-84E1-4EB3F3499BC3}"/>
    <cellStyle name="Ausgabe 2 6 2 4" xfId="3501" xr:uid="{EC643330-B7BC-4739-8578-8084AA1DA9DE}"/>
    <cellStyle name="Ausgabe 2 6 2 4 2" xfId="23943" xr:uid="{7D5FB25C-AAC2-40B7-8E3B-7AC61AF69F6D}"/>
    <cellStyle name="Ausgabe 2 6 2 5" xfId="3502" xr:uid="{F0E180EF-9520-4FC7-9DF8-BBCC87B8C090}"/>
    <cellStyle name="Ausgabe 2 6 2 5 2" xfId="23944" xr:uid="{16D9BA8D-5A69-4DD5-A6A4-DFCC69C94A1D}"/>
    <cellStyle name="Ausgabe 2 6 2 6" xfId="3503" xr:uid="{BD43EEAE-CEE4-44E5-A6F7-C473B10F91DB}"/>
    <cellStyle name="Ausgabe 2 6 2 6 2" xfId="23945" xr:uid="{E4EDD62C-CC65-4143-84D3-CC1005C80F00}"/>
    <cellStyle name="Ausgabe 2 6 2 7" xfId="3504" xr:uid="{5C98C235-A854-4CF2-A885-DC1D91345EA3}"/>
    <cellStyle name="Ausgabe 2 6 2 7 2" xfId="23946" xr:uid="{47594CAA-3BBB-4885-A8B0-29D9BE468751}"/>
    <cellStyle name="Ausgabe 2 6 2 8" xfId="3505" xr:uid="{831740FE-070C-44E1-B7F8-F5F62F324FEB}"/>
    <cellStyle name="Ausgabe 2 6 2 8 2" xfId="23947" xr:uid="{037A4CC8-659E-453C-BA5F-76D1C1284563}"/>
    <cellStyle name="Ausgabe 2 6 2 9" xfId="3506" xr:uid="{6DCF095A-AB0B-4A23-9C7D-1F1B6203BBBE}"/>
    <cellStyle name="Ausgabe 2 6 2 9 2" xfId="23948" xr:uid="{E86768C3-99B9-49C5-885D-27F272991DE4}"/>
    <cellStyle name="Ausgabe 2 6 3" xfId="3507" xr:uid="{98C783B0-D53F-4807-80E9-D92221A36BE1}"/>
    <cellStyle name="Ausgabe 2 6 3 10" xfId="3508" xr:uid="{F56045EC-310A-45A9-B147-8C287E0DC6C0}"/>
    <cellStyle name="Ausgabe 2 6 3 10 2" xfId="23949" xr:uid="{19F74515-B105-4072-AFA4-79B912E3DD47}"/>
    <cellStyle name="Ausgabe 2 6 3 11" xfId="3509" xr:uid="{91EEEC3D-95B5-4ADD-9B8D-EA630E92579F}"/>
    <cellStyle name="Ausgabe 2 6 3 11 2" xfId="23950" xr:uid="{581009B3-0539-4AF0-B3BA-D563A890FC72}"/>
    <cellStyle name="Ausgabe 2 6 3 12" xfId="3510" xr:uid="{46F4F17A-D293-4055-A37F-6B2147D1D0F6}"/>
    <cellStyle name="Ausgabe 2 6 3 12 2" xfId="23951" xr:uid="{9EDB94A2-4A39-42DD-A758-B95491000646}"/>
    <cellStyle name="Ausgabe 2 6 3 13" xfId="3511" xr:uid="{AC9F28F9-22E9-4EFB-BCFB-1B81034A50C9}"/>
    <cellStyle name="Ausgabe 2 6 3 13 2" xfId="23952" xr:uid="{1AC07292-B2C0-4D01-84F3-9AAB7F36B78A}"/>
    <cellStyle name="Ausgabe 2 6 3 14" xfId="3512" xr:uid="{AE41D50B-D3C9-43D3-A7E9-A4005BAEED26}"/>
    <cellStyle name="Ausgabe 2 6 3 14 2" xfId="23953" xr:uid="{513B9844-DE0B-41ED-A962-75808587539A}"/>
    <cellStyle name="Ausgabe 2 6 3 15" xfId="3513" xr:uid="{C59D140F-37CC-4F82-BD97-EA3E377465A0}"/>
    <cellStyle name="Ausgabe 2 6 3 15 2" xfId="23954" xr:uid="{FD8332F0-B4B4-4BD6-84E5-C41F3A5788FC}"/>
    <cellStyle name="Ausgabe 2 6 3 16" xfId="23955" xr:uid="{88E0CEE1-426A-4112-B63B-55FAEB40C867}"/>
    <cellStyle name="Ausgabe 2 6 3 2" xfId="3514" xr:uid="{6969E0AA-11CD-4F28-8AB0-3444443FC3E3}"/>
    <cellStyle name="Ausgabe 2 6 3 2 2" xfId="23956" xr:uid="{A507770A-80AC-48B7-80F5-C3327875C11F}"/>
    <cellStyle name="Ausgabe 2 6 3 3" xfId="3515" xr:uid="{2C657A06-568D-45E9-A1FF-BFC5907360E3}"/>
    <cellStyle name="Ausgabe 2 6 3 3 2" xfId="23957" xr:uid="{FE571B3B-D031-4824-AE12-FC0983C1FB8A}"/>
    <cellStyle name="Ausgabe 2 6 3 4" xfId="3516" xr:uid="{315F96CD-E057-4EC2-ADD2-0691E10217F0}"/>
    <cellStyle name="Ausgabe 2 6 3 4 2" xfId="23958" xr:uid="{B93B5A57-DBFD-4036-899D-1A0C3D64D4FC}"/>
    <cellStyle name="Ausgabe 2 6 3 5" xfId="3517" xr:uid="{BB04EEA0-7153-4A79-BAFE-7EF4F41CFDD9}"/>
    <cellStyle name="Ausgabe 2 6 3 5 2" xfId="23959" xr:uid="{59AFC58A-5476-4B69-BD85-E71BBB918597}"/>
    <cellStyle name="Ausgabe 2 6 3 6" xfId="3518" xr:uid="{8DAAFCC2-F391-40E9-95BE-4BD4C64F08F8}"/>
    <cellStyle name="Ausgabe 2 6 3 6 2" xfId="23960" xr:uid="{422637B1-76B2-4664-8785-409336A5612B}"/>
    <cellStyle name="Ausgabe 2 6 3 7" xfId="3519" xr:uid="{62BD6718-9FCC-4604-9869-C2353CD2C074}"/>
    <cellStyle name="Ausgabe 2 6 3 7 2" xfId="23961" xr:uid="{EA46F2AD-36EB-4C1E-ABB6-68017A80B4D9}"/>
    <cellStyle name="Ausgabe 2 6 3 8" xfId="3520" xr:uid="{643489B3-1B40-41E8-BFA5-8291DFD0F7C7}"/>
    <cellStyle name="Ausgabe 2 6 3 8 2" xfId="23962" xr:uid="{4AEDE94F-50DD-4C4E-8396-6C1DE14842A5}"/>
    <cellStyle name="Ausgabe 2 6 3 9" xfId="3521" xr:uid="{E6324E47-083C-40A4-9026-18E0A5C6F5CC}"/>
    <cellStyle name="Ausgabe 2 6 3 9 2" xfId="23963" xr:uid="{795BB491-5D7F-4496-A135-2E5A2733130A}"/>
    <cellStyle name="Ausgabe 2 6 4" xfId="3522" xr:uid="{C700BA1F-A039-4D71-BC10-82FE690C3870}"/>
    <cellStyle name="Ausgabe 2 6 4 2" xfId="23964" xr:uid="{3212411A-B234-4121-9DCB-A4442DE5CDD9}"/>
    <cellStyle name="Ausgabe 2 6 5" xfId="3523" xr:uid="{EE67FCA5-81FF-4BC3-B771-5E2CDF23B6B7}"/>
    <cellStyle name="Ausgabe 2 6 5 2" xfId="23965" xr:uid="{75A9A0E3-0283-4A8C-9299-219B51BCDC59}"/>
    <cellStyle name="Ausgabe 2 6 6" xfId="3524" xr:uid="{7A473A61-A972-4474-B956-279B3EF568ED}"/>
    <cellStyle name="Ausgabe 2 6 6 2" xfId="23966" xr:uid="{9AF001AC-932D-4C65-848C-DD9B41FF6077}"/>
    <cellStyle name="Ausgabe 2 6 7" xfId="3525" xr:uid="{A8477859-F09C-47FC-9F43-76A17AFFFB51}"/>
    <cellStyle name="Ausgabe 2 6 7 2" xfId="23967" xr:uid="{C3C528D2-D1A5-4C56-8530-BD37A91C328B}"/>
    <cellStyle name="Ausgabe 2 6 8" xfId="3526" xr:uid="{871EDF27-D0A1-409C-B075-85788735C350}"/>
    <cellStyle name="Ausgabe 2 6 8 2" xfId="23968" xr:uid="{2E0A6E5B-E003-4B81-8C83-43486F6FF52D}"/>
    <cellStyle name="Ausgabe 2 6 9" xfId="3527" xr:uid="{78DCD040-E06D-4A58-B8B2-400E1239D5B0}"/>
    <cellStyle name="Ausgabe 2 6 9 2" xfId="23969" xr:uid="{EC876305-4F41-408E-8458-289CED7B6FF0}"/>
    <cellStyle name="Ausgabe 2 7" xfId="3528" xr:uid="{CCFF3D22-7E26-45A5-867D-5F71DBCDBB03}"/>
    <cellStyle name="Ausgabe 2 7 10" xfId="3529" xr:uid="{4EE6D91A-7959-4475-AA76-BE6A11BFDF1F}"/>
    <cellStyle name="Ausgabe 2 7 10 2" xfId="23970" xr:uid="{EC8CA706-3AB2-46B5-994D-7593C775BA9F}"/>
    <cellStyle name="Ausgabe 2 7 11" xfId="3530" xr:uid="{8D1CA688-66B9-476D-AB33-D1887753CB3D}"/>
    <cellStyle name="Ausgabe 2 7 11 2" xfId="23971" xr:uid="{23742962-47A8-49D3-860C-5F90DFE2E344}"/>
    <cellStyle name="Ausgabe 2 7 12" xfId="3531" xr:uid="{47F1BF0F-7F49-420F-8B60-3C11ACC11F60}"/>
    <cellStyle name="Ausgabe 2 7 12 2" xfId="23972" xr:uid="{BE9DCE79-1F5A-4052-A60B-2445C2934C92}"/>
    <cellStyle name="Ausgabe 2 7 13" xfId="3532" xr:uid="{6F325CE3-AC06-4E41-AA08-0090AF4E1DC1}"/>
    <cellStyle name="Ausgabe 2 7 13 2" xfId="23973" xr:uid="{9ABBA908-08BD-4959-A6EF-CFE6F0B99B69}"/>
    <cellStyle name="Ausgabe 2 7 14" xfId="3533" xr:uid="{1C738057-642A-4D8F-943E-D460AB17B3EF}"/>
    <cellStyle name="Ausgabe 2 7 14 2" xfId="23974" xr:uid="{548E7879-202F-4BF2-A1C4-66F5A8E163C8}"/>
    <cellStyle name="Ausgabe 2 7 15" xfId="23975" xr:uid="{F90DA0CC-4974-4005-ABA7-174D31710671}"/>
    <cellStyle name="Ausgabe 2 7 2" xfId="3534" xr:uid="{FD4A3C3E-6AB9-4E9A-BA53-928513EF8916}"/>
    <cellStyle name="Ausgabe 2 7 2 10" xfId="3535" xr:uid="{2F52CB51-EE03-4094-8034-7B7E49D2DDA3}"/>
    <cellStyle name="Ausgabe 2 7 2 10 2" xfId="23976" xr:uid="{8F774706-0E4D-4BCD-BB51-E6984B5DF2E5}"/>
    <cellStyle name="Ausgabe 2 7 2 11" xfId="3536" xr:uid="{5C0FE58C-AEFB-40C3-A521-348BCB1BF05C}"/>
    <cellStyle name="Ausgabe 2 7 2 11 2" xfId="23977" xr:uid="{0F89DF1B-353A-4CB4-A46B-DAC1A64C7E0F}"/>
    <cellStyle name="Ausgabe 2 7 2 12" xfId="3537" xr:uid="{B22E5C6D-C738-425F-B831-FE1C04742BEC}"/>
    <cellStyle name="Ausgabe 2 7 2 12 2" xfId="23978" xr:uid="{71CA76D1-91B5-44EE-9E29-4D1164B346EA}"/>
    <cellStyle name="Ausgabe 2 7 2 13" xfId="3538" xr:uid="{BD7F0AB8-8DE9-49DD-9F24-68783E57B4BA}"/>
    <cellStyle name="Ausgabe 2 7 2 13 2" xfId="23979" xr:uid="{64866F4A-61A3-4007-87DF-F7E438B1BB72}"/>
    <cellStyle name="Ausgabe 2 7 2 14" xfId="3539" xr:uid="{CB4D4BA5-1754-4DDA-B6D8-CBA182216A22}"/>
    <cellStyle name="Ausgabe 2 7 2 14 2" xfId="23980" xr:uid="{3676A785-D726-4752-881A-96286C2FD942}"/>
    <cellStyle name="Ausgabe 2 7 2 15" xfId="3540" xr:uid="{BFC586A2-EFB5-4749-A445-C4F670B47488}"/>
    <cellStyle name="Ausgabe 2 7 2 15 2" xfId="23981" xr:uid="{33DB7033-ED07-4067-9FC9-151111BE10A9}"/>
    <cellStyle name="Ausgabe 2 7 2 16" xfId="23982" xr:uid="{01C78CA2-A08F-4259-B05A-999674106CEA}"/>
    <cellStyle name="Ausgabe 2 7 2 2" xfId="3541" xr:uid="{B396A28D-886B-458B-B79D-1E338E0DFD5D}"/>
    <cellStyle name="Ausgabe 2 7 2 2 2" xfId="23983" xr:uid="{8402FB94-C162-4D59-8FB6-E3C5436DEAB1}"/>
    <cellStyle name="Ausgabe 2 7 2 3" xfId="3542" xr:uid="{79838EB0-E184-4CA8-BDBA-1971E022A47F}"/>
    <cellStyle name="Ausgabe 2 7 2 3 2" xfId="23984" xr:uid="{DBE85D10-7537-4BDD-8762-5BCC2F33D6FC}"/>
    <cellStyle name="Ausgabe 2 7 2 4" xfId="3543" xr:uid="{6DE6523D-E306-4870-8663-C8F00EC02DDF}"/>
    <cellStyle name="Ausgabe 2 7 2 4 2" xfId="23985" xr:uid="{5E742FBC-B7F3-4CA3-A54E-992E9EA3906B}"/>
    <cellStyle name="Ausgabe 2 7 2 5" xfId="3544" xr:uid="{283CB66B-689D-46BD-9C71-FD4743C667C8}"/>
    <cellStyle name="Ausgabe 2 7 2 5 2" xfId="23986" xr:uid="{7DCD1FF2-AFFB-4F25-94C4-479B3F2A08A9}"/>
    <cellStyle name="Ausgabe 2 7 2 6" xfId="3545" xr:uid="{16EE598A-194E-4E2D-97D9-1B46C6DF121F}"/>
    <cellStyle name="Ausgabe 2 7 2 6 2" xfId="23987" xr:uid="{3A554220-B178-4698-A755-B3AA8789E866}"/>
    <cellStyle name="Ausgabe 2 7 2 7" xfId="3546" xr:uid="{64CEB691-10EC-4842-A44C-A436DC3D308E}"/>
    <cellStyle name="Ausgabe 2 7 2 7 2" xfId="23988" xr:uid="{4B7D2D1F-83FA-49F5-B5E8-4B4DFAC95AE6}"/>
    <cellStyle name="Ausgabe 2 7 2 8" xfId="3547" xr:uid="{81187CE9-6FD9-4419-BCF0-CA06E8DEA683}"/>
    <cellStyle name="Ausgabe 2 7 2 8 2" xfId="23989" xr:uid="{B62CCAF6-57F0-454E-AA19-FE018994FAFB}"/>
    <cellStyle name="Ausgabe 2 7 2 9" xfId="3548" xr:uid="{10D1B42A-2279-474B-9A6F-78CEB6EC8959}"/>
    <cellStyle name="Ausgabe 2 7 2 9 2" xfId="23990" xr:uid="{65186227-FBD4-437E-B3B8-2E126C3942AD}"/>
    <cellStyle name="Ausgabe 2 7 3" xfId="3549" xr:uid="{0F929740-44E2-4224-9636-9B4C322C2D9B}"/>
    <cellStyle name="Ausgabe 2 7 3 2" xfId="23991" xr:uid="{19047CDF-CE8D-44B9-B89B-FCEBF2CD8BFA}"/>
    <cellStyle name="Ausgabe 2 7 4" xfId="3550" xr:uid="{52B32E5A-A667-404E-B5CD-B471B0DBAFAA}"/>
    <cellStyle name="Ausgabe 2 7 4 2" xfId="23992" xr:uid="{AC851D35-1C72-40B1-A580-AD90DA23AA20}"/>
    <cellStyle name="Ausgabe 2 7 5" xfId="3551" xr:uid="{B72AD7FD-B6FB-458F-806A-28350298CF22}"/>
    <cellStyle name="Ausgabe 2 7 5 2" xfId="23993" xr:uid="{4626D854-C1B2-47D1-A70A-97F9C1D8C82E}"/>
    <cellStyle name="Ausgabe 2 7 6" xfId="3552" xr:uid="{3AB8358C-C6EC-4933-A92D-ACE9E826B7DA}"/>
    <cellStyle name="Ausgabe 2 7 6 2" xfId="23994" xr:uid="{313C455A-9719-4F85-AC62-6975581D92B5}"/>
    <cellStyle name="Ausgabe 2 7 7" xfId="3553" xr:uid="{A2704C5F-2D7F-4C5E-8979-C2D30E63737E}"/>
    <cellStyle name="Ausgabe 2 7 7 2" xfId="23995" xr:uid="{597D3801-BB26-499D-884F-DA3B9140E4B4}"/>
    <cellStyle name="Ausgabe 2 7 8" xfId="3554" xr:uid="{52BADB0F-C51E-4B78-825B-B2FBD216DA0F}"/>
    <cellStyle name="Ausgabe 2 7 8 2" xfId="23996" xr:uid="{646E1872-955E-4733-8ED0-BA7AF62E978D}"/>
    <cellStyle name="Ausgabe 2 7 9" xfId="3555" xr:uid="{3B700F84-F6FC-4C66-A50D-AAD04F1A5A37}"/>
    <cellStyle name="Ausgabe 2 7 9 2" xfId="23997" xr:uid="{E7CAD9ED-7C86-4BA8-9B21-8689E82E6DA7}"/>
    <cellStyle name="Ausgabe 2 8" xfId="3556" xr:uid="{60A0A011-E99F-4AEE-98BA-ED6D87CDEB5C}"/>
    <cellStyle name="Ausgabe 2 8 10" xfId="3557" xr:uid="{C9CF7627-24B3-4E20-A2D2-41A3FE54D3A6}"/>
    <cellStyle name="Ausgabe 2 8 10 2" xfId="23998" xr:uid="{26288F0C-EDD7-47E1-AA77-EE6BEF574DBB}"/>
    <cellStyle name="Ausgabe 2 8 11" xfId="3558" xr:uid="{ED9B09FC-8E4E-4412-8416-EC33373F0A2D}"/>
    <cellStyle name="Ausgabe 2 8 11 2" xfId="23999" xr:uid="{B707C2E1-609F-430B-B183-4D8F23E69371}"/>
    <cellStyle name="Ausgabe 2 8 12" xfId="3559" xr:uid="{A3BCAA21-C248-4A1F-B40D-EE4A1C60EE54}"/>
    <cellStyle name="Ausgabe 2 8 12 2" xfId="24000" xr:uid="{CF45F90D-1F9D-458E-AE96-B4B18FC449FD}"/>
    <cellStyle name="Ausgabe 2 8 13" xfId="3560" xr:uid="{E0AE228D-5723-426D-853E-7FDB9153A9D5}"/>
    <cellStyle name="Ausgabe 2 8 13 2" xfId="24001" xr:uid="{69803741-BE80-4321-B520-0EF84F3201BA}"/>
    <cellStyle name="Ausgabe 2 8 14" xfId="3561" xr:uid="{764A2C39-82FC-4916-88D1-CB3172053C87}"/>
    <cellStyle name="Ausgabe 2 8 14 2" xfId="24002" xr:uid="{6DC16566-7B9B-479A-84E6-2C887514B711}"/>
    <cellStyle name="Ausgabe 2 8 15" xfId="3562" xr:uid="{F490CB2C-D4EE-4CCC-BB5A-7DF3836C4AFF}"/>
    <cellStyle name="Ausgabe 2 8 15 2" xfId="24003" xr:uid="{25ACF10F-11E3-48C8-9669-5B1656038F0F}"/>
    <cellStyle name="Ausgabe 2 8 16" xfId="24004" xr:uid="{2CBDFD5F-BBE5-4093-8F8F-3D1EDAAD0A67}"/>
    <cellStyle name="Ausgabe 2 8 2" xfId="3563" xr:uid="{8747DD0F-F00A-42F0-BB10-860FF638D5D4}"/>
    <cellStyle name="Ausgabe 2 8 2 2" xfId="24005" xr:uid="{3B48FD7A-066F-4973-8645-965325CB4108}"/>
    <cellStyle name="Ausgabe 2 8 3" xfId="3564" xr:uid="{6480FAC6-94B2-464F-844F-8FD99C49024D}"/>
    <cellStyle name="Ausgabe 2 8 3 2" xfId="24006" xr:uid="{C97C5B91-E3E1-49DA-B12B-6F666760F52C}"/>
    <cellStyle name="Ausgabe 2 8 4" xfId="3565" xr:uid="{C51AD740-867B-400D-B1C7-53372053076D}"/>
    <cellStyle name="Ausgabe 2 8 4 2" xfId="24007" xr:uid="{2B108509-301D-4EFE-94FD-7C425A1DEE33}"/>
    <cellStyle name="Ausgabe 2 8 5" xfId="3566" xr:uid="{F13EC6C6-D159-4FFF-9D72-A6454F1016EF}"/>
    <cellStyle name="Ausgabe 2 8 5 2" xfId="24008" xr:uid="{DACF4594-D283-44A6-B4A3-73196962729E}"/>
    <cellStyle name="Ausgabe 2 8 6" xfId="3567" xr:uid="{50FA576B-C058-49EA-B946-7C3BF69A7FF6}"/>
    <cellStyle name="Ausgabe 2 8 6 2" xfId="24009" xr:uid="{0B7BB3E9-E15F-498A-8AC3-5F7CE138EBD4}"/>
    <cellStyle name="Ausgabe 2 8 7" xfId="3568" xr:uid="{89AB0A68-9626-4BA2-9774-42CC6A9E401E}"/>
    <cellStyle name="Ausgabe 2 8 7 2" xfId="24010" xr:uid="{52A02961-8010-47B8-AA15-1B0555707123}"/>
    <cellStyle name="Ausgabe 2 8 8" xfId="3569" xr:uid="{99C601F4-C6A3-4C69-8E27-CCD456DDCC92}"/>
    <cellStyle name="Ausgabe 2 8 8 2" xfId="24011" xr:uid="{7A0C0F87-9F0D-4C48-BF04-5E0827D5C637}"/>
    <cellStyle name="Ausgabe 2 8 9" xfId="3570" xr:uid="{A935C4C3-5587-46B4-8283-169AA375ADBE}"/>
    <cellStyle name="Ausgabe 2 8 9 2" xfId="24012" xr:uid="{C692140A-B732-4391-819D-87DEA64BE2F5}"/>
    <cellStyle name="Ausgabe 2 9" xfId="3571" xr:uid="{3D0D5F7C-E1CE-4647-8963-48B4CA565611}"/>
    <cellStyle name="Ausgabe 2 9 2" xfId="24013" xr:uid="{D1715AAB-EEF1-4DA8-B115-9E34C3769B4D}"/>
    <cellStyle name="Ausgabe 3" xfId="3572" xr:uid="{209A4B16-674D-46ED-A5B9-FE5E86D8A1F2}"/>
    <cellStyle name="Ausgabe 3 10" xfId="3573" xr:uid="{C347A022-3001-4389-99A7-7BE8937DC855}"/>
    <cellStyle name="Ausgabe 3 10 2" xfId="24014" xr:uid="{E83C0960-5EB0-42DB-8F7D-F0153D8B1789}"/>
    <cellStyle name="Ausgabe 3 11" xfId="3574" xr:uid="{544CD804-F248-4C03-85F8-1DA1267B8E2C}"/>
    <cellStyle name="Ausgabe 3 11 2" xfId="24015" xr:uid="{0C9DE508-7EA4-455E-ACDB-843906AEBB9C}"/>
    <cellStyle name="Ausgabe 3 12" xfId="3575" xr:uid="{FF893753-C90D-4B66-A128-0956E20D6DF1}"/>
    <cellStyle name="Ausgabe 3 12 2" xfId="24016" xr:uid="{9946A949-C6C3-4DA1-ABCE-FC6B5C1F8758}"/>
    <cellStyle name="Ausgabe 3 13" xfId="3576" xr:uid="{8EFF2076-AB0E-41DD-81BE-29C2428FF3EA}"/>
    <cellStyle name="Ausgabe 3 13 2" xfId="24017" xr:uid="{0D52D948-F24E-444E-AC40-E63021EB2F7F}"/>
    <cellStyle name="Ausgabe 3 14" xfId="3577" xr:uid="{EE3F2E19-0B57-4DA4-BEDB-A0509E12AFD7}"/>
    <cellStyle name="Ausgabe 3 14 2" xfId="24018" xr:uid="{9A9849E0-B9E8-48C3-BCC9-2F148D211BF4}"/>
    <cellStyle name="Ausgabe 3 15" xfId="3578" xr:uid="{A6D1184A-E7A1-405C-8C06-363EA11C6F25}"/>
    <cellStyle name="Ausgabe 3 15 2" xfId="24019" xr:uid="{9D3E544A-5D51-4D55-B98F-8C73BBE65456}"/>
    <cellStyle name="Ausgabe 3 16" xfId="3579" xr:uid="{F7860302-1A00-4E0A-885C-B010D188586E}"/>
    <cellStyle name="Ausgabe 3 16 2" xfId="24020" xr:uid="{ACAA2EB6-6501-4E4C-B2C7-C858ACC226DD}"/>
    <cellStyle name="Ausgabe 3 17" xfId="3580" xr:uid="{25653C52-91EA-41EE-A205-DEC05BFFAFF4}"/>
    <cellStyle name="Ausgabe 3 17 2" xfId="24021" xr:uid="{1FEC037B-AAA6-4724-BB9C-6AA3CFC99AE7}"/>
    <cellStyle name="Ausgabe 3 18" xfId="3581" xr:uid="{9EBC2E7A-94EA-422B-9E46-2CDE2F48BCB4}"/>
    <cellStyle name="Ausgabe 3 18 2" xfId="24022" xr:uid="{82F50A64-355A-4C3A-9EAC-CC69D97E980A}"/>
    <cellStyle name="Ausgabe 3 19" xfId="3582" xr:uid="{DFCCFF26-E0AB-41AE-AA15-426258E348D9}"/>
    <cellStyle name="Ausgabe 3 19 2" xfId="24023" xr:uid="{D9B3B86F-C2A9-47E7-BCC2-44D037618FC7}"/>
    <cellStyle name="Ausgabe 3 2" xfId="3583" xr:uid="{5D076FDC-21D9-44DF-B1B0-A425C0E6F130}"/>
    <cellStyle name="Ausgabe 3 2 10" xfId="3584" xr:uid="{550B4F94-F07E-465E-9296-5DE8B9C8ADA0}"/>
    <cellStyle name="Ausgabe 3 2 10 2" xfId="24024" xr:uid="{B0AD3AEF-B2BB-4928-A4F9-D2C3983008C5}"/>
    <cellStyle name="Ausgabe 3 2 11" xfId="3585" xr:uid="{01C50162-FF17-4178-ADD8-BEBB4225088C}"/>
    <cellStyle name="Ausgabe 3 2 11 2" xfId="24025" xr:uid="{FF6D2B59-86E0-4610-BDE9-5C05A57F7D5A}"/>
    <cellStyle name="Ausgabe 3 2 12" xfId="3586" xr:uid="{7D69250B-98F7-4539-ACFB-3E6EC0452A46}"/>
    <cellStyle name="Ausgabe 3 2 12 2" xfId="24026" xr:uid="{5610D74B-561E-4B92-A290-4CF4A781AFD2}"/>
    <cellStyle name="Ausgabe 3 2 13" xfId="3587" xr:uid="{74EEC8A4-A353-4C9E-94A3-44C5484129F7}"/>
    <cellStyle name="Ausgabe 3 2 13 2" xfId="24027" xr:uid="{4F625685-F938-4A62-A7FF-7C421CAC30E3}"/>
    <cellStyle name="Ausgabe 3 2 14" xfId="3588" xr:uid="{93602775-1E03-4D72-8186-FED1544882B9}"/>
    <cellStyle name="Ausgabe 3 2 14 2" xfId="24028" xr:uid="{A23F42A8-8C7D-4F6F-BCE0-95C11B0BCE45}"/>
    <cellStyle name="Ausgabe 3 2 15" xfId="3589" xr:uid="{DE4C81E6-B9A6-4272-8966-3D17C8335059}"/>
    <cellStyle name="Ausgabe 3 2 15 2" xfId="24029" xr:uid="{8D26635F-2ABE-4C28-8A12-9B0C67A5DF5A}"/>
    <cellStyle name="Ausgabe 3 2 16" xfId="24030" xr:uid="{922F6D38-70C1-419A-889A-B2B651147EC9}"/>
    <cellStyle name="Ausgabe 3 2 2" xfId="3590" xr:uid="{26DD1F6E-4F01-4CD3-8D40-A3F0033D6CD9}"/>
    <cellStyle name="Ausgabe 3 2 2 10" xfId="3591" xr:uid="{BD20EFB5-6D0E-4CDE-85BD-A682C21FCFB2}"/>
    <cellStyle name="Ausgabe 3 2 2 10 2" xfId="24031" xr:uid="{22F672C4-0A81-4516-80C9-1A57860B542E}"/>
    <cellStyle name="Ausgabe 3 2 2 11" xfId="3592" xr:uid="{98D8E1F8-B26A-4A01-9FEA-0F28E4BC3723}"/>
    <cellStyle name="Ausgabe 3 2 2 11 2" xfId="24032" xr:uid="{CD957244-3DB2-48EF-A5B5-BB35825465B5}"/>
    <cellStyle name="Ausgabe 3 2 2 12" xfId="3593" xr:uid="{195A8412-7C19-489C-AB96-43E69DEA9132}"/>
    <cellStyle name="Ausgabe 3 2 2 12 2" xfId="24033" xr:uid="{DDE42BF9-4DE1-49D7-9BA2-4BF70FA0A736}"/>
    <cellStyle name="Ausgabe 3 2 2 13" xfId="3594" xr:uid="{64001864-AE97-4FEE-B1C9-2E2CE339F1A0}"/>
    <cellStyle name="Ausgabe 3 2 2 13 2" xfId="24034" xr:uid="{7090708E-E1D7-49A0-9560-129F9812E5E3}"/>
    <cellStyle name="Ausgabe 3 2 2 14" xfId="3595" xr:uid="{938469A3-B5CD-43B4-9AAB-1DAD3E344297}"/>
    <cellStyle name="Ausgabe 3 2 2 14 2" xfId="24035" xr:uid="{EF3C99AC-86E5-4B7E-AD0C-163CD745B7EB}"/>
    <cellStyle name="Ausgabe 3 2 2 15" xfId="24036" xr:uid="{DCE81031-2049-48A3-A9B5-F3FE59EC9995}"/>
    <cellStyle name="Ausgabe 3 2 2 2" xfId="3596" xr:uid="{BC5EDFCF-7AA8-48B7-A1FC-040D43387CC2}"/>
    <cellStyle name="Ausgabe 3 2 2 2 10" xfId="3597" xr:uid="{54C5B045-9327-40FA-8936-FC26D5649950}"/>
    <cellStyle name="Ausgabe 3 2 2 2 10 2" xfId="24037" xr:uid="{915C5BBF-E596-4292-B33A-9549F8003FBB}"/>
    <cellStyle name="Ausgabe 3 2 2 2 11" xfId="3598" xr:uid="{DDDEBA16-0E22-4A89-9531-B2778A8EF823}"/>
    <cellStyle name="Ausgabe 3 2 2 2 11 2" xfId="24038" xr:uid="{5FC8684D-252B-4907-A7DC-F1A036210328}"/>
    <cellStyle name="Ausgabe 3 2 2 2 12" xfId="3599" xr:uid="{3D4EA173-BEC3-47D8-B74C-CF8987DC12EC}"/>
    <cellStyle name="Ausgabe 3 2 2 2 12 2" xfId="24039" xr:uid="{D977D2D5-0BDB-48E8-8E1F-9F3D037B30F7}"/>
    <cellStyle name="Ausgabe 3 2 2 2 13" xfId="3600" xr:uid="{3F879139-EB46-4D4F-8677-FFFEFD828550}"/>
    <cellStyle name="Ausgabe 3 2 2 2 13 2" xfId="24040" xr:uid="{4DAD030A-B92A-445A-9748-AA7657A72882}"/>
    <cellStyle name="Ausgabe 3 2 2 2 14" xfId="3601" xr:uid="{A0FDC741-1C03-47DD-96A4-9B0771FA3BC2}"/>
    <cellStyle name="Ausgabe 3 2 2 2 14 2" xfId="24041" xr:uid="{48791CF7-49E7-4101-95D4-2AE6FAC5939B}"/>
    <cellStyle name="Ausgabe 3 2 2 2 15" xfId="3602" xr:uid="{56C386C0-F7B9-4066-BA41-F0CC92090762}"/>
    <cellStyle name="Ausgabe 3 2 2 2 15 2" xfId="24042" xr:uid="{0F0489BE-8746-4ADB-8815-9227794EAD4A}"/>
    <cellStyle name="Ausgabe 3 2 2 2 16" xfId="24043" xr:uid="{8D71FD58-7846-4BBE-A9E3-FD9D7AF3440E}"/>
    <cellStyle name="Ausgabe 3 2 2 2 2" xfId="3603" xr:uid="{EFFCC278-3E7A-48B8-842D-A7CB7903417A}"/>
    <cellStyle name="Ausgabe 3 2 2 2 2 2" xfId="24044" xr:uid="{FFD344AA-B360-4D36-BF10-3E551C786C47}"/>
    <cellStyle name="Ausgabe 3 2 2 2 3" xfId="3604" xr:uid="{099A9394-E3A3-4482-B7E9-254E3E6A0324}"/>
    <cellStyle name="Ausgabe 3 2 2 2 3 2" xfId="24045" xr:uid="{8D6E072C-54DF-4C44-8C26-1D6728590798}"/>
    <cellStyle name="Ausgabe 3 2 2 2 4" xfId="3605" xr:uid="{D0EDBEF9-0AE9-408E-8D5C-13B1407A7A8A}"/>
    <cellStyle name="Ausgabe 3 2 2 2 4 2" xfId="24046" xr:uid="{E0D3D52F-593D-4950-9B58-47B6F2936A7D}"/>
    <cellStyle name="Ausgabe 3 2 2 2 5" xfId="3606" xr:uid="{7D75BF2C-8DC6-4CAB-A2AF-D90D9353445D}"/>
    <cellStyle name="Ausgabe 3 2 2 2 5 2" xfId="24047" xr:uid="{3B76070F-3A9A-4C3F-9E45-36F63EDE9DC0}"/>
    <cellStyle name="Ausgabe 3 2 2 2 6" xfId="3607" xr:uid="{5852DEBF-D4C2-4FA5-8AEB-D8169EBBD200}"/>
    <cellStyle name="Ausgabe 3 2 2 2 6 2" xfId="24048" xr:uid="{2A465481-44A2-4BC6-ABE8-5A71C6A85E48}"/>
    <cellStyle name="Ausgabe 3 2 2 2 7" xfId="3608" xr:uid="{ACE3DFDE-06BB-447C-BB28-290131810D68}"/>
    <cellStyle name="Ausgabe 3 2 2 2 7 2" xfId="24049" xr:uid="{BC37B93B-B671-4A8D-A84A-836B74AED26F}"/>
    <cellStyle name="Ausgabe 3 2 2 2 8" xfId="3609" xr:uid="{4EC660AC-B2B6-43C0-97A8-97C92BF0EDBD}"/>
    <cellStyle name="Ausgabe 3 2 2 2 8 2" xfId="24050" xr:uid="{7DDC249D-45C1-4B5F-892D-177A9F8814E2}"/>
    <cellStyle name="Ausgabe 3 2 2 2 9" xfId="3610" xr:uid="{F684ECE9-0154-4318-BE5D-877E2675921F}"/>
    <cellStyle name="Ausgabe 3 2 2 2 9 2" xfId="24051" xr:uid="{8E214F75-59D0-4087-B449-88C58ED4EAB2}"/>
    <cellStyle name="Ausgabe 3 2 2 3" xfId="3611" xr:uid="{5DCFB7C0-EC56-43BB-A206-7EF8B34B1314}"/>
    <cellStyle name="Ausgabe 3 2 2 3 2" xfId="24052" xr:uid="{2C624068-EC85-40E4-BE00-9879A7E28249}"/>
    <cellStyle name="Ausgabe 3 2 2 4" xfId="3612" xr:uid="{2A44C19B-8C29-494E-8B56-074F8CD49EC4}"/>
    <cellStyle name="Ausgabe 3 2 2 4 2" xfId="24053" xr:uid="{D66A7481-906F-4C85-AFED-C8C9342BD9C1}"/>
    <cellStyle name="Ausgabe 3 2 2 5" xfId="3613" xr:uid="{E360A16B-389E-4A5C-9878-FB43ED51FE3B}"/>
    <cellStyle name="Ausgabe 3 2 2 5 2" xfId="24054" xr:uid="{97AE2875-1062-4D20-8DA1-96FAAC8FE2C7}"/>
    <cellStyle name="Ausgabe 3 2 2 6" xfId="3614" xr:uid="{EE4E7325-4372-4421-93B4-D85A70251B87}"/>
    <cellStyle name="Ausgabe 3 2 2 6 2" xfId="24055" xr:uid="{2E097E06-DCF8-4DD3-9420-16F58288AD02}"/>
    <cellStyle name="Ausgabe 3 2 2 7" xfId="3615" xr:uid="{BA75E023-9014-423B-8119-E95B1C0CC660}"/>
    <cellStyle name="Ausgabe 3 2 2 7 2" xfId="24056" xr:uid="{4E3C4715-F912-4451-A4F6-5DA7F622817C}"/>
    <cellStyle name="Ausgabe 3 2 2 8" xfId="3616" xr:uid="{64CFBADB-3F95-4D68-B87E-41FE6EED4676}"/>
    <cellStyle name="Ausgabe 3 2 2 8 2" xfId="24057" xr:uid="{6BF46709-245A-47FD-BA2D-0B58E3FF11A5}"/>
    <cellStyle name="Ausgabe 3 2 2 9" xfId="3617" xr:uid="{F2FAC827-B68A-4ED4-AD83-D421D2F6D705}"/>
    <cellStyle name="Ausgabe 3 2 2 9 2" xfId="24058" xr:uid="{02803244-EE38-45A7-BF9E-94D928DB000F}"/>
    <cellStyle name="Ausgabe 3 2 3" xfId="3618" xr:uid="{57090DB1-044C-41ED-8ACC-EF75E6C74F6F}"/>
    <cellStyle name="Ausgabe 3 2 3 10" xfId="3619" xr:uid="{9E4FF388-45B4-44BE-9D1C-C202A336F2DB}"/>
    <cellStyle name="Ausgabe 3 2 3 10 2" xfId="24059" xr:uid="{5B8168AC-387C-45A7-B5F7-70C23687E16F}"/>
    <cellStyle name="Ausgabe 3 2 3 11" xfId="3620" xr:uid="{550E7FFF-AC27-4ED9-BA87-4EA9F3D8DAEC}"/>
    <cellStyle name="Ausgabe 3 2 3 11 2" xfId="24060" xr:uid="{A2B809D9-8388-4DE8-B5D4-04CE0A612362}"/>
    <cellStyle name="Ausgabe 3 2 3 12" xfId="3621" xr:uid="{650572C6-89A6-47D5-8DF1-8BA466635526}"/>
    <cellStyle name="Ausgabe 3 2 3 12 2" xfId="24061" xr:uid="{0CEB91CB-A16E-46D2-A16C-CA94A5FB1ED3}"/>
    <cellStyle name="Ausgabe 3 2 3 13" xfId="3622" xr:uid="{74C3CA41-E36D-4F14-96B8-76282A5AC8EC}"/>
    <cellStyle name="Ausgabe 3 2 3 13 2" xfId="24062" xr:uid="{F5F53625-25E5-4545-8129-8A3944C7EB36}"/>
    <cellStyle name="Ausgabe 3 2 3 14" xfId="3623" xr:uid="{F1BC2EA5-0D95-4C71-ACF6-36BCAC34185D}"/>
    <cellStyle name="Ausgabe 3 2 3 14 2" xfId="24063" xr:uid="{C297905E-77D9-4DBE-8B19-8814A7CB5A7A}"/>
    <cellStyle name="Ausgabe 3 2 3 15" xfId="3624" xr:uid="{2F66B687-B97B-4FED-80C7-91B4B027170D}"/>
    <cellStyle name="Ausgabe 3 2 3 15 2" xfId="24064" xr:uid="{8DA65AA3-2DF7-4760-982C-E53054C67826}"/>
    <cellStyle name="Ausgabe 3 2 3 16" xfId="24065" xr:uid="{224904A7-432B-4B5D-808C-A397687C2CBE}"/>
    <cellStyle name="Ausgabe 3 2 3 2" xfId="3625" xr:uid="{E823F96E-5428-4025-B51A-2982A851E71E}"/>
    <cellStyle name="Ausgabe 3 2 3 2 2" xfId="24066" xr:uid="{204C6D3A-4AE9-4A52-87CC-873F324FCF17}"/>
    <cellStyle name="Ausgabe 3 2 3 3" xfId="3626" xr:uid="{A95D618C-DC39-4EE0-906E-BB279EDB2559}"/>
    <cellStyle name="Ausgabe 3 2 3 3 2" xfId="24067" xr:uid="{17175849-B162-46B0-994C-8CC81E1E694B}"/>
    <cellStyle name="Ausgabe 3 2 3 4" xfId="3627" xr:uid="{6BB580B3-5F50-4D91-9469-95819A7D3FF6}"/>
    <cellStyle name="Ausgabe 3 2 3 4 2" xfId="24068" xr:uid="{651037AA-5289-400E-AD5D-677A8D1B4743}"/>
    <cellStyle name="Ausgabe 3 2 3 5" xfId="3628" xr:uid="{F2214A86-2875-494F-A436-AE4F9A411606}"/>
    <cellStyle name="Ausgabe 3 2 3 5 2" xfId="24069" xr:uid="{B5FCBA75-5595-4854-A331-163744A2D497}"/>
    <cellStyle name="Ausgabe 3 2 3 6" xfId="3629" xr:uid="{B5473ECC-7BA7-4E0C-81A1-9E8CB64FBF94}"/>
    <cellStyle name="Ausgabe 3 2 3 6 2" xfId="24070" xr:uid="{E65DAD61-1F14-40B6-A81B-280567963C50}"/>
    <cellStyle name="Ausgabe 3 2 3 7" xfId="3630" xr:uid="{21FE8845-760B-485E-8F48-D1AD1E95C95F}"/>
    <cellStyle name="Ausgabe 3 2 3 7 2" xfId="24071" xr:uid="{2560AA0E-910A-4510-B8F0-A5C01658DB20}"/>
    <cellStyle name="Ausgabe 3 2 3 8" xfId="3631" xr:uid="{124E3ED8-E127-4050-9C5E-D11ACFCB73E2}"/>
    <cellStyle name="Ausgabe 3 2 3 8 2" xfId="24072" xr:uid="{F927E8DA-F78A-4ACB-995B-E881E7865226}"/>
    <cellStyle name="Ausgabe 3 2 3 9" xfId="3632" xr:uid="{EE7419B8-0241-4A6C-B381-3BAE313AC045}"/>
    <cellStyle name="Ausgabe 3 2 3 9 2" xfId="24073" xr:uid="{A0C2FC56-A6B9-41E0-9E51-756B829672FB}"/>
    <cellStyle name="Ausgabe 3 2 4" xfId="3633" xr:uid="{D7FA9E98-401E-4608-98EF-EDF888B4D92F}"/>
    <cellStyle name="Ausgabe 3 2 4 2" xfId="24074" xr:uid="{02639B86-AB32-491C-B430-E545D9910089}"/>
    <cellStyle name="Ausgabe 3 2 5" xfId="3634" xr:uid="{50D66B4E-5343-4E4C-8891-7E73D6A92712}"/>
    <cellStyle name="Ausgabe 3 2 5 2" xfId="24075" xr:uid="{AE2796F6-9782-47FF-9EE0-A06C0366BA56}"/>
    <cellStyle name="Ausgabe 3 2 6" xfId="3635" xr:uid="{1B455B70-8035-4CE7-BEEC-7EC4385193CD}"/>
    <cellStyle name="Ausgabe 3 2 6 2" xfId="24076" xr:uid="{985F7E95-4B83-4415-977C-C92AF1109951}"/>
    <cellStyle name="Ausgabe 3 2 7" xfId="3636" xr:uid="{3DE2A9C6-316E-4D77-8CA2-72D4DE159E9A}"/>
    <cellStyle name="Ausgabe 3 2 7 2" xfId="24077" xr:uid="{F9AFB95B-E07A-4498-975B-30B42861464F}"/>
    <cellStyle name="Ausgabe 3 2 8" xfId="3637" xr:uid="{F479E2B0-D3CC-4400-8B82-9A12160F3A40}"/>
    <cellStyle name="Ausgabe 3 2 8 2" xfId="24078" xr:uid="{CF9C548E-4531-4B22-82D7-C3E4C5601C78}"/>
    <cellStyle name="Ausgabe 3 2 9" xfId="3638" xr:uid="{93FA1461-5077-4B18-965E-B0F7633E9C66}"/>
    <cellStyle name="Ausgabe 3 2 9 2" xfId="24079" xr:uid="{7EE5018D-4940-43D6-B8BF-584B640DE193}"/>
    <cellStyle name="Ausgabe 3 20" xfId="3639" xr:uid="{4F42CAFD-C0FC-4667-8BEB-6E39055092EB}"/>
    <cellStyle name="Ausgabe 3 20 2" xfId="24080" xr:uid="{4C7C7668-B9D5-4E70-8340-D8871C221212}"/>
    <cellStyle name="Ausgabe 3 21" xfId="24081" xr:uid="{1B9C3F95-22B2-415D-8BDA-79809912FF37}"/>
    <cellStyle name="Ausgabe 3 3" xfId="3640" xr:uid="{B1179340-423A-4830-8C1C-BF048A5D88D5}"/>
    <cellStyle name="Ausgabe 3 3 10" xfId="3641" xr:uid="{BD881836-3FBD-409C-BFE3-B1CEEF0B9378}"/>
    <cellStyle name="Ausgabe 3 3 10 2" xfId="24082" xr:uid="{D027C373-3A96-4BB4-A8C9-E165F4DEF881}"/>
    <cellStyle name="Ausgabe 3 3 11" xfId="3642" xr:uid="{3675A0FF-19BB-4201-81D8-5CB3BFC3C3A2}"/>
    <cellStyle name="Ausgabe 3 3 11 2" xfId="24083" xr:uid="{AA8E3449-5E0D-4928-80B6-CB066D8C9315}"/>
    <cellStyle name="Ausgabe 3 3 12" xfId="3643" xr:uid="{E5332960-504C-4386-857D-6CA00AE527D9}"/>
    <cellStyle name="Ausgabe 3 3 12 2" xfId="24084" xr:uid="{9D32C289-48EF-4245-BD87-36D600D5F548}"/>
    <cellStyle name="Ausgabe 3 3 13" xfId="3644" xr:uid="{0B405719-1DEF-4C39-93F8-3EB0BE3053E5}"/>
    <cellStyle name="Ausgabe 3 3 13 2" xfId="24085" xr:uid="{D1655837-E6A1-4A57-BFFA-C3C78D6AAC37}"/>
    <cellStyle name="Ausgabe 3 3 14" xfId="3645" xr:uid="{BBABB6EB-BD66-484E-9045-67D50EF7080D}"/>
    <cellStyle name="Ausgabe 3 3 14 2" xfId="24086" xr:uid="{E296CE0A-753D-409B-B9DB-10039209B9EB}"/>
    <cellStyle name="Ausgabe 3 3 15" xfId="3646" xr:uid="{498D5F6A-F814-48B4-9C81-5A963582086E}"/>
    <cellStyle name="Ausgabe 3 3 15 2" xfId="24087" xr:uid="{1EEC31BC-520A-47E3-B0BD-8BA351D0CCDE}"/>
    <cellStyle name="Ausgabe 3 3 16" xfId="24088" xr:uid="{A328E967-77CF-4895-A883-5039D5C724AB}"/>
    <cellStyle name="Ausgabe 3 3 2" xfId="3647" xr:uid="{71BAE7B3-E8CA-45D6-AC00-FB574CE381B0}"/>
    <cellStyle name="Ausgabe 3 3 2 10" xfId="3648" xr:uid="{69402625-CB96-4D9E-90D9-200DEBE00FB7}"/>
    <cellStyle name="Ausgabe 3 3 2 10 2" xfId="24089" xr:uid="{3C8DC7D5-7287-4769-B6F6-ECD152A53BAD}"/>
    <cellStyle name="Ausgabe 3 3 2 11" xfId="3649" xr:uid="{962C231C-AD78-496A-AD69-33128CA41AF0}"/>
    <cellStyle name="Ausgabe 3 3 2 11 2" xfId="24090" xr:uid="{8C5233CF-364F-4DBE-937E-3D3B28EC43D9}"/>
    <cellStyle name="Ausgabe 3 3 2 12" xfId="3650" xr:uid="{C05331F1-D651-4E35-BA9B-8F10EE2A6E8D}"/>
    <cellStyle name="Ausgabe 3 3 2 12 2" xfId="24091" xr:uid="{F364F05F-B29F-4E7F-8537-F39BE8500210}"/>
    <cellStyle name="Ausgabe 3 3 2 13" xfId="3651" xr:uid="{1C203E7D-A8CB-4BC2-8A9A-1865B7DF04FA}"/>
    <cellStyle name="Ausgabe 3 3 2 13 2" xfId="24092" xr:uid="{4A56506F-48F7-4FB6-8D3B-2676307DC0D4}"/>
    <cellStyle name="Ausgabe 3 3 2 14" xfId="3652" xr:uid="{53447F1B-DB8F-4491-B676-2AB68072D445}"/>
    <cellStyle name="Ausgabe 3 3 2 14 2" xfId="24093" xr:uid="{3ECB51F7-DA73-4CF7-B2C3-74C9D737E08D}"/>
    <cellStyle name="Ausgabe 3 3 2 15" xfId="24094" xr:uid="{12BC3035-B8BA-48DC-B6FF-7B412DC0037D}"/>
    <cellStyle name="Ausgabe 3 3 2 2" xfId="3653" xr:uid="{69FFA5C6-48CE-4E69-9EF4-218F85D5E88F}"/>
    <cellStyle name="Ausgabe 3 3 2 2 10" xfId="3654" xr:uid="{9CAA73D9-F917-4B7F-9063-954A6F1A959F}"/>
    <cellStyle name="Ausgabe 3 3 2 2 10 2" xfId="24095" xr:uid="{1FB8C897-EAA5-4CAE-B196-A57A2E058294}"/>
    <cellStyle name="Ausgabe 3 3 2 2 11" xfId="3655" xr:uid="{747AADB7-E059-49B4-B4CA-572AAA0A8D73}"/>
    <cellStyle name="Ausgabe 3 3 2 2 11 2" xfId="24096" xr:uid="{E3A2FB37-4150-427F-AC80-9E2715A88B1A}"/>
    <cellStyle name="Ausgabe 3 3 2 2 12" xfId="3656" xr:uid="{7E091545-417A-4AA1-A490-7F082EBFF3FD}"/>
    <cellStyle name="Ausgabe 3 3 2 2 12 2" xfId="24097" xr:uid="{4FB18EB9-E20C-4909-9BE6-49B3CCA2BA2C}"/>
    <cellStyle name="Ausgabe 3 3 2 2 13" xfId="3657" xr:uid="{49C9F545-EEED-4C66-8CBA-A0C0320A3E11}"/>
    <cellStyle name="Ausgabe 3 3 2 2 13 2" xfId="24098" xr:uid="{AD50044F-AE91-49AF-B1FB-D3D4A545F9B2}"/>
    <cellStyle name="Ausgabe 3 3 2 2 14" xfId="3658" xr:uid="{9B9BFF7A-40E7-4096-986A-78B26D26FF57}"/>
    <cellStyle name="Ausgabe 3 3 2 2 14 2" xfId="24099" xr:uid="{F097C776-D084-4C22-AE2A-3928FBC781D0}"/>
    <cellStyle name="Ausgabe 3 3 2 2 15" xfId="3659" xr:uid="{FC023ED8-A417-4E85-B736-020EB858F0C1}"/>
    <cellStyle name="Ausgabe 3 3 2 2 15 2" xfId="24100" xr:uid="{4128D8DB-3393-444E-AD89-3CCCB4991AC7}"/>
    <cellStyle name="Ausgabe 3 3 2 2 16" xfId="24101" xr:uid="{51CD3F27-06CF-4A0A-9400-AB4181A788E8}"/>
    <cellStyle name="Ausgabe 3 3 2 2 2" xfId="3660" xr:uid="{6204D8DE-5A2A-4B79-8D38-5375554BA541}"/>
    <cellStyle name="Ausgabe 3 3 2 2 2 2" xfId="24102" xr:uid="{C68E96FF-0453-4555-AE08-90DB83C16827}"/>
    <cellStyle name="Ausgabe 3 3 2 2 3" xfId="3661" xr:uid="{F70BF0F2-4149-4A38-90E0-03646FDC647B}"/>
    <cellStyle name="Ausgabe 3 3 2 2 3 2" xfId="24103" xr:uid="{8DA3755A-5EA9-46CA-BDD2-20DFA77951D4}"/>
    <cellStyle name="Ausgabe 3 3 2 2 4" xfId="3662" xr:uid="{21495CC1-B128-4573-AF7E-E2DAC824050A}"/>
    <cellStyle name="Ausgabe 3 3 2 2 4 2" xfId="24104" xr:uid="{99F4849A-8AAA-473F-B31A-D5082A0820FA}"/>
    <cellStyle name="Ausgabe 3 3 2 2 5" xfId="3663" xr:uid="{8F8AC426-DF7E-4148-AF36-0ABC0E353BBA}"/>
    <cellStyle name="Ausgabe 3 3 2 2 5 2" xfId="24105" xr:uid="{646967AA-22F8-4CED-945A-E07306ACF39C}"/>
    <cellStyle name="Ausgabe 3 3 2 2 6" xfId="3664" xr:uid="{8819748D-B279-4FE3-8D30-064387971F02}"/>
    <cellStyle name="Ausgabe 3 3 2 2 6 2" xfId="24106" xr:uid="{E6250497-AE42-412E-AE35-47F9C9236A21}"/>
    <cellStyle name="Ausgabe 3 3 2 2 7" xfId="3665" xr:uid="{ABE62AD0-BBA1-4F17-853D-2D16492A58A7}"/>
    <cellStyle name="Ausgabe 3 3 2 2 7 2" xfId="24107" xr:uid="{07B8EFC0-DFBE-4877-916F-BE30CACD6B7D}"/>
    <cellStyle name="Ausgabe 3 3 2 2 8" xfId="3666" xr:uid="{F4C07C62-DBA3-4064-A89D-69AE4DB08494}"/>
    <cellStyle name="Ausgabe 3 3 2 2 8 2" xfId="24108" xr:uid="{23082CB8-A730-4B31-9142-619B39A8DE20}"/>
    <cellStyle name="Ausgabe 3 3 2 2 9" xfId="3667" xr:uid="{C78CC5E2-903F-4021-82B2-A4C79D6B9E04}"/>
    <cellStyle name="Ausgabe 3 3 2 2 9 2" xfId="24109" xr:uid="{CF813C0A-E193-4744-BF1B-F5B6F2FBBF29}"/>
    <cellStyle name="Ausgabe 3 3 2 3" xfId="3668" xr:uid="{033C5E27-A7B2-49CB-9D46-96FB6A86DBD4}"/>
    <cellStyle name="Ausgabe 3 3 2 3 2" xfId="24110" xr:uid="{CF2992E5-E0F9-4B75-AF4E-42A5A18ADAB0}"/>
    <cellStyle name="Ausgabe 3 3 2 4" xfId="3669" xr:uid="{A0D9302A-0FC5-47DB-AC38-C20073A17240}"/>
    <cellStyle name="Ausgabe 3 3 2 4 2" xfId="24111" xr:uid="{729FCFCA-1EF1-4F57-BA1A-4C460F629D67}"/>
    <cellStyle name="Ausgabe 3 3 2 5" xfId="3670" xr:uid="{5F5E95FD-3011-4F89-A101-5EBD5B9667B1}"/>
    <cellStyle name="Ausgabe 3 3 2 5 2" xfId="24112" xr:uid="{7A2CE07F-0F8D-4120-9BC4-21A1D3119F0B}"/>
    <cellStyle name="Ausgabe 3 3 2 6" xfId="3671" xr:uid="{CE9B1F02-A6B9-4951-9DF5-0FBB3615AD84}"/>
    <cellStyle name="Ausgabe 3 3 2 6 2" xfId="24113" xr:uid="{6E402FD1-CA73-4DE1-9735-82F6EE578900}"/>
    <cellStyle name="Ausgabe 3 3 2 7" xfId="3672" xr:uid="{180E9644-BA00-48F2-80F8-E20E67F30D8E}"/>
    <cellStyle name="Ausgabe 3 3 2 7 2" xfId="24114" xr:uid="{9522F109-E9CC-4494-B259-7BDCBE2FD529}"/>
    <cellStyle name="Ausgabe 3 3 2 8" xfId="3673" xr:uid="{0ABA1905-DFD7-4C52-9BD2-DF5990139A4D}"/>
    <cellStyle name="Ausgabe 3 3 2 8 2" xfId="24115" xr:uid="{C7E03E7C-444E-4C4A-AD63-50DD66AFEF84}"/>
    <cellStyle name="Ausgabe 3 3 2 9" xfId="3674" xr:uid="{0C308046-84DB-49DC-857D-D9988324D6F5}"/>
    <cellStyle name="Ausgabe 3 3 2 9 2" xfId="24116" xr:uid="{8198A807-65BE-4DDC-B497-E0C7550E7239}"/>
    <cellStyle name="Ausgabe 3 3 3" xfId="3675" xr:uid="{A2847B70-419F-4243-A48A-FADA32BD39A5}"/>
    <cellStyle name="Ausgabe 3 3 3 10" xfId="3676" xr:uid="{66B9D063-BA8D-46FC-99CD-BA0E85B3189C}"/>
    <cellStyle name="Ausgabe 3 3 3 10 2" xfId="24117" xr:uid="{972E78C7-BD63-4114-950F-31B029AD53B5}"/>
    <cellStyle name="Ausgabe 3 3 3 11" xfId="3677" xr:uid="{7CBE1DA4-7040-4CB2-97F9-06A6DC174492}"/>
    <cellStyle name="Ausgabe 3 3 3 11 2" xfId="24118" xr:uid="{ECAB3331-DAB7-4AC3-9995-E681BEF0458F}"/>
    <cellStyle name="Ausgabe 3 3 3 12" xfId="3678" xr:uid="{A0B52E2F-ECE9-458F-BC92-28E6E0781100}"/>
    <cellStyle name="Ausgabe 3 3 3 12 2" xfId="24119" xr:uid="{189388F8-C1FE-489C-BE21-985256F4B2BD}"/>
    <cellStyle name="Ausgabe 3 3 3 13" xfId="3679" xr:uid="{C59124CB-AC62-46F2-9C7B-E0F51DE56C94}"/>
    <cellStyle name="Ausgabe 3 3 3 13 2" xfId="24120" xr:uid="{7689A1FE-7124-4F2B-A828-F0E47155301A}"/>
    <cellStyle name="Ausgabe 3 3 3 14" xfId="3680" xr:uid="{A5D6E29B-97BA-48D8-89D5-D8E79FA18D98}"/>
    <cellStyle name="Ausgabe 3 3 3 14 2" xfId="24121" xr:uid="{BFE5201B-F876-4D76-970A-79D99E623470}"/>
    <cellStyle name="Ausgabe 3 3 3 15" xfId="3681" xr:uid="{93B2B24E-173D-4F53-966E-4D4E65E89AF5}"/>
    <cellStyle name="Ausgabe 3 3 3 15 2" xfId="24122" xr:uid="{D34C1F9B-80A1-4883-9C16-21E5C3418C5F}"/>
    <cellStyle name="Ausgabe 3 3 3 16" xfId="24123" xr:uid="{B35BB31C-1F13-4306-8A2C-E4372DE060B1}"/>
    <cellStyle name="Ausgabe 3 3 3 2" xfId="3682" xr:uid="{38293AE9-3552-4C16-94DE-0EDA9B20AE7B}"/>
    <cellStyle name="Ausgabe 3 3 3 2 2" xfId="24124" xr:uid="{9CE7A1B1-7A04-4106-9A2B-4A2BD27ADFB4}"/>
    <cellStyle name="Ausgabe 3 3 3 3" xfId="3683" xr:uid="{147CABF2-FA74-4613-ACB5-F89A372099E9}"/>
    <cellStyle name="Ausgabe 3 3 3 3 2" xfId="24125" xr:uid="{4397C72D-9C8E-4C7A-9223-7200B89B1E5D}"/>
    <cellStyle name="Ausgabe 3 3 3 4" xfId="3684" xr:uid="{0A73E8DB-0EB8-4E4B-B36D-512276E0A3A3}"/>
    <cellStyle name="Ausgabe 3 3 3 4 2" xfId="24126" xr:uid="{5A2E1064-3D96-4648-AEFB-D4C503F3FDDC}"/>
    <cellStyle name="Ausgabe 3 3 3 5" xfId="3685" xr:uid="{230C7210-1803-4A8D-94AA-F0FEC508E7BC}"/>
    <cellStyle name="Ausgabe 3 3 3 5 2" xfId="24127" xr:uid="{E5134615-9F18-453A-91F2-E008B59AF939}"/>
    <cellStyle name="Ausgabe 3 3 3 6" xfId="3686" xr:uid="{F86183EE-EC40-4434-A3F1-561C85FD1326}"/>
    <cellStyle name="Ausgabe 3 3 3 6 2" xfId="24128" xr:uid="{DF798B3C-F796-44B0-BEB7-8718C544E969}"/>
    <cellStyle name="Ausgabe 3 3 3 7" xfId="3687" xr:uid="{5C6FE821-0E6C-4187-A3CA-2429A60A17CB}"/>
    <cellStyle name="Ausgabe 3 3 3 7 2" xfId="24129" xr:uid="{D6676722-8449-4A87-86D1-0D6F94A2AA66}"/>
    <cellStyle name="Ausgabe 3 3 3 8" xfId="3688" xr:uid="{07F29F78-B98B-48CC-8691-F64C36423068}"/>
    <cellStyle name="Ausgabe 3 3 3 8 2" xfId="24130" xr:uid="{FFCE1ACF-1C97-4357-A241-2E5047FBB109}"/>
    <cellStyle name="Ausgabe 3 3 3 9" xfId="3689" xr:uid="{883EC5B4-2D03-4B4F-9434-FBC4D67A042C}"/>
    <cellStyle name="Ausgabe 3 3 3 9 2" xfId="24131" xr:uid="{BD0B4A6D-36D0-4320-8575-398916D87C50}"/>
    <cellStyle name="Ausgabe 3 3 4" xfId="3690" xr:uid="{13517F4B-4804-43C4-B11B-7EA6A311112D}"/>
    <cellStyle name="Ausgabe 3 3 4 2" xfId="24132" xr:uid="{6A6D8557-01AE-41A9-B4CE-56347C314A1B}"/>
    <cellStyle name="Ausgabe 3 3 5" xfId="3691" xr:uid="{51ACDB2C-C5B7-4574-A04A-FE5829EDC679}"/>
    <cellStyle name="Ausgabe 3 3 5 2" xfId="24133" xr:uid="{64EB1E02-8AA8-4103-A597-1D5823B85EAE}"/>
    <cellStyle name="Ausgabe 3 3 6" xfId="3692" xr:uid="{AC49C00A-D759-4716-BAF8-77CBE9C38492}"/>
    <cellStyle name="Ausgabe 3 3 6 2" xfId="24134" xr:uid="{1D4EF60D-94BC-43F2-B30A-8C0961966646}"/>
    <cellStyle name="Ausgabe 3 3 7" xfId="3693" xr:uid="{55B82901-5ECF-41D4-94D7-4442F18F456B}"/>
    <cellStyle name="Ausgabe 3 3 7 2" xfId="24135" xr:uid="{020D7762-4354-421B-961A-9C2ECE94BF8E}"/>
    <cellStyle name="Ausgabe 3 3 8" xfId="3694" xr:uid="{67794337-163D-4851-9DC0-6B77421788C8}"/>
    <cellStyle name="Ausgabe 3 3 8 2" xfId="24136" xr:uid="{BB4A56FE-BD15-4444-8DF9-881B481B7F17}"/>
    <cellStyle name="Ausgabe 3 3 9" xfId="3695" xr:uid="{858CD640-8A9F-4D45-BA99-FAFBFD8924DC}"/>
    <cellStyle name="Ausgabe 3 3 9 2" xfId="24137" xr:uid="{EA9FE42D-366E-472A-8B72-B9DAD99C4EA0}"/>
    <cellStyle name="Ausgabe 3 4" xfId="3696" xr:uid="{40E3C651-E148-4E42-9623-98847F43BEC8}"/>
    <cellStyle name="Ausgabe 3 4 10" xfId="3697" xr:uid="{0BCF060D-5EBE-48DB-BF3D-7B65785CC3E6}"/>
    <cellStyle name="Ausgabe 3 4 10 2" xfId="24138" xr:uid="{A34E9521-8459-4407-942B-9109862E40B4}"/>
    <cellStyle name="Ausgabe 3 4 11" xfId="3698" xr:uid="{D9CD734A-157E-4D35-AFDC-B04D05700BCD}"/>
    <cellStyle name="Ausgabe 3 4 11 2" xfId="24139" xr:uid="{8673524D-94E0-4231-818A-A0E9A2FFDCD3}"/>
    <cellStyle name="Ausgabe 3 4 12" xfId="3699" xr:uid="{94E61499-153D-4230-A2A4-92E7D3043B98}"/>
    <cellStyle name="Ausgabe 3 4 12 2" xfId="24140" xr:uid="{EB4A39F2-6CBF-4DAE-93EC-D1310334F1A3}"/>
    <cellStyle name="Ausgabe 3 4 13" xfId="3700" xr:uid="{9B06F631-4A3E-477F-A88E-EF33B7A124EA}"/>
    <cellStyle name="Ausgabe 3 4 13 2" xfId="24141" xr:uid="{5FE5E906-56FD-4D82-917F-804D56538417}"/>
    <cellStyle name="Ausgabe 3 4 14" xfId="3701" xr:uid="{A08993D0-6BDB-4B9D-8933-5290C30CDD17}"/>
    <cellStyle name="Ausgabe 3 4 14 2" xfId="24142" xr:uid="{0A55844C-2669-4C28-B6E7-1E640BEB4F5B}"/>
    <cellStyle name="Ausgabe 3 4 15" xfId="3702" xr:uid="{D6FE07BA-EC02-41D4-A618-60399856E0FD}"/>
    <cellStyle name="Ausgabe 3 4 15 2" xfId="24143" xr:uid="{890C268C-FDDA-4936-B944-79A2B50B06DA}"/>
    <cellStyle name="Ausgabe 3 4 16" xfId="24144" xr:uid="{FC8EA91B-DE58-49EF-95EB-63DC5DB49C33}"/>
    <cellStyle name="Ausgabe 3 4 2" xfId="3703" xr:uid="{100D605E-BA7C-4718-9412-CC46BA40971E}"/>
    <cellStyle name="Ausgabe 3 4 2 10" xfId="3704" xr:uid="{4EF106F0-F640-4EF4-8E6D-990A4F39E04A}"/>
    <cellStyle name="Ausgabe 3 4 2 10 2" xfId="24145" xr:uid="{1301AAFF-54ED-49DF-ABA9-81849F209896}"/>
    <cellStyle name="Ausgabe 3 4 2 11" xfId="3705" xr:uid="{446779E6-3688-4A6A-BCA7-20C03FE13E4B}"/>
    <cellStyle name="Ausgabe 3 4 2 11 2" xfId="24146" xr:uid="{B72038C5-E504-4142-84D5-8AC1238F7C55}"/>
    <cellStyle name="Ausgabe 3 4 2 12" xfId="3706" xr:uid="{EA0A7A26-AAEE-4900-9BC7-7169EAD7B7D4}"/>
    <cellStyle name="Ausgabe 3 4 2 12 2" xfId="24147" xr:uid="{8D198EE5-0290-4E2D-9EE3-76DA3C036720}"/>
    <cellStyle name="Ausgabe 3 4 2 13" xfId="3707" xr:uid="{ACA7C2AC-E9B3-4074-9369-5DABD989B4B3}"/>
    <cellStyle name="Ausgabe 3 4 2 13 2" xfId="24148" xr:uid="{B98FA7EC-BA2E-43FD-BBB9-DD623AF007F5}"/>
    <cellStyle name="Ausgabe 3 4 2 14" xfId="3708" xr:uid="{F9B88641-FC72-4946-9AE5-037867F9ACEC}"/>
    <cellStyle name="Ausgabe 3 4 2 14 2" xfId="24149" xr:uid="{127BF689-9EF4-4E13-8093-39CB6F931B6F}"/>
    <cellStyle name="Ausgabe 3 4 2 15" xfId="24150" xr:uid="{030595BE-2CAA-49EF-8C42-8DD703F2839E}"/>
    <cellStyle name="Ausgabe 3 4 2 2" xfId="3709" xr:uid="{0A8D6B66-E8F7-4077-89ED-E0BF10CC4867}"/>
    <cellStyle name="Ausgabe 3 4 2 2 10" xfId="3710" xr:uid="{6B7243BC-FDD6-48AD-B428-35145F9608F8}"/>
    <cellStyle name="Ausgabe 3 4 2 2 10 2" xfId="24151" xr:uid="{509CC76C-E415-4FB1-B021-FBA02E91A827}"/>
    <cellStyle name="Ausgabe 3 4 2 2 11" xfId="3711" xr:uid="{64F72427-BF81-4A91-8EA1-97B616F12B2F}"/>
    <cellStyle name="Ausgabe 3 4 2 2 11 2" xfId="24152" xr:uid="{48133CB3-58CA-484C-8502-5D8D6F0426B2}"/>
    <cellStyle name="Ausgabe 3 4 2 2 12" xfId="3712" xr:uid="{5AECF6A0-15C7-4DE0-B104-C7F9278BF1B9}"/>
    <cellStyle name="Ausgabe 3 4 2 2 12 2" xfId="24153" xr:uid="{C9821FA9-1F20-4564-A635-9ECF2F987B35}"/>
    <cellStyle name="Ausgabe 3 4 2 2 13" xfId="3713" xr:uid="{1CD5086B-D5B0-451F-8E72-07C8035224C4}"/>
    <cellStyle name="Ausgabe 3 4 2 2 13 2" xfId="24154" xr:uid="{025037A3-B75E-4E1A-AB71-B0DBFCAC9736}"/>
    <cellStyle name="Ausgabe 3 4 2 2 14" xfId="3714" xr:uid="{875B8223-A26D-41DE-9399-4C53B77C5878}"/>
    <cellStyle name="Ausgabe 3 4 2 2 14 2" xfId="24155" xr:uid="{CF652A2A-FBA8-4097-9214-F204663F5912}"/>
    <cellStyle name="Ausgabe 3 4 2 2 15" xfId="3715" xr:uid="{518E1FA5-2843-4456-89E0-7F1F8D027772}"/>
    <cellStyle name="Ausgabe 3 4 2 2 15 2" xfId="24156" xr:uid="{491CDA04-2819-4104-A6C2-9C909206AC3F}"/>
    <cellStyle name="Ausgabe 3 4 2 2 16" xfId="24157" xr:uid="{6DFBF10A-EFC1-4F81-A91F-06D100CE05C2}"/>
    <cellStyle name="Ausgabe 3 4 2 2 2" xfId="3716" xr:uid="{7DC76E9E-6012-48CE-9E85-7940E741C979}"/>
    <cellStyle name="Ausgabe 3 4 2 2 2 2" xfId="24158" xr:uid="{8C65370B-B0E0-4156-8A03-E65A1026A57F}"/>
    <cellStyle name="Ausgabe 3 4 2 2 3" xfId="3717" xr:uid="{0A8C9539-D750-45D5-A0D9-58EAEB78E722}"/>
    <cellStyle name="Ausgabe 3 4 2 2 3 2" xfId="24159" xr:uid="{E15FE29B-A3D5-4AE0-A94B-14B446BC16CC}"/>
    <cellStyle name="Ausgabe 3 4 2 2 4" xfId="3718" xr:uid="{DF881543-B19E-4B2C-9064-0649A7B507E9}"/>
    <cellStyle name="Ausgabe 3 4 2 2 4 2" xfId="24160" xr:uid="{C3BD43EC-674F-4469-B98A-D74D0F406E91}"/>
    <cellStyle name="Ausgabe 3 4 2 2 5" xfId="3719" xr:uid="{EDB1EAF8-DC06-40F8-8F5B-1FE7C3B97D56}"/>
    <cellStyle name="Ausgabe 3 4 2 2 5 2" xfId="24161" xr:uid="{D5680E4B-3E49-45E4-9712-67DAE29BA70E}"/>
    <cellStyle name="Ausgabe 3 4 2 2 6" xfId="3720" xr:uid="{CAAA3263-2329-4C24-A534-C6CE8CE4F2F3}"/>
    <cellStyle name="Ausgabe 3 4 2 2 6 2" xfId="24162" xr:uid="{D48DCC2D-FC9F-4224-A692-05252D211E6C}"/>
    <cellStyle name="Ausgabe 3 4 2 2 7" xfId="3721" xr:uid="{555DD542-7EC8-4713-AFF9-23039E431A2F}"/>
    <cellStyle name="Ausgabe 3 4 2 2 7 2" xfId="24163" xr:uid="{04DE21BC-E4DF-474B-A17A-653405271E37}"/>
    <cellStyle name="Ausgabe 3 4 2 2 8" xfId="3722" xr:uid="{9EC47E20-3E6B-43CC-8095-FCBFC20F8339}"/>
    <cellStyle name="Ausgabe 3 4 2 2 8 2" xfId="24164" xr:uid="{D5E51412-5019-4A56-9B19-5D2D95EC2790}"/>
    <cellStyle name="Ausgabe 3 4 2 2 9" xfId="3723" xr:uid="{FAAE2DE3-A69C-435B-972F-9A638A3F3B9E}"/>
    <cellStyle name="Ausgabe 3 4 2 2 9 2" xfId="24165" xr:uid="{F14E1FA6-1BD4-4ACA-99F8-B64137593A19}"/>
    <cellStyle name="Ausgabe 3 4 2 3" xfId="3724" xr:uid="{3C92E36E-7BFE-4562-AD6A-91520264523D}"/>
    <cellStyle name="Ausgabe 3 4 2 3 2" xfId="24166" xr:uid="{A67A0E82-BB8E-4F74-B1F1-B1D49BDF44E5}"/>
    <cellStyle name="Ausgabe 3 4 2 4" xfId="3725" xr:uid="{07073FDA-B807-4C5F-ACB5-A460F4856745}"/>
    <cellStyle name="Ausgabe 3 4 2 4 2" xfId="24167" xr:uid="{FDF3A690-3389-45CB-8CD7-FAC7F79A8441}"/>
    <cellStyle name="Ausgabe 3 4 2 5" xfId="3726" xr:uid="{C37FA618-FB9C-4509-8384-25523747678C}"/>
    <cellStyle name="Ausgabe 3 4 2 5 2" xfId="24168" xr:uid="{A2429CE7-C052-4CB2-B827-F18B4ED5D7BF}"/>
    <cellStyle name="Ausgabe 3 4 2 6" xfId="3727" xr:uid="{F9EE5606-1DAE-48DD-9773-76FFCE43E07C}"/>
    <cellStyle name="Ausgabe 3 4 2 6 2" xfId="24169" xr:uid="{B5A0DE12-37A5-4146-A5C2-27A901F15B72}"/>
    <cellStyle name="Ausgabe 3 4 2 7" xfId="3728" xr:uid="{A1153576-E1DA-4222-A1A8-A52A353AAD9E}"/>
    <cellStyle name="Ausgabe 3 4 2 7 2" xfId="24170" xr:uid="{D84B78E4-4BF8-40B6-B22B-027DEB4A7488}"/>
    <cellStyle name="Ausgabe 3 4 2 8" xfId="3729" xr:uid="{6C447DBC-ADE1-4566-BF15-40389DE666AE}"/>
    <cellStyle name="Ausgabe 3 4 2 8 2" xfId="24171" xr:uid="{C51040F9-57D8-4532-9AE2-DC2D33F66BAC}"/>
    <cellStyle name="Ausgabe 3 4 2 9" xfId="3730" xr:uid="{D78B3987-77E4-47FE-A915-D2547233D1EF}"/>
    <cellStyle name="Ausgabe 3 4 2 9 2" xfId="24172" xr:uid="{A658ACF0-FEBE-4AA5-87D4-027C996F073C}"/>
    <cellStyle name="Ausgabe 3 4 3" xfId="3731" xr:uid="{D2A6364F-90A0-4187-9601-B949AA02D642}"/>
    <cellStyle name="Ausgabe 3 4 3 10" xfId="3732" xr:uid="{99D4CF9E-4E65-48F2-BFC7-4B3F88A8C749}"/>
    <cellStyle name="Ausgabe 3 4 3 10 2" xfId="24173" xr:uid="{E0540297-A1B7-4323-AA51-3BD294E80849}"/>
    <cellStyle name="Ausgabe 3 4 3 11" xfId="3733" xr:uid="{CF69955E-F9A0-4013-A075-44BFFA12475C}"/>
    <cellStyle name="Ausgabe 3 4 3 11 2" xfId="24174" xr:uid="{94386127-FD09-4B03-847C-0B46429CC4A0}"/>
    <cellStyle name="Ausgabe 3 4 3 12" xfId="3734" xr:uid="{9790F62E-F578-4C5A-9652-1BAE9C6B8110}"/>
    <cellStyle name="Ausgabe 3 4 3 12 2" xfId="24175" xr:uid="{1F312B72-ED49-474D-8A1B-24B5942445FA}"/>
    <cellStyle name="Ausgabe 3 4 3 13" xfId="3735" xr:uid="{1DCD08FE-4C2C-4A70-9279-D60DB7B96D59}"/>
    <cellStyle name="Ausgabe 3 4 3 13 2" xfId="24176" xr:uid="{4F37FCCD-4251-4464-A408-704C6E79AB6E}"/>
    <cellStyle name="Ausgabe 3 4 3 14" xfId="3736" xr:uid="{62F7C984-CCC8-4C60-92BC-363D18DBEC5D}"/>
    <cellStyle name="Ausgabe 3 4 3 14 2" xfId="24177" xr:uid="{4811F6A4-9B67-4C6E-B1AF-81D9D2605C97}"/>
    <cellStyle name="Ausgabe 3 4 3 15" xfId="3737" xr:uid="{0F564BF9-1672-4A46-81A9-4D758E8BFBF4}"/>
    <cellStyle name="Ausgabe 3 4 3 15 2" xfId="24178" xr:uid="{398D1B77-D093-42D8-8B82-0F4286DBBCB0}"/>
    <cellStyle name="Ausgabe 3 4 3 16" xfId="24179" xr:uid="{61AEE5D7-1BA2-43E3-B691-09C726D0C9FA}"/>
    <cellStyle name="Ausgabe 3 4 3 2" xfId="3738" xr:uid="{FCFD8FFB-E8BC-4BEF-9881-0A215FF70676}"/>
    <cellStyle name="Ausgabe 3 4 3 2 2" xfId="24180" xr:uid="{74D5AE9D-F700-45A7-AAEC-1DE0F1A33624}"/>
    <cellStyle name="Ausgabe 3 4 3 3" xfId="3739" xr:uid="{AD6721D0-2054-4AA1-AA9D-588137B2F3A5}"/>
    <cellStyle name="Ausgabe 3 4 3 3 2" xfId="24181" xr:uid="{24BF3D06-48D4-46CF-988F-71CEE7121B16}"/>
    <cellStyle name="Ausgabe 3 4 3 4" xfId="3740" xr:uid="{F1FDA040-4FC9-4FCA-A117-4767527009D9}"/>
    <cellStyle name="Ausgabe 3 4 3 4 2" xfId="24182" xr:uid="{DA94DB16-74D4-430E-B56E-A821077E7B11}"/>
    <cellStyle name="Ausgabe 3 4 3 5" xfId="3741" xr:uid="{27C9E8E1-1D5F-4B65-8BB7-B5202CF720F5}"/>
    <cellStyle name="Ausgabe 3 4 3 5 2" xfId="24183" xr:uid="{AA91F1F1-68C2-4EE9-A461-BA9034893675}"/>
    <cellStyle name="Ausgabe 3 4 3 6" xfId="3742" xr:uid="{A609ABB5-15DE-43B3-BE31-E871843AD18D}"/>
    <cellStyle name="Ausgabe 3 4 3 6 2" xfId="24184" xr:uid="{40AAB071-4EE2-4558-8E24-0FA15559C0ED}"/>
    <cellStyle name="Ausgabe 3 4 3 7" xfId="3743" xr:uid="{B388394B-3D3A-43C1-A80D-FD8A8B20DC17}"/>
    <cellStyle name="Ausgabe 3 4 3 7 2" xfId="24185" xr:uid="{C9F0556F-F3F5-463D-96BE-253859FD8371}"/>
    <cellStyle name="Ausgabe 3 4 3 8" xfId="3744" xr:uid="{1B9D45B9-D883-4FD4-A562-3A6EFFE88C29}"/>
    <cellStyle name="Ausgabe 3 4 3 8 2" xfId="24186" xr:uid="{4F8640EB-2543-4155-9225-EF92034515B9}"/>
    <cellStyle name="Ausgabe 3 4 3 9" xfId="3745" xr:uid="{2425B7D8-8064-4EED-938E-D912E542D5FD}"/>
    <cellStyle name="Ausgabe 3 4 3 9 2" xfId="24187" xr:uid="{78041375-2100-459E-A80D-76B55B21978E}"/>
    <cellStyle name="Ausgabe 3 4 4" xfId="3746" xr:uid="{272CCB51-8578-4F83-86EC-AD2E63EAA063}"/>
    <cellStyle name="Ausgabe 3 4 4 2" xfId="24188" xr:uid="{9815501D-9906-4EF8-A373-9D3B01FD0569}"/>
    <cellStyle name="Ausgabe 3 4 5" xfId="3747" xr:uid="{671EB833-6C0B-440E-86FE-ABE287A28B9C}"/>
    <cellStyle name="Ausgabe 3 4 5 2" xfId="24189" xr:uid="{BC9898CF-220F-456A-969C-959B1565F3E6}"/>
    <cellStyle name="Ausgabe 3 4 6" xfId="3748" xr:uid="{401BC53F-0277-4AAD-8836-5A3B08274A86}"/>
    <cellStyle name="Ausgabe 3 4 6 2" xfId="24190" xr:uid="{3B9F5632-775D-42AC-9C95-9868998EC2E2}"/>
    <cellStyle name="Ausgabe 3 4 7" xfId="3749" xr:uid="{AAFEE7DC-812B-4420-8BE7-E82A0E54CFB7}"/>
    <cellStyle name="Ausgabe 3 4 7 2" xfId="24191" xr:uid="{AE694B2D-72E4-49C6-9129-DD722667898E}"/>
    <cellStyle name="Ausgabe 3 4 8" xfId="3750" xr:uid="{C0F5FAE8-DBB3-4E2D-898D-0FD91CF4D0F2}"/>
    <cellStyle name="Ausgabe 3 4 8 2" xfId="24192" xr:uid="{A11A541A-7906-488A-9DA4-ABB83EAED9E2}"/>
    <cellStyle name="Ausgabe 3 4 9" xfId="3751" xr:uid="{FE052677-CF91-4AA1-BDEA-84F0820C6D94}"/>
    <cellStyle name="Ausgabe 3 4 9 2" xfId="24193" xr:uid="{E524C46F-A7C1-400C-B811-8AFA479E9911}"/>
    <cellStyle name="Ausgabe 3 5" xfId="3752" xr:uid="{81F143F3-0BA0-4C8E-AF4A-F1FB5786BA9C}"/>
    <cellStyle name="Ausgabe 3 5 10" xfId="3753" xr:uid="{54749CC9-D7C8-4D28-821D-011F0F0340E7}"/>
    <cellStyle name="Ausgabe 3 5 10 2" xfId="24194" xr:uid="{C92430EB-AEAF-4A0F-9455-23ED17DFA83B}"/>
    <cellStyle name="Ausgabe 3 5 11" xfId="3754" xr:uid="{DEEFB242-B77F-406A-95CC-01FA38C93B6E}"/>
    <cellStyle name="Ausgabe 3 5 11 2" xfId="24195" xr:uid="{2F5B3E0D-84BF-4261-B76C-86296C6549F2}"/>
    <cellStyle name="Ausgabe 3 5 12" xfId="3755" xr:uid="{CA07A111-E591-403E-8BB1-481AD5D102BD}"/>
    <cellStyle name="Ausgabe 3 5 12 2" xfId="24196" xr:uid="{898F1C7D-E6BE-4298-83C6-F7CFF917F6CF}"/>
    <cellStyle name="Ausgabe 3 5 13" xfId="3756" xr:uid="{F3C0627E-FB62-4085-A5A2-07C26FE2AEFB}"/>
    <cellStyle name="Ausgabe 3 5 13 2" xfId="24197" xr:uid="{923C4564-C799-445C-8A2E-E34449E433DB}"/>
    <cellStyle name="Ausgabe 3 5 14" xfId="3757" xr:uid="{4F590F6C-1870-4D67-ADF6-2079F4B9A281}"/>
    <cellStyle name="Ausgabe 3 5 14 2" xfId="24198" xr:uid="{BCD86E42-1DE0-4745-ACBD-D10893CE7D22}"/>
    <cellStyle name="Ausgabe 3 5 15" xfId="3758" xr:uid="{CC1A3B30-209B-4CCA-88BE-F429ED352FCE}"/>
    <cellStyle name="Ausgabe 3 5 15 2" xfId="24199" xr:uid="{3314BF58-907E-4289-B872-4A8F1B544247}"/>
    <cellStyle name="Ausgabe 3 5 16" xfId="24200" xr:uid="{93C12107-9C60-4514-813D-D443E56CCB97}"/>
    <cellStyle name="Ausgabe 3 5 2" xfId="3759" xr:uid="{A56BE68D-985D-4B32-B894-2CA179036AD2}"/>
    <cellStyle name="Ausgabe 3 5 2 10" xfId="3760" xr:uid="{5C03050B-987B-4874-A174-474C4AF90A1A}"/>
    <cellStyle name="Ausgabe 3 5 2 10 2" xfId="24201" xr:uid="{D0DAB9D7-630A-4AF3-8FC9-CBAC45A3BBF8}"/>
    <cellStyle name="Ausgabe 3 5 2 11" xfId="3761" xr:uid="{FD07851E-7C86-4C7D-897A-A64C2D90B74F}"/>
    <cellStyle name="Ausgabe 3 5 2 11 2" xfId="24202" xr:uid="{13D1BBB6-D472-466E-997F-E1474225E1D3}"/>
    <cellStyle name="Ausgabe 3 5 2 12" xfId="3762" xr:uid="{59DE3F34-4700-4ADC-A1A9-5597EB35822B}"/>
    <cellStyle name="Ausgabe 3 5 2 12 2" xfId="24203" xr:uid="{861BE8DA-894E-4B38-BD25-7394A26BB0D4}"/>
    <cellStyle name="Ausgabe 3 5 2 13" xfId="3763" xr:uid="{BE694FB1-64F9-4AF2-99D8-1F5CDD852C46}"/>
    <cellStyle name="Ausgabe 3 5 2 13 2" xfId="24204" xr:uid="{E0965875-1152-4BBA-85B4-4725DB15151B}"/>
    <cellStyle name="Ausgabe 3 5 2 14" xfId="3764" xr:uid="{D8202EB5-6F40-4E57-AC29-1CFB388DFAE2}"/>
    <cellStyle name="Ausgabe 3 5 2 14 2" xfId="24205" xr:uid="{7ABB81A0-FF33-4C7B-9F87-ECFCE27BEC83}"/>
    <cellStyle name="Ausgabe 3 5 2 15" xfId="24206" xr:uid="{D0C40224-C31A-4AE8-AF54-F161A6ACFEFF}"/>
    <cellStyle name="Ausgabe 3 5 2 2" xfId="3765" xr:uid="{0F1BC5B2-62BD-4393-96FD-376BE9035079}"/>
    <cellStyle name="Ausgabe 3 5 2 2 10" xfId="3766" xr:uid="{64FEFB88-961E-411E-B65B-54A31A28B768}"/>
    <cellStyle name="Ausgabe 3 5 2 2 10 2" xfId="24207" xr:uid="{D14C3568-857E-44E8-ABD5-56A08BB5424D}"/>
    <cellStyle name="Ausgabe 3 5 2 2 11" xfId="3767" xr:uid="{E1735238-9A44-45FD-B30C-828FCA4EF5F1}"/>
    <cellStyle name="Ausgabe 3 5 2 2 11 2" xfId="24208" xr:uid="{72CDF43B-5353-4A81-AA80-04C5C95B754A}"/>
    <cellStyle name="Ausgabe 3 5 2 2 12" xfId="3768" xr:uid="{A06C481B-9D38-4D88-9009-CB5AA74874C2}"/>
    <cellStyle name="Ausgabe 3 5 2 2 12 2" xfId="24209" xr:uid="{A1813B89-26C9-49CE-BA1F-9F4969A1FBAF}"/>
    <cellStyle name="Ausgabe 3 5 2 2 13" xfId="3769" xr:uid="{7A09C605-3406-48C2-92AF-B76A0DE07CDC}"/>
    <cellStyle name="Ausgabe 3 5 2 2 13 2" xfId="24210" xr:uid="{562BABD7-9D77-4B47-9B69-912F9B19E7A0}"/>
    <cellStyle name="Ausgabe 3 5 2 2 14" xfId="3770" xr:uid="{33F965BB-D288-49A4-974A-7A4800F2E1C6}"/>
    <cellStyle name="Ausgabe 3 5 2 2 14 2" xfId="24211" xr:uid="{E8E6B228-A239-41DB-9002-26E274B4CF50}"/>
    <cellStyle name="Ausgabe 3 5 2 2 15" xfId="3771" xr:uid="{9EB462A5-69CA-46F7-B68F-A7B838A3CD58}"/>
    <cellStyle name="Ausgabe 3 5 2 2 15 2" xfId="24212" xr:uid="{5D126D3D-C1BC-4583-B39F-483D220DE966}"/>
    <cellStyle name="Ausgabe 3 5 2 2 16" xfId="24213" xr:uid="{3D6C3C35-90D8-4C1C-B646-2D208CDCA8EC}"/>
    <cellStyle name="Ausgabe 3 5 2 2 2" xfId="3772" xr:uid="{1E0FDE23-179F-4F2F-B29C-0E7AEB19D948}"/>
    <cellStyle name="Ausgabe 3 5 2 2 2 2" xfId="24214" xr:uid="{B280697A-5DBA-455B-9676-F0D72D1627FD}"/>
    <cellStyle name="Ausgabe 3 5 2 2 3" xfId="3773" xr:uid="{834EBE21-299A-4DED-B105-A6BB403FF3C0}"/>
    <cellStyle name="Ausgabe 3 5 2 2 3 2" xfId="24215" xr:uid="{409DCAF0-2C12-4114-A541-29C22C38D8EA}"/>
    <cellStyle name="Ausgabe 3 5 2 2 4" xfId="3774" xr:uid="{A53A304A-A6D3-4E28-85D3-4196EF05F711}"/>
    <cellStyle name="Ausgabe 3 5 2 2 4 2" xfId="24216" xr:uid="{7E05C65C-6969-4F61-A508-E9F35C587CB5}"/>
    <cellStyle name="Ausgabe 3 5 2 2 5" xfId="3775" xr:uid="{63CADE25-9B43-4EA3-BF94-7DD5887A8967}"/>
    <cellStyle name="Ausgabe 3 5 2 2 5 2" xfId="24217" xr:uid="{0BA8DCC1-A247-4BF9-8AF1-381BE03C41E6}"/>
    <cellStyle name="Ausgabe 3 5 2 2 6" xfId="3776" xr:uid="{FB6065BD-332E-4355-A440-D4E0FBBA1F0E}"/>
    <cellStyle name="Ausgabe 3 5 2 2 6 2" xfId="24218" xr:uid="{066A8241-2768-4C03-A5EC-8239D8E4C411}"/>
    <cellStyle name="Ausgabe 3 5 2 2 7" xfId="3777" xr:uid="{D29EDC65-CDBB-4720-8C17-CC8E167DEF7B}"/>
    <cellStyle name="Ausgabe 3 5 2 2 7 2" xfId="24219" xr:uid="{DE43E912-60A9-4FCB-8F66-4511B7752B8C}"/>
    <cellStyle name="Ausgabe 3 5 2 2 8" xfId="3778" xr:uid="{10242701-3220-4B21-8335-93118CE230A5}"/>
    <cellStyle name="Ausgabe 3 5 2 2 8 2" xfId="24220" xr:uid="{E75736A0-BA39-4DBD-BC28-E22AE9061B57}"/>
    <cellStyle name="Ausgabe 3 5 2 2 9" xfId="3779" xr:uid="{A5DB8386-F2BB-412C-B7BC-681A866D79CC}"/>
    <cellStyle name="Ausgabe 3 5 2 2 9 2" xfId="24221" xr:uid="{4F9BE359-A38B-4D48-9EF5-245EC4C39A8B}"/>
    <cellStyle name="Ausgabe 3 5 2 3" xfId="3780" xr:uid="{87BCC9E5-2A91-4C38-85EF-83EB9F63034D}"/>
    <cellStyle name="Ausgabe 3 5 2 3 2" xfId="24222" xr:uid="{D34D6365-098E-45ED-8649-1730471D9672}"/>
    <cellStyle name="Ausgabe 3 5 2 4" xfId="3781" xr:uid="{E0E677AF-4824-47CA-BD59-C9A3AA90D05B}"/>
    <cellStyle name="Ausgabe 3 5 2 4 2" xfId="24223" xr:uid="{917F7DB1-850D-40AE-A6A6-0876A4F14878}"/>
    <cellStyle name="Ausgabe 3 5 2 5" xfId="3782" xr:uid="{C69EE89B-7001-4C2E-A6D0-25E3690B759F}"/>
    <cellStyle name="Ausgabe 3 5 2 5 2" xfId="24224" xr:uid="{BD18E20C-1A0A-4C23-9D5A-8D4EC7C023D7}"/>
    <cellStyle name="Ausgabe 3 5 2 6" xfId="3783" xr:uid="{CD8F9501-BBE5-46E4-89F1-F87F37BCCF0E}"/>
    <cellStyle name="Ausgabe 3 5 2 6 2" xfId="24225" xr:uid="{43D42735-8E6D-489F-9E2F-3DBEEB171F30}"/>
    <cellStyle name="Ausgabe 3 5 2 7" xfId="3784" xr:uid="{22D153A9-7481-4C7A-B5A6-B8992F1F255B}"/>
    <cellStyle name="Ausgabe 3 5 2 7 2" xfId="24226" xr:uid="{A9E883D4-203B-4777-8C10-3375C72D0537}"/>
    <cellStyle name="Ausgabe 3 5 2 8" xfId="3785" xr:uid="{31D128B0-C389-4388-8410-1F33DBE94153}"/>
    <cellStyle name="Ausgabe 3 5 2 8 2" xfId="24227" xr:uid="{57897BF9-6F44-4792-ABD0-5A902A8166CD}"/>
    <cellStyle name="Ausgabe 3 5 2 9" xfId="3786" xr:uid="{3403B3EB-320D-4925-9DD4-755E4542059D}"/>
    <cellStyle name="Ausgabe 3 5 2 9 2" xfId="24228" xr:uid="{A4809098-BB47-4D42-AA70-7D4CDFA5FC1A}"/>
    <cellStyle name="Ausgabe 3 5 3" xfId="3787" xr:uid="{2A8598EF-967D-4D9F-9AE7-4684E3C0D1B6}"/>
    <cellStyle name="Ausgabe 3 5 3 10" xfId="3788" xr:uid="{08D3ABBA-DE25-4822-9151-C30D1204A64D}"/>
    <cellStyle name="Ausgabe 3 5 3 10 2" xfId="24229" xr:uid="{EA56A77A-3CE0-4F83-B03F-DCD44CFCD2DD}"/>
    <cellStyle name="Ausgabe 3 5 3 11" xfId="3789" xr:uid="{9AA7F2DC-0367-4970-8F02-1123A6F28EAE}"/>
    <cellStyle name="Ausgabe 3 5 3 11 2" xfId="24230" xr:uid="{EB2FC0B2-CAE1-46D5-AD15-C8FB3DFF8194}"/>
    <cellStyle name="Ausgabe 3 5 3 12" xfId="3790" xr:uid="{ADBEA1BA-AC9D-42F0-A088-E6FC9D5660F6}"/>
    <cellStyle name="Ausgabe 3 5 3 12 2" xfId="24231" xr:uid="{F5F1CC9C-647A-426B-A703-B0AB2A374C21}"/>
    <cellStyle name="Ausgabe 3 5 3 13" xfId="3791" xr:uid="{1EB31003-EFD2-4133-AB5F-9FD56B0A1656}"/>
    <cellStyle name="Ausgabe 3 5 3 13 2" xfId="24232" xr:uid="{0A306531-27B9-42F0-ACDF-8EBBC5C74148}"/>
    <cellStyle name="Ausgabe 3 5 3 14" xfId="3792" xr:uid="{06B1040C-A56F-4F8F-9E53-EC396850ED82}"/>
    <cellStyle name="Ausgabe 3 5 3 14 2" xfId="24233" xr:uid="{B786F4C7-77F4-4ACF-BE47-A362F7DCB40E}"/>
    <cellStyle name="Ausgabe 3 5 3 15" xfId="3793" xr:uid="{BE0DCFCB-8281-48D1-997E-2D9B072CCAFE}"/>
    <cellStyle name="Ausgabe 3 5 3 15 2" xfId="24234" xr:uid="{3AAF74AF-CCC5-44BB-94E4-65240BC4FA31}"/>
    <cellStyle name="Ausgabe 3 5 3 16" xfId="24235" xr:uid="{447A8853-4CCF-4798-8B7D-FEB23DD96BB1}"/>
    <cellStyle name="Ausgabe 3 5 3 2" xfId="3794" xr:uid="{25DF7E73-7A42-4DF0-A703-144D27E3473D}"/>
    <cellStyle name="Ausgabe 3 5 3 2 2" xfId="24236" xr:uid="{FD423796-5DD8-4AB5-A23B-C34B18A3B9B9}"/>
    <cellStyle name="Ausgabe 3 5 3 3" xfId="3795" xr:uid="{6E077294-091F-4718-AFEF-6D014A83F470}"/>
    <cellStyle name="Ausgabe 3 5 3 3 2" xfId="24237" xr:uid="{5734DCE7-66B1-4618-973F-2D70EDF9D8E3}"/>
    <cellStyle name="Ausgabe 3 5 3 4" xfId="3796" xr:uid="{D16B2104-732D-4745-9AA3-78A1092B4CAF}"/>
    <cellStyle name="Ausgabe 3 5 3 4 2" xfId="24238" xr:uid="{E0C68E39-6A1D-41F4-B00A-ACB47A94DA79}"/>
    <cellStyle name="Ausgabe 3 5 3 5" xfId="3797" xr:uid="{9CF0E9DD-EEBE-40AD-B86B-73CBC1C5A00C}"/>
    <cellStyle name="Ausgabe 3 5 3 5 2" xfId="24239" xr:uid="{0AC4FD72-5454-4EB4-B424-A73C86656C77}"/>
    <cellStyle name="Ausgabe 3 5 3 6" xfId="3798" xr:uid="{47E46A94-98E8-473A-A31C-C1A903AD4A79}"/>
    <cellStyle name="Ausgabe 3 5 3 6 2" xfId="24240" xr:uid="{A55E4C9F-A680-4AB2-8CED-A85AC1A15C43}"/>
    <cellStyle name="Ausgabe 3 5 3 7" xfId="3799" xr:uid="{A19115A1-D368-4003-A3B8-6A009B5FECD9}"/>
    <cellStyle name="Ausgabe 3 5 3 7 2" xfId="24241" xr:uid="{92843BBE-FFDB-4852-BBAB-B7DF6ACD37E0}"/>
    <cellStyle name="Ausgabe 3 5 3 8" xfId="3800" xr:uid="{7919061C-CAF7-4FFD-8728-1990565C62A7}"/>
    <cellStyle name="Ausgabe 3 5 3 8 2" xfId="24242" xr:uid="{2923648B-CCE6-4D43-84A0-D668ABB31FC4}"/>
    <cellStyle name="Ausgabe 3 5 3 9" xfId="3801" xr:uid="{1CCD2CA2-37CE-4F3C-B47F-918CCD383861}"/>
    <cellStyle name="Ausgabe 3 5 3 9 2" xfId="24243" xr:uid="{62E7CCB5-32F6-4134-9620-D2B3E7656EE1}"/>
    <cellStyle name="Ausgabe 3 5 4" xfId="3802" xr:uid="{5D67A7E4-8D34-44EA-8769-D4B2CDA2C560}"/>
    <cellStyle name="Ausgabe 3 5 4 2" xfId="24244" xr:uid="{FBCED10B-5A1F-41C1-8B6D-EE312D775EF5}"/>
    <cellStyle name="Ausgabe 3 5 5" xfId="3803" xr:uid="{440E7902-7798-4150-9483-7F99C7A6C18E}"/>
    <cellStyle name="Ausgabe 3 5 5 2" xfId="24245" xr:uid="{6D4B74C1-0C28-469B-B1D3-1D922F7D6CDB}"/>
    <cellStyle name="Ausgabe 3 5 6" xfId="3804" xr:uid="{F7E60579-74C1-4A76-9ECC-74A5BAA1429C}"/>
    <cellStyle name="Ausgabe 3 5 6 2" xfId="24246" xr:uid="{4D0AC53F-FD8A-4A79-84C5-BF1E46048425}"/>
    <cellStyle name="Ausgabe 3 5 7" xfId="3805" xr:uid="{E7D13F7E-7434-4EEE-B130-6B04F463326F}"/>
    <cellStyle name="Ausgabe 3 5 7 2" xfId="24247" xr:uid="{4D43DAD7-71A7-4927-8780-3678D40ECDBD}"/>
    <cellStyle name="Ausgabe 3 5 8" xfId="3806" xr:uid="{8893E6DB-6D06-4BE0-801D-0A39F27D7755}"/>
    <cellStyle name="Ausgabe 3 5 8 2" xfId="24248" xr:uid="{26A1033E-D9EB-4CA7-88AD-4F9E2DEE3C5A}"/>
    <cellStyle name="Ausgabe 3 5 9" xfId="3807" xr:uid="{8240A0D8-8660-428A-95ED-44D686F22C40}"/>
    <cellStyle name="Ausgabe 3 5 9 2" xfId="24249" xr:uid="{144B5FE5-F95F-490E-8643-2D5FADE1D578}"/>
    <cellStyle name="Ausgabe 3 6" xfId="3808" xr:uid="{107D5E8E-78F6-46E5-A6EB-5A5019EFEC4D}"/>
    <cellStyle name="Ausgabe 3 6 10" xfId="3809" xr:uid="{A2B79E24-C25A-407F-B533-5C06B71705F4}"/>
    <cellStyle name="Ausgabe 3 6 10 2" xfId="24250" xr:uid="{59E544EC-20D8-44F7-8470-7D7329F9F923}"/>
    <cellStyle name="Ausgabe 3 6 11" xfId="3810" xr:uid="{45A33F8C-DFE0-4E8A-93BF-F7CA13D739EB}"/>
    <cellStyle name="Ausgabe 3 6 11 2" xfId="24251" xr:uid="{0B39321B-68A9-47B7-800E-EED609CEB461}"/>
    <cellStyle name="Ausgabe 3 6 12" xfId="3811" xr:uid="{2FB2E862-5190-4C2D-BA1C-C41D97E189AD}"/>
    <cellStyle name="Ausgabe 3 6 12 2" xfId="24252" xr:uid="{897C9B8A-8A74-4998-AE4F-D41D90999035}"/>
    <cellStyle name="Ausgabe 3 6 13" xfId="3812" xr:uid="{20ADE546-F807-4032-9EBC-0C81A739147E}"/>
    <cellStyle name="Ausgabe 3 6 13 2" xfId="24253" xr:uid="{12D56153-CB2D-47C8-A9B7-3D662149E892}"/>
    <cellStyle name="Ausgabe 3 6 14" xfId="3813" xr:uid="{7332D8F0-AE0B-476B-BEE9-B21B1955385E}"/>
    <cellStyle name="Ausgabe 3 6 14 2" xfId="24254" xr:uid="{25B28FBE-9B6A-4AF8-808A-224F2E70B48E}"/>
    <cellStyle name="Ausgabe 3 6 15" xfId="3814" xr:uid="{26A15B57-8204-4BEB-A5BA-2DFC24378EFC}"/>
    <cellStyle name="Ausgabe 3 6 15 2" xfId="24255" xr:uid="{05C25F78-5874-48E7-93EB-6AEC438A7569}"/>
    <cellStyle name="Ausgabe 3 6 16" xfId="24256" xr:uid="{000F470A-36E4-414B-B930-4999428F7525}"/>
    <cellStyle name="Ausgabe 3 6 2" xfId="3815" xr:uid="{8CBAAA86-BBCF-4F2C-A19A-26078778F8C9}"/>
    <cellStyle name="Ausgabe 3 6 2 10" xfId="3816" xr:uid="{434E1953-47A0-4B37-8FB8-CDCA9EACB137}"/>
    <cellStyle name="Ausgabe 3 6 2 10 2" xfId="24257" xr:uid="{284D1B74-CEDD-461D-A028-206FAC4BE881}"/>
    <cellStyle name="Ausgabe 3 6 2 11" xfId="3817" xr:uid="{B74BE9D0-DA68-4EB7-8679-A4A446CE1B74}"/>
    <cellStyle name="Ausgabe 3 6 2 11 2" xfId="24258" xr:uid="{F30C225C-F4DB-41F7-849D-AC94271911E7}"/>
    <cellStyle name="Ausgabe 3 6 2 12" xfId="3818" xr:uid="{8DC22AE3-A47B-4873-9008-F8B2F8726304}"/>
    <cellStyle name="Ausgabe 3 6 2 12 2" xfId="24259" xr:uid="{0552C387-5B0F-482D-9AEE-0524C0B51AFC}"/>
    <cellStyle name="Ausgabe 3 6 2 13" xfId="3819" xr:uid="{80D84C45-5266-4035-B20A-93453CF53362}"/>
    <cellStyle name="Ausgabe 3 6 2 13 2" xfId="24260" xr:uid="{BEC913B3-9328-42B3-962D-2FE66AA2FED6}"/>
    <cellStyle name="Ausgabe 3 6 2 14" xfId="3820" xr:uid="{BF92BBE4-5EAD-4A3E-BD48-E297090021E4}"/>
    <cellStyle name="Ausgabe 3 6 2 14 2" xfId="24261" xr:uid="{52BF03A1-300F-4C1F-98B2-21600CA6634A}"/>
    <cellStyle name="Ausgabe 3 6 2 15" xfId="24262" xr:uid="{40803C4D-69D7-4E5C-B2C8-CFF684DBB629}"/>
    <cellStyle name="Ausgabe 3 6 2 2" xfId="3821" xr:uid="{67E0C5D8-9EFA-42EA-A8E9-3AAF22F15C69}"/>
    <cellStyle name="Ausgabe 3 6 2 2 10" xfId="3822" xr:uid="{014CDD98-BE09-4A48-A33A-E9853B1A9F62}"/>
    <cellStyle name="Ausgabe 3 6 2 2 10 2" xfId="24263" xr:uid="{25059879-EAA7-42B6-87B6-5AECB3227BDB}"/>
    <cellStyle name="Ausgabe 3 6 2 2 11" xfId="3823" xr:uid="{472EB07B-0DC6-46B7-8BDE-EFF9A3BFA2C1}"/>
    <cellStyle name="Ausgabe 3 6 2 2 11 2" xfId="24264" xr:uid="{E90678AE-1B51-4152-9D5D-FDA8776E5000}"/>
    <cellStyle name="Ausgabe 3 6 2 2 12" xfId="3824" xr:uid="{2A662AB6-9C1C-4AE9-8A51-FFB1204BF3DA}"/>
    <cellStyle name="Ausgabe 3 6 2 2 12 2" xfId="24265" xr:uid="{7458D514-6BA1-49C7-A29A-E5763E1F69FE}"/>
    <cellStyle name="Ausgabe 3 6 2 2 13" xfId="3825" xr:uid="{B7972862-95CA-4EC2-9931-62DFA9EBA577}"/>
    <cellStyle name="Ausgabe 3 6 2 2 13 2" xfId="24266" xr:uid="{1E259C6B-5EA3-4746-81F1-957E71BEF9B1}"/>
    <cellStyle name="Ausgabe 3 6 2 2 14" xfId="3826" xr:uid="{CB5E08CC-E3C3-4561-B8C6-23D16FC927F1}"/>
    <cellStyle name="Ausgabe 3 6 2 2 14 2" xfId="24267" xr:uid="{52F510C9-E407-47F3-8F70-7456AB9B81C3}"/>
    <cellStyle name="Ausgabe 3 6 2 2 15" xfId="3827" xr:uid="{848A550D-4854-4F5E-B523-8BA45C207580}"/>
    <cellStyle name="Ausgabe 3 6 2 2 15 2" xfId="24268" xr:uid="{897B1582-A03F-48BD-97FF-F6A166A54646}"/>
    <cellStyle name="Ausgabe 3 6 2 2 16" xfId="24269" xr:uid="{5FA1A1F9-B496-4B8B-A8CE-BC2F888FAD9D}"/>
    <cellStyle name="Ausgabe 3 6 2 2 2" xfId="3828" xr:uid="{099D2CC2-F9F1-455E-8EC7-131A4CC0C64A}"/>
    <cellStyle name="Ausgabe 3 6 2 2 2 2" xfId="24270" xr:uid="{4D61E183-B1B1-4812-BA01-A8CD24307EBE}"/>
    <cellStyle name="Ausgabe 3 6 2 2 3" xfId="3829" xr:uid="{78C3CAFF-14F7-41BC-A4CA-54D609C2DAA8}"/>
    <cellStyle name="Ausgabe 3 6 2 2 3 2" xfId="24271" xr:uid="{D5C69F3C-85F2-4529-A63C-2433BA196921}"/>
    <cellStyle name="Ausgabe 3 6 2 2 4" xfId="3830" xr:uid="{106265A1-DCAD-4052-BA53-9D49F7F787BA}"/>
    <cellStyle name="Ausgabe 3 6 2 2 4 2" xfId="24272" xr:uid="{A8EE8AD8-01CB-4DCB-B40B-A4AF2D25E508}"/>
    <cellStyle name="Ausgabe 3 6 2 2 5" xfId="3831" xr:uid="{F8825E21-49C8-4C58-B3C7-A9844A7EC948}"/>
    <cellStyle name="Ausgabe 3 6 2 2 5 2" xfId="24273" xr:uid="{1980740E-7A72-435A-8E74-55675B4E985E}"/>
    <cellStyle name="Ausgabe 3 6 2 2 6" xfId="3832" xr:uid="{C289CF5E-2A8E-4A1F-93B1-CCBECFF465F9}"/>
    <cellStyle name="Ausgabe 3 6 2 2 6 2" xfId="24274" xr:uid="{32E908B5-045C-403D-A81D-72E69BF52018}"/>
    <cellStyle name="Ausgabe 3 6 2 2 7" xfId="3833" xr:uid="{8DC9FF2D-8F6C-4EBA-9E57-D15C9896F55C}"/>
    <cellStyle name="Ausgabe 3 6 2 2 7 2" xfId="24275" xr:uid="{4AEBACD7-34CD-44AC-A93D-3A1BD5E65762}"/>
    <cellStyle name="Ausgabe 3 6 2 2 8" xfId="3834" xr:uid="{1FD80745-5781-4454-93B0-2D7E4A559538}"/>
    <cellStyle name="Ausgabe 3 6 2 2 8 2" xfId="24276" xr:uid="{EE83AEE0-60AC-4B9A-BDFB-4D1397B0BAC2}"/>
    <cellStyle name="Ausgabe 3 6 2 2 9" xfId="3835" xr:uid="{D7EE2CE8-9D10-4172-A83E-C2D3F01DCD4D}"/>
    <cellStyle name="Ausgabe 3 6 2 2 9 2" xfId="24277" xr:uid="{687333F3-F8F4-4020-9A7A-7CD95860B476}"/>
    <cellStyle name="Ausgabe 3 6 2 3" xfId="3836" xr:uid="{FA7EAE7D-41CC-4D24-B4C9-BAA6B1C91CA0}"/>
    <cellStyle name="Ausgabe 3 6 2 3 2" xfId="24278" xr:uid="{564DC849-D541-4A18-9CCA-6A5D3338E604}"/>
    <cellStyle name="Ausgabe 3 6 2 4" xfId="3837" xr:uid="{86B6E8A5-7959-48A0-82CC-2C0D6243FAAD}"/>
    <cellStyle name="Ausgabe 3 6 2 4 2" xfId="24279" xr:uid="{A90FA72A-306F-4714-B2BD-ECEA2F3B87AA}"/>
    <cellStyle name="Ausgabe 3 6 2 5" xfId="3838" xr:uid="{A3230C82-4041-4A3D-92E8-503483FD7F4F}"/>
    <cellStyle name="Ausgabe 3 6 2 5 2" xfId="24280" xr:uid="{8C916B93-6C7F-4DD0-A948-DFFCE5D66D89}"/>
    <cellStyle name="Ausgabe 3 6 2 6" xfId="3839" xr:uid="{5651090E-FECC-484A-AA36-F5EF0D920467}"/>
    <cellStyle name="Ausgabe 3 6 2 6 2" xfId="24281" xr:uid="{A1BA024A-5E17-47D6-B2A2-DACF490F7769}"/>
    <cellStyle name="Ausgabe 3 6 2 7" xfId="3840" xr:uid="{5659375D-DBA7-4604-AD95-C983B84521CB}"/>
    <cellStyle name="Ausgabe 3 6 2 7 2" xfId="24282" xr:uid="{0402D47B-A979-4623-A19E-5C2AB5BE4B94}"/>
    <cellStyle name="Ausgabe 3 6 2 8" xfId="3841" xr:uid="{82586CCA-BCFC-4D1B-BEE5-318145321603}"/>
    <cellStyle name="Ausgabe 3 6 2 8 2" xfId="24283" xr:uid="{24FD4AA5-769A-4FBB-9A21-9BCC23BA4914}"/>
    <cellStyle name="Ausgabe 3 6 2 9" xfId="3842" xr:uid="{213AEDC9-F25A-4BA5-91EB-E4E181BFCD1E}"/>
    <cellStyle name="Ausgabe 3 6 2 9 2" xfId="24284" xr:uid="{DE92DFC7-69AB-4B92-B28C-EF44FD8AD5F4}"/>
    <cellStyle name="Ausgabe 3 6 3" xfId="3843" xr:uid="{CC8E38A3-8274-49C9-98BB-5B9D866E27F7}"/>
    <cellStyle name="Ausgabe 3 6 3 10" xfId="3844" xr:uid="{5582D9BE-051A-48E6-B0FA-EF63499D69DD}"/>
    <cellStyle name="Ausgabe 3 6 3 10 2" xfId="24285" xr:uid="{65CCCC9F-AF07-4805-8B3E-BF378D631A45}"/>
    <cellStyle name="Ausgabe 3 6 3 11" xfId="3845" xr:uid="{F064BF0A-177F-4AF6-9E92-441AC512CCAE}"/>
    <cellStyle name="Ausgabe 3 6 3 11 2" xfId="24286" xr:uid="{E73F2571-E19E-4A58-8594-CF2981508176}"/>
    <cellStyle name="Ausgabe 3 6 3 12" xfId="3846" xr:uid="{5BD3BBD0-456A-4A1D-ADC5-9215EB86B5F0}"/>
    <cellStyle name="Ausgabe 3 6 3 12 2" xfId="24287" xr:uid="{256D463E-B882-4C56-B1AD-94D1E7BB61FA}"/>
    <cellStyle name="Ausgabe 3 6 3 13" xfId="3847" xr:uid="{329614A6-19A5-45B3-B04A-F690436C1584}"/>
    <cellStyle name="Ausgabe 3 6 3 13 2" xfId="24288" xr:uid="{EED3CCC3-AAA3-4C46-95AD-C2DC09A91849}"/>
    <cellStyle name="Ausgabe 3 6 3 14" xfId="3848" xr:uid="{99C38D8E-0273-40CB-B8E4-5A120DA393F2}"/>
    <cellStyle name="Ausgabe 3 6 3 14 2" xfId="24289" xr:uid="{D3734FAF-25BA-4C2B-8185-80515395FE76}"/>
    <cellStyle name="Ausgabe 3 6 3 15" xfId="3849" xr:uid="{D1D9A834-DCD8-4623-9439-B9FE2EB2EF71}"/>
    <cellStyle name="Ausgabe 3 6 3 15 2" xfId="24290" xr:uid="{5CAF9D4E-2317-40D9-923A-FD96BA6F9DA1}"/>
    <cellStyle name="Ausgabe 3 6 3 16" xfId="24291" xr:uid="{9959618A-8E7D-4837-9FE8-2A8E7D3A80D9}"/>
    <cellStyle name="Ausgabe 3 6 3 2" xfId="3850" xr:uid="{518EBFE2-4B95-47E8-B99D-E56A6711161A}"/>
    <cellStyle name="Ausgabe 3 6 3 2 2" xfId="24292" xr:uid="{1A01A0B1-0A5B-440F-904F-ED21AFF38229}"/>
    <cellStyle name="Ausgabe 3 6 3 3" xfId="3851" xr:uid="{65A6FDCB-86A4-4FF9-BF9F-8448B4526CCF}"/>
    <cellStyle name="Ausgabe 3 6 3 3 2" xfId="24293" xr:uid="{B3958F27-A797-4AA8-BC5C-56B9DC995891}"/>
    <cellStyle name="Ausgabe 3 6 3 4" xfId="3852" xr:uid="{B2E0480F-DCAA-445D-952C-9B177B8DCA3A}"/>
    <cellStyle name="Ausgabe 3 6 3 4 2" xfId="24294" xr:uid="{2D9AF375-E479-499A-90A5-9DE64AE29F2A}"/>
    <cellStyle name="Ausgabe 3 6 3 5" xfId="3853" xr:uid="{BB1A4F4C-7CD5-41FC-B861-0B2C5867467E}"/>
    <cellStyle name="Ausgabe 3 6 3 5 2" xfId="24295" xr:uid="{3A12EA45-8FCD-4D8E-91D3-3044B758BDC7}"/>
    <cellStyle name="Ausgabe 3 6 3 6" xfId="3854" xr:uid="{9CD7E92C-F26D-4A48-AE7A-7D90AE21F990}"/>
    <cellStyle name="Ausgabe 3 6 3 6 2" xfId="24296" xr:uid="{93383A11-2738-4092-AE2F-4F22093BE872}"/>
    <cellStyle name="Ausgabe 3 6 3 7" xfId="3855" xr:uid="{14A562D3-DEC7-436A-AF27-46E4481FE3D3}"/>
    <cellStyle name="Ausgabe 3 6 3 7 2" xfId="24297" xr:uid="{31B8B77A-983B-4563-8A3E-C7F71A58167C}"/>
    <cellStyle name="Ausgabe 3 6 3 8" xfId="3856" xr:uid="{4D06EC8B-8501-4E6C-9F22-CBE5295CDFC7}"/>
    <cellStyle name="Ausgabe 3 6 3 8 2" xfId="24298" xr:uid="{C61477BD-906E-4C8E-8BC3-CD58E10CB9B8}"/>
    <cellStyle name="Ausgabe 3 6 3 9" xfId="3857" xr:uid="{2F51D44A-1D80-4731-9226-FE7FD8FDD496}"/>
    <cellStyle name="Ausgabe 3 6 3 9 2" xfId="24299" xr:uid="{8CFBE1BB-9076-4965-9C81-7B6975565541}"/>
    <cellStyle name="Ausgabe 3 6 4" xfId="3858" xr:uid="{FF3DCC43-21B9-4A5F-A341-7B411AAC40F1}"/>
    <cellStyle name="Ausgabe 3 6 4 2" xfId="24300" xr:uid="{ADB8FF3F-59E8-4F03-8F77-D7FB84374789}"/>
    <cellStyle name="Ausgabe 3 6 5" xfId="3859" xr:uid="{046E1C73-4259-4CED-B5AD-C90FB822D5E4}"/>
    <cellStyle name="Ausgabe 3 6 5 2" xfId="24301" xr:uid="{D7607954-8521-4CCB-AF62-78E64265F1CB}"/>
    <cellStyle name="Ausgabe 3 6 6" xfId="3860" xr:uid="{918D27AF-8E0E-4CA8-9706-444A42288119}"/>
    <cellStyle name="Ausgabe 3 6 6 2" xfId="24302" xr:uid="{CE2A1EEF-08D7-4901-86EC-FD446DC40DBE}"/>
    <cellStyle name="Ausgabe 3 6 7" xfId="3861" xr:uid="{CF807CC5-EF0F-44FD-9E19-9B511FE4E301}"/>
    <cellStyle name="Ausgabe 3 6 7 2" xfId="24303" xr:uid="{A057E68E-121B-4554-990F-723915A363F9}"/>
    <cellStyle name="Ausgabe 3 6 8" xfId="3862" xr:uid="{77C9F710-0AF9-4894-83B0-59529AFB4826}"/>
    <cellStyle name="Ausgabe 3 6 8 2" xfId="24304" xr:uid="{D8B46AB8-79AC-41BB-A02B-098126E13E7D}"/>
    <cellStyle name="Ausgabe 3 6 9" xfId="3863" xr:uid="{20BF553D-19CA-4B00-88D3-21C7EB794DD8}"/>
    <cellStyle name="Ausgabe 3 6 9 2" xfId="24305" xr:uid="{A2E105F5-68FD-4CA6-9FAB-D4B33D63BC53}"/>
    <cellStyle name="Ausgabe 3 7" xfId="3864" xr:uid="{8387EAD6-01DB-427A-848A-A5CE342EEEF2}"/>
    <cellStyle name="Ausgabe 3 7 10" xfId="3865" xr:uid="{165AA921-867E-456E-A023-F2CD80836379}"/>
    <cellStyle name="Ausgabe 3 7 10 2" xfId="24306" xr:uid="{AF2417E4-4256-4BE0-A2DF-113D8CE71DB1}"/>
    <cellStyle name="Ausgabe 3 7 11" xfId="3866" xr:uid="{9FF0857F-44E0-4C37-B40D-45A415950D2D}"/>
    <cellStyle name="Ausgabe 3 7 11 2" xfId="24307" xr:uid="{AFEDA25D-FB59-47BF-AA77-78095870D4D4}"/>
    <cellStyle name="Ausgabe 3 7 12" xfId="3867" xr:uid="{EC8C0D8D-8E43-49D9-B6E6-ECF8B80148E3}"/>
    <cellStyle name="Ausgabe 3 7 12 2" xfId="24308" xr:uid="{0ADC7A48-C6CD-4E54-AE43-8407D2D43AD3}"/>
    <cellStyle name="Ausgabe 3 7 13" xfId="3868" xr:uid="{43BBFD53-469D-4489-83F7-2FECD3C0C6D6}"/>
    <cellStyle name="Ausgabe 3 7 13 2" xfId="24309" xr:uid="{F3ABFEDD-363C-4C72-A54D-D89EDCEAE9C8}"/>
    <cellStyle name="Ausgabe 3 7 14" xfId="3869" xr:uid="{799D68B7-F03C-4530-BC6E-D6EE094FC46D}"/>
    <cellStyle name="Ausgabe 3 7 14 2" xfId="24310" xr:uid="{A29F1327-29C4-40A0-9C43-326EBDC5396F}"/>
    <cellStyle name="Ausgabe 3 7 15" xfId="24311" xr:uid="{60761621-C258-4B09-9C2C-B77D96771A93}"/>
    <cellStyle name="Ausgabe 3 7 2" xfId="3870" xr:uid="{E0D3309B-3A05-40DE-98AC-6F0B331C7A78}"/>
    <cellStyle name="Ausgabe 3 7 2 10" xfId="3871" xr:uid="{500DC134-27AD-44F6-AB65-4310D957740E}"/>
    <cellStyle name="Ausgabe 3 7 2 10 2" xfId="24312" xr:uid="{8D51C83B-C594-4B23-93F2-4D0E90130612}"/>
    <cellStyle name="Ausgabe 3 7 2 11" xfId="3872" xr:uid="{C76CFFBF-A0C9-4873-9E56-31FC353839C4}"/>
    <cellStyle name="Ausgabe 3 7 2 11 2" xfId="24313" xr:uid="{0BDC29F7-6BB3-470B-B703-9952B3B30B73}"/>
    <cellStyle name="Ausgabe 3 7 2 12" xfId="3873" xr:uid="{E18E97E4-AF5B-4432-A814-26867E0185FA}"/>
    <cellStyle name="Ausgabe 3 7 2 12 2" xfId="24314" xr:uid="{D59E0282-559A-4EE1-886D-9E23E2D23B93}"/>
    <cellStyle name="Ausgabe 3 7 2 13" xfId="3874" xr:uid="{157EC496-785D-4CF5-B43D-830DD8C9519F}"/>
    <cellStyle name="Ausgabe 3 7 2 13 2" xfId="24315" xr:uid="{F723E1B6-8035-4B25-8559-0490EE22F99E}"/>
    <cellStyle name="Ausgabe 3 7 2 14" xfId="3875" xr:uid="{216DC5C1-C581-49F7-8D75-A1D700D25CAC}"/>
    <cellStyle name="Ausgabe 3 7 2 14 2" xfId="24316" xr:uid="{74E0D559-AD75-4356-81FB-125F1B78F8B7}"/>
    <cellStyle name="Ausgabe 3 7 2 15" xfId="3876" xr:uid="{55A2A372-0852-42D0-99DB-67C84234C8E5}"/>
    <cellStyle name="Ausgabe 3 7 2 15 2" xfId="24317" xr:uid="{3E3A642C-F32E-4C80-9F73-4C71E1D31A8B}"/>
    <cellStyle name="Ausgabe 3 7 2 16" xfId="24318" xr:uid="{3F46F4E7-8531-4763-AE37-36D7AA333C90}"/>
    <cellStyle name="Ausgabe 3 7 2 2" xfId="3877" xr:uid="{2C9CEB15-8291-4E06-AD2A-D0932C441FFE}"/>
    <cellStyle name="Ausgabe 3 7 2 2 2" xfId="24319" xr:uid="{85636181-A364-44B3-B03A-3D719EBB39E0}"/>
    <cellStyle name="Ausgabe 3 7 2 3" xfId="3878" xr:uid="{6CE4CFBF-4154-4E63-82AA-DC007A5019E9}"/>
    <cellStyle name="Ausgabe 3 7 2 3 2" xfId="24320" xr:uid="{88B5D779-8EDC-4D58-BF0A-EBBED48155A3}"/>
    <cellStyle name="Ausgabe 3 7 2 4" xfId="3879" xr:uid="{0F7B11DE-309D-4B7B-A55A-4125E71F6FE2}"/>
    <cellStyle name="Ausgabe 3 7 2 4 2" xfId="24321" xr:uid="{074E75B0-016E-440C-8BB4-D8DA90B2F120}"/>
    <cellStyle name="Ausgabe 3 7 2 5" xfId="3880" xr:uid="{1BB14F0E-BE67-4C89-A644-FD9C2464C54E}"/>
    <cellStyle name="Ausgabe 3 7 2 5 2" xfId="24322" xr:uid="{50D6AEF5-2A4A-480E-8550-DBB742BF16CF}"/>
    <cellStyle name="Ausgabe 3 7 2 6" xfId="3881" xr:uid="{C9F5A206-11EB-4378-B17D-F52F54FA662F}"/>
    <cellStyle name="Ausgabe 3 7 2 6 2" xfId="24323" xr:uid="{FC546156-E6AE-4C47-BB19-0590C9E7681C}"/>
    <cellStyle name="Ausgabe 3 7 2 7" xfId="3882" xr:uid="{4B484058-1A83-4220-827F-79418E3B8B69}"/>
    <cellStyle name="Ausgabe 3 7 2 7 2" xfId="24324" xr:uid="{E1A9CF79-7821-448F-8C34-50AC46B4BAE9}"/>
    <cellStyle name="Ausgabe 3 7 2 8" xfId="3883" xr:uid="{A4DCE0DF-53F9-4823-A487-D37E708DD80B}"/>
    <cellStyle name="Ausgabe 3 7 2 8 2" xfId="24325" xr:uid="{CFCFEB6D-7339-4DE7-AE22-6551FBA1098E}"/>
    <cellStyle name="Ausgabe 3 7 2 9" xfId="3884" xr:uid="{A654F2A2-C4C9-4EE4-BAEF-6976F137B270}"/>
    <cellStyle name="Ausgabe 3 7 2 9 2" xfId="24326" xr:uid="{4E51DFE0-0CEE-4259-B90D-914472C481D6}"/>
    <cellStyle name="Ausgabe 3 7 3" xfId="3885" xr:uid="{B0345BB6-9E8A-4661-B643-E06297F2FAE4}"/>
    <cellStyle name="Ausgabe 3 7 3 2" xfId="24327" xr:uid="{523DA37C-D75E-42CD-807D-729A5597F40F}"/>
    <cellStyle name="Ausgabe 3 7 4" xfId="3886" xr:uid="{0C0AF6BE-7327-4AE0-8660-72FDE84A59F0}"/>
    <cellStyle name="Ausgabe 3 7 4 2" xfId="24328" xr:uid="{E84117E1-3843-4868-94A6-922C1015E32D}"/>
    <cellStyle name="Ausgabe 3 7 5" xfId="3887" xr:uid="{A779B00F-FC32-46E6-9922-10C6F284FA0D}"/>
    <cellStyle name="Ausgabe 3 7 5 2" xfId="24329" xr:uid="{BE519250-D362-481B-B9AF-37F96F9EE212}"/>
    <cellStyle name="Ausgabe 3 7 6" xfId="3888" xr:uid="{55B2D5B0-5AEB-4B96-AE35-469C0582B5C2}"/>
    <cellStyle name="Ausgabe 3 7 6 2" xfId="24330" xr:uid="{D106D646-1E09-476A-B1C9-120BB106C5AC}"/>
    <cellStyle name="Ausgabe 3 7 7" xfId="3889" xr:uid="{EC17BEF1-52E5-4F01-8D3E-C28292780824}"/>
    <cellStyle name="Ausgabe 3 7 7 2" xfId="24331" xr:uid="{60FC3D75-E761-461C-9851-D377F6562A71}"/>
    <cellStyle name="Ausgabe 3 7 8" xfId="3890" xr:uid="{7196976E-B551-4D79-ACA7-CAF7F2CB9F85}"/>
    <cellStyle name="Ausgabe 3 7 8 2" xfId="24332" xr:uid="{B02D694C-8A42-4F79-A298-AED23FC0E598}"/>
    <cellStyle name="Ausgabe 3 7 9" xfId="3891" xr:uid="{A865C2D9-AAAC-4AA2-8466-683A6C37BE98}"/>
    <cellStyle name="Ausgabe 3 7 9 2" xfId="24333" xr:uid="{F14AF491-663C-4942-A851-B1458BAB2588}"/>
    <cellStyle name="Ausgabe 3 8" xfId="3892" xr:uid="{0EDA1028-772A-49C6-B3BB-C7D016466834}"/>
    <cellStyle name="Ausgabe 3 8 10" xfId="3893" xr:uid="{2EF820AE-7C24-493A-A1C1-94E10A321B56}"/>
    <cellStyle name="Ausgabe 3 8 10 2" xfId="24334" xr:uid="{8C33DC8E-F7CE-49D6-96F2-A633F945E048}"/>
    <cellStyle name="Ausgabe 3 8 11" xfId="3894" xr:uid="{B7E11849-6F3C-4883-BE77-D3678251FAE5}"/>
    <cellStyle name="Ausgabe 3 8 11 2" xfId="24335" xr:uid="{64DE8818-B9A6-45EA-B760-2E174A9BD8AB}"/>
    <cellStyle name="Ausgabe 3 8 12" xfId="3895" xr:uid="{320A97A7-03AC-4DC4-B6C9-2356D0036EFA}"/>
    <cellStyle name="Ausgabe 3 8 12 2" xfId="24336" xr:uid="{DD49B6C9-5B64-40BF-B298-76E1034F40D9}"/>
    <cellStyle name="Ausgabe 3 8 13" xfId="3896" xr:uid="{D38F7AF0-35F5-4C50-A6AE-B74C8D9477F3}"/>
    <cellStyle name="Ausgabe 3 8 13 2" xfId="24337" xr:uid="{F71D5777-0306-4338-9EA2-C102ABE25CD8}"/>
    <cellStyle name="Ausgabe 3 8 14" xfId="3897" xr:uid="{CFDDBB16-11F3-4F97-BBB9-7EBE129FCD0A}"/>
    <cellStyle name="Ausgabe 3 8 14 2" xfId="24338" xr:uid="{037F9674-1851-41ED-AC38-04778D70A6A6}"/>
    <cellStyle name="Ausgabe 3 8 15" xfId="3898" xr:uid="{3534B8F8-FC1C-4727-87B3-03E4530B976B}"/>
    <cellStyle name="Ausgabe 3 8 15 2" xfId="24339" xr:uid="{1D8A84A2-4107-4A5B-BA4F-854194C4F538}"/>
    <cellStyle name="Ausgabe 3 8 16" xfId="24340" xr:uid="{E6300E6F-CC78-4B70-BB1B-F2F67222471B}"/>
    <cellStyle name="Ausgabe 3 8 2" xfId="3899" xr:uid="{3464F408-6625-4ADE-AB03-D72EEE3AD6AD}"/>
    <cellStyle name="Ausgabe 3 8 2 2" xfId="24341" xr:uid="{5703A553-D421-45CA-8F9A-34D21838F61C}"/>
    <cellStyle name="Ausgabe 3 8 3" xfId="3900" xr:uid="{1ACD5560-F7AB-4A36-AFC3-395B62CDC5A7}"/>
    <cellStyle name="Ausgabe 3 8 3 2" xfId="24342" xr:uid="{5A56ED0A-9B2C-4E6E-8BF5-C7A4E4ABCB58}"/>
    <cellStyle name="Ausgabe 3 8 4" xfId="3901" xr:uid="{AF816184-1816-44E8-990E-927367962C6D}"/>
    <cellStyle name="Ausgabe 3 8 4 2" xfId="24343" xr:uid="{127DB7D3-B260-4051-8556-6E028F0EA79D}"/>
    <cellStyle name="Ausgabe 3 8 5" xfId="3902" xr:uid="{F856DB9E-FEFC-4026-9671-73A3E82A87EF}"/>
    <cellStyle name="Ausgabe 3 8 5 2" xfId="24344" xr:uid="{15AC433C-E199-4E7B-8685-C16E370398C5}"/>
    <cellStyle name="Ausgabe 3 8 6" xfId="3903" xr:uid="{78271058-BB57-4F08-9B59-32A7672515E7}"/>
    <cellStyle name="Ausgabe 3 8 6 2" xfId="24345" xr:uid="{0576D6EF-CF11-4DBE-B752-B59A698CC10D}"/>
    <cellStyle name="Ausgabe 3 8 7" xfId="3904" xr:uid="{7357B7CB-DF02-4D87-86F3-6A19E7FB5A48}"/>
    <cellStyle name="Ausgabe 3 8 7 2" xfId="24346" xr:uid="{DF57945A-A732-4334-BBD0-C37E0C6C7CE5}"/>
    <cellStyle name="Ausgabe 3 8 8" xfId="3905" xr:uid="{B5DD50E5-09F2-4E44-9818-0A769D233F02}"/>
    <cellStyle name="Ausgabe 3 8 8 2" xfId="24347" xr:uid="{30724D50-D295-4AF1-BCAA-6A1DBDA86D79}"/>
    <cellStyle name="Ausgabe 3 8 9" xfId="3906" xr:uid="{0BBE290C-3629-4EE8-BB10-E7342E2EBD6B}"/>
    <cellStyle name="Ausgabe 3 8 9 2" xfId="24348" xr:uid="{246E311C-7585-4C15-9934-54D9C6E0616D}"/>
    <cellStyle name="Ausgabe 3 9" xfId="3907" xr:uid="{F8A782B0-6BC5-412D-8786-35D103487D3C}"/>
    <cellStyle name="Ausgabe 3 9 2" xfId="24349" xr:uid="{4A5FFEC3-F3C8-4246-8C7C-311B3AE1A07F}"/>
    <cellStyle name="Ausgabe 4" xfId="3908" xr:uid="{074D7A9A-D3E5-4C96-83A6-7270CF45BF49}"/>
    <cellStyle name="Ausgabe 4 10" xfId="3909" xr:uid="{B1F2EAF4-C84B-4E28-9470-8644630EFD34}"/>
    <cellStyle name="Ausgabe 4 10 2" xfId="24350" xr:uid="{BC81B9CC-FC88-4D8F-88AA-94C7CC7C2487}"/>
    <cellStyle name="Ausgabe 4 11" xfId="3910" xr:uid="{0EA0C1FE-B3F1-4111-9FB3-3207531DC252}"/>
    <cellStyle name="Ausgabe 4 11 2" xfId="24351" xr:uid="{542EE897-491B-4FFB-8805-49308E7BE83B}"/>
    <cellStyle name="Ausgabe 4 12" xfId="3911" xr:uid="{346FD0F8-3D88-4A46-9ADA-2309457A1674}"/>
    <cellStyle name="Ausgabe 4 12 2" xfId="24352" xr:uid="{645E1ABC-B3CE-4D17-8000-4CCDD552D19B}"/>
    <cellStyle name="Ausgabe 4 13" xfId="3912" xr:uid="{02FC1E63-5BD2-42E3-8EFE-3BB9E0C07DF0}"/>
    <cellStyle name="Ausgabe 4 13 2" xfId="24353" xr:uid="{7EF1CFB7-BD73-48C9-A0C6-4330DD68CB6C}"/>
    <cellStyle name="Ausgabe 4 14" xfId="3913" xr:uid="{ABF58BA6-3F91-4756-BAA6-C020E2D0D58B}"/>
    <cellStyle name="Ausgabe 4 14 2" xfId="24354" xr:uid="{E455B369-A744-42D0-AF20-B0A53C0100DE}"/>
    <cellStyle name="Ausgabe 4 15" xfId="3914" xr:uid="{AE8D7689-0E27-4ADA-8EA2-6C10A049E670}"/>
    <cellStyle name="Ausgabe 4 15 2" xfId="24355" xr:uid="{997C6759-3CE3-4DE2-896E-C4C5B099989E}"/>
    <cellStyle name="Ausgabe 4 16" xfId="3915" xr:uid="{5206F5D0-6414-4B79-A977-5F8423A96E95}"/>
    <cellStyle name="Ausgabe 4 16 2" xfId="24356" xr:uid="{A4F638AD-0198-4AEA-99F6-12FDDD52D9C0}"/>
    <cellStyle name="Ausgabe 4 17" xfId="3916" xr:uid="{F8C7C335-61C9-48A5-A38B-9790435A4FA6}"/>
    <cellStyle name="Ausgabe 4 17 2" xfId="24357" xr:uid="{E262DDB8-D9DB-462F-AE59-F676CB32BD0E}"/>
    <cellStyle name="Ausgabe 4 18" xfId="3917" xr:uid="{37E72B6B-DA07-421D-8993-4615E14E892F}"/>
    <cellStyle name="Ausgabe 4 18 2" xfId="24358" xr:uid="{E7753933-BEC2-4D98-AF48-C434EBC97273}"/>
    <cellStyle name="Ausgabe 4 19" xfId="3918" xr:uid="{93BFA3CD-3C55-4E00-8CD0-AC3F0C9B6B45}"/>
    <cellStyle name="Ausgabe 4 19 2" xfId="24359" xr:uid="{00275C23-FCC0-468B-962D-E14A0C064559}"/>
    <cellStyle name="Ausgabe 4 2" xfId="3919" xr:uid="{AD8AC06D-C81B-4426-A32F-881B2D3A8CEA}"/>
    <cellStyle name="Ausgabe 4 2 10" xfId="3920" xr:uid="{B687CC01-7F5E-43E4-85FF-CEDFFA6D5420}"/>
    <cellStyle name="Ausgabe 4 2 10 2" xfId="24360" xr:uid="{E8E37A37-1AD7-4084-9A97-AA6067D9893F}"/>
    <cellStyle name="Ausgabe 4 2 11" xfId="3921" xr:uid="{A445853A-1051-40C3-8892-7B211BAA22B0}"/>
    <cellStyle name="Ausgabe 4 2 11 2" xfId="24361" xr:uid="{522BC160-762C-4EEC-AE2E-57B330A1C306}"/>
    <cellStyle name="Ausgabe 4 2 12" xfId="3922" xr:uid="{4086056F-85E0-4532-A508-7BA4C9311EB6}"/>
    <cellStyle name="Ausgabe 4 2 12 2" xfId="24362" xr:uid="{DD33CF17-0850-4222-B3EA-3EF797D101D0}"/>
    <cellStyle name="Ausgabe 4 2 13" xfId="3923" xr:uid="{ABF68F52-0CA4-4220-A503-9EC74DCBEE40}"/>
    <cellStyle name="Ausgabe 4 2 13 2" xfId="24363" xr:uid="{64A77CA2-5B04-4406-8568-7A61F04393E4}"/>
    <cellStyle name="Ausgabe 4 2 14" xfId="3924" xr:uid="{918D41B2-00B1-4076-A4A3-1BBED6DB9371}"/>
    <cellStyle name="Ausgabe 4 2 14 2" xfId="24364" xr:uid="{DE6A8C9E-A3E4-4AB3-BAAC-B6529B0F389E}"/>
    <cellStyle name="Ausgabe 4 2 15" xfId="3925" xr:uid="{FD0D1C7C-E9DE-4419-86AE-FE2A13A317DB}"/>
    <cellStyle name="Ausgabe 4 2 15 2" xfId="24365" xr:uid="{3917A5CD-EB64-4977-BE2F-1F481F89C68A}"/>
    <cellStyle name="Ausgabe 4 2 16" xfId="24366" xr:uid="{B0D507A6-2BDD-43AA-902F-4DDD2F2B3039}"/>
    <cellStyle name="Ausgabe 4 2 2" xfId="3926" xr:uid="{89DDC7D2-F669-4DD1-A796-D49A9CF80D5E}"/>
    <cellStyle name="Ausgabe 4 2 2 10" xfId="3927" xr:uid="{1A6D6E39-7420-4310-B336-C94F8363F365}"/>
    <cellStyle name="Ausgabe 4 2 2 10 2" xfId="24367" xr:uid="{5E3F0A0B-49C3-436B-B050-6BD3979D4BC5}"/>
    <cellStyle name="Ausgabe 4 2 2 11" xfId="3928" xr:uid="{98A7278E-B85D-483F-82BA-97B4E4BCC16D}"/>
    <cellStyle name="Ausgabe 4 2 2 11 2" xfId="24368" xr:uid="{2CE87B31-C3AA-4A76-87E3-A13116D400B6}"/>
    <cellStyle name="Ausgabe 4 2 2 12" xfId="3929" xr:uid="{7060ADE7-7002-4EDD-8E52-B47D84B56FF5}"/>
    <cellStyle name="Ausgabe 4 2 2 12 2" xfId="24369" xr:uid="{D36FC42F-37C2-49DA-9727-881E75315522}"/>
    <cellStyle name="Ausgabe 4 2 2 13" xfId="3930" xr:uid="{27536080-40BD-474F-8DA9-80C62B80F5F2}"/>
    <cellStyle name="Ausgabe 4 2 2 13 2" xfId="24370" xr:uid="{4A762CB7-EC5D-42BA-80DB-6762191EA9D1}"/>
    <cellStyle name="Ausgabe 4 2 2 14" xfId="3931" xr:uid="{7A285E67-CD32-4297-9310-F343E21C39BE}"/>
    <cellStyle name="Ausgabe 4 2 2 14 2" xfId="24371" xr:uid="{A4BBFC5E-0779-4390-871C-BA5294EE6EF6}"/>
    <cellStyle name="Ausgabe 4 2 2 15" xfId="24372" xr:uid="{ADA2F2C2-5DB6-479B-860E-F9910486E1A5}"/>
    <cellStyle name="Ausgabe 4 2 2 2" xfId="3932" xr:uid="{0F6BA105-7C22-4560-A3ED-8D97B13ECB05}"/>
    <cellStyle name="Ausgabe 4 2 2 2 10" xfId="3933" xr:uid="{6D2DF398-4755-4781-80BD-2F17F9691B4E}"/>
    <cellStyle name="Ausgabe 4 2 2 2 10 2" xfId="24373" xr:uid="{613C1F19-B690-41E6-9840-E30FBE69B529}"/>
    <cellStyle name="Ausgabe 4 2 2 2 11" xfId="3934" xr:uid="{6FB0F235-50D3-49A6-9D78-EDD0C74DDAF0}"/>
    <cellStyle name="Ausgabe 4 2 2 2 11 2" xfId="24374" xr:uid="{F3E7F0F5-E2CB-4A62-AFE2-09C3F97020F5}"/>
    <cellStyle name="Ausgabe 4 2 2 2 12" xfId="3935" xr:uid="{3FDF42A0-BCDA-46F0-A19C-F2A4666F44FE}"/>
    <cellStyle name="Ausgabe 4 2 2 2 12 2" xfId="24375" xr:uid="{A280E6F6-0263-41C1-80C5-F9A4A7FE331D}"/>
    <cellStyle name="Ausgabe 4 2 2 2 13" xfId="3936" xr:uid="{15452BAB-3B21-48F0-BB67-CFF8EAD390A5}"/>
    <cellStyle name="Ausgabe 4 2 2 2 13 2" xfId="24376" xr:uid="{4042D872-17AA-417A-A9C0-280FC44DC494}"/>
    <cellStyle name="Ausgabe 4 2 2 2 14" xfId="3937" xr:uid="{4E73713E-597F-4232-B53D-D4AE8779D4EE}"/>
    <cellStyle name="Ausgabe 4 2 2 2 14 2" xfId="24377" xr:uid="{53CADB88-0E86-4496-89BA-AC13AB9CDD6E}"/>
    <cellStyle name="Ausgabe 4 2 2 2 15" xfId="3938" xr:uid="{4CE6E5DC-5ED6-43E5-8729-34E099504E90}"/>
    <cellStyle name="Ausgabe 4 2 2 2 15 2" xfId="24378" xr:uid="{0B6F46EB-1852-454A-9E4F-45B217F85009}"/>
    <cellStyle name="Ausgabe 4 2 2 2 16" xfId="24379" xr:uid="{FFFED9F7-B2C5-48FD-B455-9C1DC5A256CF}"/>
    <cellStyle name="Ausgabe 4 2 2 2 2" xfId="3939" xr:uid="{A9D8035B-CD66-4875-AFD5-251A4142528B}"/>
    <cellStyle name="Ausgabe 4 2 2 2 2 2" xfId="24380" xr:uid="{A1EFC70C-17DE-4F8C-A92F-97E7347FB13B}"/>
    <cellStyle name="Ausgabe 4 2 2 2 3" xfId="3940" xr:uid="{2069C424-E227-468A-BA5B-9A8DF666ED88}"/>
    <cellStyle name="Ausgabe 4 2 2 2 3 2" xfId="24381" xr:uid="{F5655077-E1BC-41D8-9C31-2483ACF6C5B1}"/>
    <cellStyle name="Ausgabe 4 2 2 2 4" xfId="3941" xr:uid="{95E21A1A-246E-4466-9A73-8AF3903FE923}"/>
    <cellStyle name="Ausgabe 4 2 2 2 4 2" xfId="24382" xr:uid="{08D52B08-6319-4792-96D4-1F65F0701DA4}"/>
    <cellStyle name="Ausgabe 4 2 2 2 5" xfId="3942" xr:uid="{5D08E43C-31D5-48D9-A20A-B2B4E2D8DDE2}"/>
    <cellStyle name="Ausgabe 4 2 2 2 5 2" xfId="24383" xr:uid="{A9AA2FC4-6400-4691-94CB-024016F4BC15}"/>
    <cellStyle name="Ausgabe 4 2 2 2 6" xfId="3943" xr:uid="{1DC56D96-91CA-4AA8-A30C-0D8C05F0BDFF}"/>
    <cellStyle name="Ausgabe 4 2 2 2 6 2" xfId="24384" xr:uid="{3764594F-2F7C-4E06-AB4F-D9EC63AA0801}"/>
    <cellStyle name="Ausgabe 4 2 2 2 7" xfId="3944" xr:uid="{9EEF312B-EB53-4058-8843-66580A81BA99}"/>
    <cellStyle name="Ausgabe 4 2 2 2 7 2" xfId="24385" xr:uid="{718BA617-058D-43BD-9D3D-30012AF481E9}"/>
    <cellStyle name="Ausgabe 4 2 2 2 8" xfId="3945" xr:uid="{763790A3-9EAB-4423-940A-2DF6FBFE65DC}"/>
    <cellStyle name="Ausgabe 4 2 2 2 8 2" xfId="24386" xr:uid="{8691471B-981C-4086-A75D-EBFA55D71910}"/>
    <cellStyle name="Ausgabe 4 2 2 2 9" xfId="3946" xr:uid="{955614AF-F101-406B-A64A-EE37AC7D0815}"/>
    <cellStyle name="Ausgabe 4 2 2 2 9 2" xfId="24387" xr:uid="{50064F45-966A-4919-A209-AEAF1F3EB527}"/>
    <cellStyle name="Ausgabe 4 2 2 3" xfId="3947" xr:uid="{34767E89-66CC-49C3-B949-91D1B3B7A07F}"/>
    <cellStyle name="Ausgabe 4 2 2 3 2" xfId="24388" xr:uid="{BC61EEA0-56B1-49D7-BF27-BF85A30DF7D5}"/>
    <cellStyle name="Ausgabe 4 2 2 4" xfId="3948" xr:uid="{E31CED9F-483C-4536-A5E1-F108F28ACBD0}"/>
    <cellStyle name="Ausgabe 4 2 2 4 2" xfId="24389" xr:uid="{BF98F4ED-3084-4FEB-B80E-E381A6084DB7}"/>
    <cellStyle name="Ausgabe 4 2 2 5" xfId="3949" xr:uid="{07A22D5E-DA5B-43A5-9AFF-02D2522322D7}"/>
    <cellStyle name="Ausgabe 4 2 2 5 2" xfId="24390" xr:uid="{E87D236F-8F16-405D-905B-41607E45CE0D}"/>
    <cellStyle name="Ausgabe 4 2 2 6" xfId="3950" xr:uid="{A07E0B93-A640-4A95-8577-F26DCACA3A35}"/>
    <cellStyle name="Ausgabe 4 2 2 6 2" xfId="24391" xr:uid="{1ACDC15B-EA3B-48F2-92FC-E63B31D0D806}"/>
    <cellStyle name="Ausgabe 4 2 2 7" xfId="3951" xr:uid="{BCBCF574-3C56-4813-B83F-28147B854753}"/>
    <cellStyle name="Ausgabe 4 2 2 7 2" xfId="24392" xr:uid="{B8C1C9EB-E24F-4CFE-918E-87B3BD54C286}"/>
    <cellStyle name="Ausgabe 4 2 2 8" xfId="3952" xr:uid="{9B59C4E8-984D-4066-AC14-743B8F914BD6}"/>
    <cellStyle name="Ausgabe 4 2 2 8 2" xfId="24393" xr:uid="{476D5B69-4B7D-41A7-9F4B-B544EAFA4FEC}"/>
    <cellStyle name="Ausgabe 4 2 2 9" xfId="3953" xr:uid="{DB0988D5-B063-4D9B-81BD-4F78CD5F573C}"/>
    <cellStyle name="Ausgabe 4 2 2 9 2" xfId="24394" xr:uid="{672506AC-F06B-4E0E-8680-4BF43BB5FC26}"/>
    <cellStyle name="Ausgabe 4 2 3" xfId="3954" xr:uid="{9A874BBB-6008-4545-A2DF-4E7937B48E30}"/>
    <cellStyle name="Ausgabe 4 2 3 10" xfId="3955" xr:uid="{DC670039-69B4-40EF-92C7-88DC701DF6CB}"/>
    <cellStyle name="Ausgabe 4 2 3 10 2" xfId="24395" xr:uid="{AC7485BC-7F3C-411F-AD2E-CF419C8276F9}"/>
    <cellStyle name="Ausgabe 4 2 3 11" xfId="3956" xr:uid="{C3447789-8EEE-42E6-BB59-6DCF92EE7827}"/>
    <cellStyle name="Ausgabe 4 2 3 11 2" xfId="24396" xr:uid="{C454E4B2-D6D8-48FA-BB18-97EEB488F483}"/>
    <cellStyle name="Ausgabe 4 2 3 12" xfId="3957" xr:uid="{39501A3F-01D1-45CF-AACE-2DE188768673}"/>
    <cellStyle name="Ausgabe 4 2 3 12 2" xfId="24397" xr:uid="{840A099B-47A8-48A4-AE29-2542955D526E}"/>
    <cellStyle name="Ausgabe 4 2 3 13" xfId="3958" xr:uid="{FBFECD98-E67D-4D30-9384-9DDD33BC1108}"/>
    <cellStyle name="Ausgabe 4 2 3 13 2" xfId="24398" xr:uid="{F8411286-E932-46A4-B65B-7BCA37F63148}"/>
    <cellStyle name="Ausgabe 4 2 3 14" xfId="3959" xr:uid="{AD12A783-5552-4F30-8A40-9C4A842F2079}"/>
    <cellStyle name="Ausgabe 4 2 3 14 2" xfId="24399" xr:uid="{00CA5379-C4D1-4A61-9F9B-3BC52BF7382C}"/>
    <cellStyle name="Ausgabe 4 2 3 15" xfId="3960" xr:uid="{3A5FB5D6-A5E4-4A98-9CCF-5735A4E5D3F4}"/>
    <cellStyle name="Ausgabe 4 2 3 15 2" xfId="24400" xr:uid="{7ED9798E-5D2E-4D93-894F-725262FB5F3A}"/>
    <cellStyle name="Ausgabe 4 2 3 16" xfId="24401" xr:uid="{8C4D635E-9F2F-4AD1-BDF7-D1E4854F3EFB}"/>
    <cellStyle name="Ausgabe 4 2 3 2" xfId="3961" xr:uid="{8BEA657E-1DDC-4860-84F2-EE12BFAFE3F6}"/>
    <cellStyle name="Ausgabe 4 2 3 2 2" xfId="24402" xr:uid="{8DF62742-8D4A-4809-9ADB-2165177CF8F2}"/>
    <cellStyle name="Ausgabe 4 2 3 3" xfId="3962" xr:uid="{6870B92B-0F5D-40E6-96A7-106416EA27A7}"/>
    <cellStyle name="Ausgabe 4 2 3 3 2" xfId="24403" xr:uid="{43FF151A-F85F-49FF-A2F0-EA653ABF00C9}"/>
    <cellStyle name="Ausgabe 4 2 3 4" xfId="3963" xr:uid="{591C8BA6-4258-42C5-8C91-67D8EBC1AE82}"/>
    <cellStyle name="Ausgabe 4 2 3 4 2" xfId="24404" xr:uid="{07C4E5AE-C13B-4431-8F20-6B354324543A}"/>
    <cellStyle name="Ausgabe 4 2 3 5" xfId="3964" xr:uid="{95635860-31BE-4251-8DE6-73233BE66EDA}"/>
    <cellStyle name="Ausgabe 4 2 3 5 2" xfId="24405" xr:uid="{62035231-67D9-43C7-9849-3CAA38450887}"/>
    <cellStyle name="Ausgabe 4 2 3 6" xfId="3965" xr:uid="{75CDD7BC-6CDB-463A-8AEB-BE6D8D92167C}"/>
    <cellStyle name="Ausgabe 4 2 3 6 2" xfId="24406" xr:uid="{CB130FCE-202F-453A-B699-6DBBE5E1591E}"/>
    <cellStyle name="Ausgabe 4 2 3 7" xfId="3966" xr:uid="{2AA99CAA-518E-463D-A033-9B28A903A670}"/>
    <cellStyle name="Ausgabe 4 2 3 7 2" xfId="24407" xr:uid="{F46C4045-D6C2-4D60-8829-D34EF7481BB9}"/>
    <cellStyle name="Ausgabe 4 2 3 8" xfId="3967" xr:uid="{B0469D29-385C-4731-ADEB-1EEC4C7C8D7B}"/>
    <cellStyle name="Ausgabe 4 2 3 8 2" xfId="24408" xr:uid="{C1CA1390-49D0-4FE4-B7D9-2DDF69A868E6}"/>
    <cellStyle name="Ausgabe 4 2 3 9" xfId="3968" xr:uid="{36210206-0DFD-4FA3-9E79-7287B0F1ED97}"/>
    <cellStyle name="Ausgabe 4 2 3 9 2" xfId="24409" xr:uid="{6655B4C5-6DF4-468C-A46E-316F2297A5E8}"/>
    <cellStyle name="Ausgabe 4 2 4" xfId="3969" xr:uid="{FF4B89A2-FF85-4953-A4C4-C88B68991ED9}"/>
    <cellStyle name="Ausgabe 4 2 4 2" xfId="24410" xr:uid="{FFD99E09-2409-445F-931A-8849C625E624}"/>
    <cellStyle name="Ausgabe 4 2 5" xfId="3970" xr:uid="{98F813B4-F74F-41E9-BD12-D3245784504E}"/>
    <cellStyle name="Ausgabe 4 2 5 2" xfId="24411" xr:uid="{8551E0C0-BB1C-4C5D-B239-00A075777973}"/>
    <cellStyle name="Ausgabe 4 2 6" xfId="3971" xr:uid="{0F234AFB-99A0-4086-AAA0-B07EC91A00C7}"/>
    <cellStyle name="Ausgabe 4 2 6 2" xfId="24412" xr:uid="{2EBACBB7-4924-4DBA-83CF-A1201D544250}"/>
    <cellStyle name="Ausgabe 4 2 7" xfId="3972" xr:uid="{49B2BD05-A194-40A2-9D27-4C8EC37B1AC3}"/>
    <cellStyle name="Ausgabe 4 2 7 2" xfId="24413" xr:uid="{D1CF49CE-9BC0-4ED2-9AC2-E0D3CDACC0A9}"/>
    <cellStyle name="Ausgabe 4 2 8" xfId="3973" xr:uid="{C3F78F44-A812-4738-A85A-8CB87403A85E}"/>
    <cellStyle name="Ausgabe 4 2 8 2" xfId="24414" xr:uid="{532582EA-1476-4F07-A0D4-B338E2AF738A}"/>
    <cellStyle name="Ausgabe 4 2 9" xfId="3974" xr:uid="{8EB4F81A-D431-4669-BBD7-3CD358712700}"/>
    <cellStyle name="Ausgabe 4 2 9 2" xfId="24415" xr:uid="{EF7CC3CB-D1AF-4D89-8C87-750EC196DEE9}"/>
    <cellStyle name="Ausgabe 4 20" xfId="3975" xr:uid="{9FFCB520-C26F-406B-AE69-B224C9E0CA02}"/>
    <cellStyle name="Ausgabe 4 20 2" xfId="24416" xr:uid="{E05DE643-BAC8-4DBD-9B74-7679645D086F}"/>
    <cellStyle name="Ausgabe 4 21" xfId="24417" xr:uid="{6BD43A9F-BE15-42DE-8B20-4EF2A2B1E841}"/>
    <cellStyle name="Ausgabe 4 3" xfId="3976" xr:uid="{1C6395F0-48A4-4AD0-9CDD-42ADFCD25DEB}"/>
    <cellStyle name="Ausgabe 4 3 10" xfId="3977" xr:uid="{A210BB83-8A4D-4E06-81B2-036BB206A859}"/>
    <cellStyle name="Ausgabe 4 3 10 2" xfId="24418" xr:uid="{76A7B0A0-766A-4A33-AC18-D47F17E645AB}"/>
    <cellStyle name="Ausgabe 4 3 11" xfId="3978" xr:uid="{AF38A34D-41F6-421C-8A7E-B3C8A1439ED3}"/>
    <cellStyle name="Ausgabe 4 3 11 2" xfId="24419" xr:uid="{31368A94-6AFE-4BC8-B9DF-208D72211969}"/>
    <cellStyle name="Ausgabe 4 3 12" xfId="3979" xr:uid="{B8A1DE61-D98A-43EE-9C51-629766EB52CD}"/>
    <cellStyle name="Ausgabe 4 3 12 2" xfId="24420" xr:uid="{B2157E55-7532-47B8-921C-155BB7D5CDBE}"/>
    <cellStyle name="Ausgabe 4 3 13" xfId="3980" xr:uid="{8B53F849-2B55-4532-B84C-FBA394314C73}"/>
    <cellStyle name="Ausgabe 4 3 13 2" xfId="24421" xr:uid="{E7A48BDC-5A62-4FE6-A288-350450FB765A}"/>
    <cellStyle name="Ausgabe 4 3 14" xfId="3981" xr:uid="{2A09C491-F582-499D-875D-B01E53225719}"/>
    <cellStyle name="Ausgabe 4 3 14 2" xfId="24422" xr:uid="{85E6FB27-1063-4FB6-80F2-8F07AB68821E}"/>
    <cellStyle name="Ausgabe 4 3 15" xfId="3982" xr:uid="{6BCE2A32-526C-48B4-B13C-017D6DE6C01C}"/>
    <cellStyle name="Ausgabe 4 3 15 2" xfId="24423" xr:uid="{374CB637-8FBB-405A-948A-D2A4F2702B85}"/>
    <cellStyle name="Ausgabe 4 3 16" xfId="24424" xr:uid="{049AC4EF-AD50-4CFE-81A5-A4A481C90D97}"/>
    <cellStyle name="Ausgabe 4 3 2" xfId="3983" xr:uid="{5BC13FC1-20A8-4364-86DF-4831AF3280BF}"/>
    <cellStyle name="Ausgabe 4 3 2 10" xfId="3984" xr:uid="{9831BF7B-A630-4FF3-B50A-5184F00DF6FF}"/>
    <cellStyle name="Ausgabe 4 3 2 10 2" xfId="24425" xr:uid="{3DC588DF-A005-4995-AC02-F9A7FEB5A942}"/>
    <cellStyle name="Ausgabe 4 3 2 11" xfId="3985" xr:uid="{9DD759A7-932F-4031-9478-C8E371705042}"/>
    <cellStyle name="Ausgabe 4 3 2 11 2" xfId="24426" xr:uid="{9F63FE8D-151B-4713-91F8-9AA4EA15B784}"/>
    <cellStyle name="Ausgabe 4 3 2 12" xfId="3986" xr:uid="{2D2B468D-7483-4170-AC6E-A44818E1AF8B}"/>
    <cellStyle name="Ausgabe 4 3 2 12 2" xfId="24427" xr:uid="{BCFBAC10-3E6B-4FB5-8468-9059A1F57FAF}"/>
    <cellStyle name="Ausgabe 4 3 2 13" xfId="3987" xr:uid="{14400A60-D556-448B-BCCC-E73FCBE34083}"/>
    <cellStyle name="Ausgabe 4 3 2 13 2" xfId="24428" xr:uid="{05FB83C6-ED40-462F-8E97-1BB03759B43C}"/>
    <cellStyle name="Ausgabe 4 3 2 14" xfId="3988" xr:uid="{AF8C392D-6CAC-4E05-8E67-69BA17CBF2B7}"/>
    <cellStyle name="Ausgabe 4 3 2 14 2" xfId="24429" xr:uid="{2A7A4CCE-7EAD-47AF-A9B4-5C7A56B67D55}"/>
    <cellStyle name="Ausgabe 4 3 2 15" xfId="24430" xr:uid="{F77F6117-2F5C-4D5B-8D88-F22270E417EE}"/>
    <cellStyle name="Ausgabe 4 3 2 2" xfId="3989" xr:uid="{BFC6DF95-E275-40D5-B191-2A469929B698}"/>
    <cellStyle name="Ausgabe 4 3 2 2 10" xfId="3990" xr:uid="{D9F14A68-37BD-47BA-92BF-A9425617F417}"/>
    <cellStyle name="Ausgabe 4 3 2 2 10 2" xfId="24431" xr:uid="{CA19BB65-39F0-47AD-826B-885DB18F1297}"/>
    <cellStyle name="Ausgabe 4 3 2 2 11" xfId="3991" xr:uid="{C935976B-CE3E-4456-A798-5FFA8F8CD0F4}"/>
    <cellStyle name="Ausgabe 4 3 2 2 11 2" xfId="24432" xr:uid="{C0A1C300-660C-4E36-A294-EE7062265E4A}"/>
    <cellStyle name="Ausgabe 4 3 2 2 12" xfId="3992" xr:uid="{4989921D-8B1A-4268-BAB1-4A07B141AA67}"/>
    <cellStyle name="Ausgabe 4 3 2 2 12 2" xfId="24433" xr:uid="{FCE68DE5-7981-42B9-820F-179EDD693440}"/>
    <cellStyle name="Ausgabe 4 3 2 2 13" xfId="3993" xr:uid="{FB9A615E-D27A-4CCB-8146-89591A8ACF60}"/>
    <cellStyle name="Ausgabe 4 3 2 2 13 2" xfId="24434" xr:uid="{1F5BA9F4-16C5-4EBA-BF32-B0B15B1DED98}"/>
    <cellStyle name="Ausgabe 4 3 2 2 14" xfId="3994" xr:uid="{1F299DF2-9B1C-4357-BB59-7EFC9EAC554B}"/>
    <cellStyle name="Ausgabe 4 3 2 2 14 2" xfId="24435" xr:uid="{3DCB0CE7-DAB5-4C93-B8D3-2ED1651D2967}"/>
    <cellStyle name="Ausgabe 4 3 2 2 15" xfId="3995" xr:uid="{9A844558-B854-4733-9651-C38870C6204E}"/>
    <cellStyle name="Ausgabe 4 3 2 2 15 2" xfId="24436" xr:uid="{DF3D74B9-751F-4CAF-927F-9777887CBBB4}"/>
    <cellStyle name="Ausgabe 4 3 2 2 16" xfId="24437" xr:uid="{C95AC680-6973-42A9-99D5-5B1CDFD4FA59}"/>
    <cellStyle name="Ausgabe 4 3 2 2 2" xfId="3996" xr:uid="{17B09C2E-1A45-4639-9907-20F9BA178EBC}"/>
    <cellStyle name="Ausgabe 4 3 2 2 2 2" xfId="24438" xr:uid="{803408AA-A173-4655-970A-3E956483437E}"/>
    <cellStyle name="Ausgabe 4 3 2 2 3" xfId="3997" xr:uid="{D73D7BE7-D7F7-46AF-8576-EFEE92B836B0}"/>
    <cellStyle name="Ausgabe 4 3 2 2 3 2" xfId="24439" xr:uid="{61071D86-E55B-4963-9C58-39DCE92E3DBD}"/>
    <cellStyle name="Ausgabe 4 3 2 2 4" xfId="3998" xr:uid="{40181EAB-6ECD-4158-8EAE-5B72F5EC1D48}"/>
    <cellStyle name="Ausgabe 4 3 2 2 4 2" xfId="24440" xr:uid="{BC62EF05-2A64-4252-9F83-34017095DD1C}"/>
    <cellStyle name="Ausgabe 4 3 2 2 5" xfId="3999" xr:uid="{E3C05937-CE80-4C26-9F9D-A6A99DA876FC}"/>
    <cellStyle name="Ausgabe 4 3 2 2 5 2" xfId="24441" xr:uid="{04330259-EF30-4075-B5D8-A51E41CDE920}"/>
    <cellStyle name="Ausgabe 4 3 2 2 6" xfId="4000" xr:uid="{A369D4A6-64F1-48F6-8B9A-B6EF4CF4C1F7}"/>
    <cellStyle name="Ausgabe 4 3 2 2 6 2" xfId="24442" xr:uid="{47D88655-48C3-4417-BC81-DE6AE2E5679B}"/>
    <cellStyle name="Ausgabe 4 3 2 2 7" xfId="4001" xr:uid="{A3F59D53-16E4-43D3-921A-8DF2C5989CDE}"/>
    <cellStyle name="Ausgabe 4 3 2 2 7 2" xfId="24443" xr:uid="{95F96FDF-9078-478A-8703-38D78A2FDAA3}"/>
    <cellStyle name="Ausgabe 4 3 2 2 8" xfId="4002" xr:uid="{129C9472-9A50-4331-986E-2A986DF2DBB7}"/>
    <cellStyle name="Ausgabe 4 3 2 2 8 2" xfId="24444" xr:uid="{A7889FB3-89D0-4F0B-9C9C-0E65091EAFE2}"/>
    <cellStyle name="Ausgabe 4 3 2 2 9" xfId="4003" xr:uid="{2DC8598A-E5F4-499E-9AAC-7FED41AA524B}"/>
    <cellStyle name="Ausgabe 4 3 2 2 9 2" xfId="24445" xr:uid="{189D657F-1F00-4C0C-8117-4599E6778E10}"/>
    <cellStyle name="Ausgabe 4 3 2 3" xfId="4004" xr:uid="{C373403C-1331-4409-8E1E-071A7BBEDB11}"/>
    <cellStyle name="Ausgabe 4 3 2 3 2" xfId="24446" xr:uid="{E6B512F9-A127-4A92-A1E0-D303815CC20F}"/>
    <cellStyle name="Ausgabe 4 3 2 4" xfId="4005" xr:uid="{5ED8A44A-667A-4A4C-BE1C-C927297B5DE2}"/>
    <cellStyle name="Ausgabe 4 3 2 4 2" xfId="24447" xr:uid="{CF22BF54-620F-4162-829B-3F3BAF261FD8}"/>
    <cellStyle name="Ausgabe 4 3 2 5" xfId="4006" xr:uid="{F44FFC9A-EE85-4200-BEAA-211D84A509C5}"/>
    <cellStyle name="Ausgabe 4 3 2 5 2" xfId="24448" xr:uid="{20C3E804-0A2A-4C56-BBC2-CD6AB0FA88B4}"/>
    <cellStyle name="Ausgabe 4 3 2 6" xfId="4007" xr:uid="{52966E8A-97C7-49E2-B279-AFDE5BA4DD48}"/>
    <cellStyle name="Ausgabe 4 3 2 6 2" xfId="24449" xr:uid="{9064EEA4-66AF-4EAA-B3E9-A9BDFC19DFD9}"/>
    <cellStyle name="Ausgabe 4 3 2 7" xfId="4008" xr:uid="{A427012B-BF86-45E7-8C84-92A6B27AD7F4}"/>
    <cellStyle name="Ausgabe 4 3 2 7 2" xfId="24450" xr:uid="{B66EE426-C082-470F-BF0A-11E7690D7284}"/>
    <cellStyle name="Ausgabe 4 3 2 8" xfId="4009" xr:uid="{226B744C-33CF-4806-B2D7-C6C36F0BA1F6}"/>
    <cellStyle name="Ausgabe 4 3 2 8 2" xfId="24451" xr:uid="{6B05F3DB-AFF6-451C-8193-1DF6117DA282}"/>
    <cellStyle name="Ausgabe 4 3 2 9" xfId="4010" xr:uid="{315B78C3-4B3C-48D9-A5A6-A329BF890FCF}"/>
    <cellStyle name="Ausgabe 4 3 2 9 2" xfId="24452" xr:uid="{E801DD22-BC6B-41BD-A0E4-0FB76C004D15}"/>
    <cellStyle name="Ausgabe 4 3 3" xfId="4011" xr:uid="{62F7CEB3-50A9-4A2B-ADEA-C626B64A9DB0}"/>
    <cellStyle name="Ausgabe 4 3 3 10" xfId="4012" xr:uid="{8F93B630-8C98-42D5-A0FD-78CC52B65168}"/>
    <cellStyle name="Ausgabe 4 3 3 10 2" xfId="24453" xr:uid="{EA1CD2E5-5147-4F9A-A32E-4BB2E6A62E99}"/>
    <cellStyle name="Ausgabe 4 3 3 11" xfId="4013" xr:uid="{1CAAFABA-8E27-4578-A59A-76A5DA7521CE}"/>
    <cellStyle name="Ausgabe 4 3 3 11 2" xfId="24454" xr:uid="{84AD4EE5-A723-4DFA-886A-3EBCF9B4DAD6}"/>
    <cellStyle name="Ausgabe 4 3 3 12" xfId="4014" xr:uid="{2BC57632-C5A1-4DC9-8687-E885CF24487F}"/>
    <cellStyle name="Ausgabe 4 3 3 12 2" xfId="24455" xr:uid="{620D1DC9-D91C-406D-B533-9CDECCF90D9C}"/>
    <cellStyle name="Ausgabe 4 3 3 13" xfId="4015" xr:uid="{DC66DB6D-3E75-470A-BD11-7BFA44DE332B}"/>
    <cellStyle name="Ausgabe 4 3 3 13 2" xfId="24456" xr:uid="{F023D4C4-182B-4E11-A78F-E656589C3654}"/>
    <cellStyle name="Ausgabe 4 3 3 14" xfId="4016" xr:uid="{61628EF3-9D52-4551-956D-04E0DCE65566}"/>
    <cellStyle name="Ausgabe 4 3 3 14 2" xfId="24457" xr:uid="{667E12A3-9020-4A7A-82B7-0F70AC6D3679}"/>
    <cellStyle name="Ausgabe 4 3 3 15" xfId="4017" xr:uid="{728FF824-F138-4184-ADE1-765C9CD1726A}"/>
    <cellStyle name="Ausgabe 4 3 3 15 2" xfId="24458" xr:uid="{B326F230-6176-41E2-B2FD-2D459988B532}"/>
    <cellStyle name="Ausgabe 4 3 3 16" xfId="24459" xr:uid="{7C5C193C-E33A-49E2-AF61-4E3362398752}"/>
    <cellStyle name="Ausgabe 4 3 3 2" xfId="4018" xr:uid="{189F27C2-ECB6-4614-9F28-107E161B57BD}"/>
    <cellStyle name="Ausgabe 4 3 3 2 2" xfId="24460" xr:uid="{616C7F18-CA46-4667-8610-F7B4816889F1}"/>
    <cellStyle name="Ausgabe 4 3 3 3" xfId="4019" xr:uid="{BC557BB3-14A4-4FC2-BC0D-A9D665FA9415}"/>
    <cellStyle name="Ausgabe 4 3 3 3 2" xfId="24461" xr:uid="{E99FFE04-07F6-47BD-9E99-725D18917ED8}"/>
    <cellStyle name="Ausgabe 4 3 3 4" xfId="4020" xr:uid="{CE1EDD9A-90B5-4C97-88FE-F40CCAB4E8E4}"/>
    <cellStyle name="Ausgabe 4 3 3 4 2" xfId="24462" xr:uid="{A823A4D7-8AFF-4493-8F4F-774301049E06}"/>
    <cellStyle name="Ausgabe 4 3 3 5" xfId="4021" xr:uid="{69750915-345B-4664-AAE7-08B952B945FF}"/>
    <cellStyle name="Ausgabe 4 3 3 5 2" xfId="24463" xr:uid="{6379DDD6-19EA-43CC-827E-F97896EF2ABF}"/>
    <cellStyle name="Ausgabe 4 3 3 6" xfId="4022" xr:uid="{59EDE9BD-4774-4EAC-BBFC-F2E1BDF7130B}"/>
    <cellStyle name="Ausgabe 4 3 3 6 2" xfId="24464" xr:uid="{D2D3EBF6-DE64-42B1-9F61-4F9642A4D8E3}"/>
    <cellStyle name="Ausgabe 4 3 3 7" xfId="4023" xr:uid="{844A9692-DB75-40B5-BF81-CAE36F78D9D3}"/>
    <cellStyle name="Ausgabe 4 3 3 7 2" xfId="24465" xr:uid="{885B50C2-3473-4B9C-A462-44924B129A38}"/>
    <cellStyle name="Ausgabe 4 3 3 8" xfId="4024" xr:uid="{D459B14F-89CA-4D17-9CAA-E166EA7E0100}"/>
    <cellStyle name="Ausgabe 4 3 3 8 2" xfId="24466" xr:uid="{F8BA3076-A8CF-46BB-8C94-48766B94789C}"/>
    <cellStyle name="Ausgabe 4 3 3 9" xfId="4025" xr:uid="{3D333BFB-6749-4721-94CC-EEC6CF9F6157}"/>
    <cellStyle name="Ausgabe 4 3 3 9 2" xfId="24467" xr:uid="{5A6E398F-0900-4B0C-BEAB-968352F6B784}"/>
    <cellStyle name="Ausgabe 4 3 4" xfId="4026" xr:uid="{46BED1AC-8265-44A5-80FD-D54FC50848FE}"/>
    <cellStyle name="Ausgabe 4 3 4 2" xfId="24468" xr:uid="{C2377214-C6F2-4C2D-A5C0-EE2650E23D4A}"/>
    <cellStyle name="Ausgabe 4 3 5" xfId="4027" xr:uid="{E90AFBF4-A740-4EBE-B35D-212974573544}"/>
    <cellStyle name="Ausgabe 4 3 5 2" xfId="24469" xr:uid="{CC36FFE1-E8FA-4930-8641-4EEDCCC8291A}"/>
    <cellStyle name="Ausgabe 4 3 6" xfId="4028" xr:uid="{19E2A9A0-0981-4C5C-AF07-34C2BFDB9C65}"/>
    <cellStyle name="Ausgabe 4 3 6 2" xfId="24470" xr:uid="{4AA21A0D-2E4C-4A2B-9AAB-5AC4C7636686}"/>
    <cellStyle name="Ausgabe 4 3 7" xfId="4029" xr:uid="{1DC102EE-B6BF-430C-8E14-A690A6F0B013}"/>
    <cellStyle name="Ausgabe 4 3 7 2" xfId="24471" xr:uid="{B021521E-53F9-48B7-8673-555958A9EC42}"/>
    <cellStyle name="Ausgabe 4 3 8" xfId="4030" xr:uid="{EB42011B-F5D7-419D-9154-84F2A4541C59}"/>
    <cellStyle name="Ausgabe 4 3 8 2" xfId="24472" xr:uid="{E4CB2F5B-E923-4A03-897C-A8780B081B16}"/>
    <cellStyle name="Ausgabe 4 3 9" xfId="4031" xr:uid="{39BF92AA-2A1D-406D-9F77-F581A04E0E12}"/>
    <cellStyle name="Ausgabe 4 3 9 2" xfId="24473" xr:uid="{D3063BED-7DDD-4E6D-BECD-B14839770A78}"/>
    <cellStyle name="Ausgabe 4 4" xfId="4032" xr:uid="{4C3394A4-A7CA-44F1-A25F-45EBD0EC23B3}"/>
    <cellStyle name="Ausgabe 4 4 10" xfId="4033" xr:uid="{F0EF973A-EC4B-470A-A8A3-82AF6753D7ED}"/>
    <cellStyle name="Ausgabe 4 4 10 2" xfId="24474" xr:uid="{825AB41C-24C0-4743-8577-3CFC7C1B0C21}"/>
    <cellStyle name="Ausgabe 4 4 11" xfId="4034" xr:uid="{225A61FD-2C2D-4479-BF26-47848DD3BDD7}"/>
    <cellStyle name="Ausgabe 4 4 11 2" xfId="24475" xr:uid="{E50B80EF-911E-4241-984E-C426EA148E71}"/>
    <cellStyle name="Ausgabe 4 4 12" xfId="4035" xr:uid="{B50BE91D-D1B8-4AC6-95E1-AC7C16A28382}"/>
    <cellStyle name="Ausgabe 4 4 12 2" xfId="24476" xr:uid="{7010E8C7-FB0F-4657-A1CF-B676A239FB0B}"/>
    <cellStyle name="Ausgabe 4 4 13" xfId="4036" xr:uid="{BD992351-9152-4133-9E19-4A2F773DDDFB}"/>
    <cellStyle name="Ausgabe 4 4 13 2" xfId="24477" xr:uid="{3CAAD914-0631-462B-BA7C-25B022E97DE2}"/>
    <cellStyle name="Ausgabe 4 4 14" xfId="4037" xr:uid="{CDF0573F-007E-4D7C-95C7-157EFB07EC10}"/>
    <cellStyle name="Ausgabe 4 4 14 2" xfId="24478" xr:uid="{6D25199B-38B6-409F-A2D2-400288868FF0}"/>
    <cellStyle name="Ausgabe 4 4 15" xfId="4038" xr:uid="{2C19410F-4F4D-4119-941E-BD1A4569432B}"/>
    <cellStyle name="Ausgabe 4 4 15 2" xfId="24479" xr:uid="{80762397-4759-41D1-9216-0ADFB50CA730}"/>
    <cellStyle name="Ausgabe 4 4 16" xfId="24480" xr:uid="{35DFCD64-E142-4037-AC9C-928CA1F8E280}"/>
    <cellStyle name="Ausgabe 4 4 2" xfId="4039" xr:uid="{3685B3BB-921C-43C3-8B76-8EE96B0204CF}"/>
    <cellStyle name="Ausgabe 4 4 2 10" xfId="4040" xr:uid="{0108D85C-7879-475E-98CD-9773513C49B2}"/>
    <cellStyle name="Ausgabe 4 4 2 10 2" xfId="24481" xr:uid="{7A32F682-9771-489A-A555-B5A147C89DC7}"/>
    <cellStyle name="Ausgabe 4 4 2 11" xfId="4041" xr:uid="{243A5007-5767-4D3D-8EF3-CEACFFF5CFA6}"/>
    <cellStyle name="Ausgabe 4 4 2 11 2" xfId="24482" xr:uid="{BD2B1A2D-80A0-4FAD-A1C2-1E4850132436}"/>
    <cellStyle name="Ausgabe 4 4 2 12" xfId="4042" xr:uid="{32206127-8AFD-4D6B-A3B4-F61B400C4F4F}"/>
    <cellStyle name="Ausgabe 4 4 2 12 2" xfId="24483" xr:uid="{3A73DA66-869B-4A53-A344-53A1ACCB004A}"/>
    <cellStyle name="Ausgabe 4 4 2 13" xfId="4043" xr:uid="{F0B83F0F-483F-4084-8312-A058B6984EB9}"/>
    <cellStyle name="Ausgabe 4 4 2 13 2" xfId="24484" xr:uid="{0A0A7CD8-9F89-4ABA-BA2B-2E8D8A7BDD7A}"/>
    <cellStyle name="Ausgabe 4 4 2 14" xfId="4044" xr:uid="{B314A140-F82F-4A9D-9A54-44CD130894FF}"/>
    <cellStyle name="Ausgabe 4 4 2 14 2" xfId="24485" xr:uid="{25D75346-B335-4F57-A58E-052AFE2CDDA4}"/>
    <cellStyle name="Ausgabe 4 4 2 15" xfId="24486" xr:uid="{52F3B2FF-46D4-4711-90B6-D473CDBD6785}"/>
    <cellStyle name="Ausgabe 4 4 2 2" xfId="4045" xr:uid="{73119760-7ECD-4A2F-8147-71F6A3EEF786}"/>
    <cellStyle name="Ausgabe 4 4 2 2 10" xfId="4046" xr:uid="{3215F146-FA02-4233-ADD5-E37A10E7615A}"/>
    <cellStyle name="Ausgabe 4 4 2 2 10 2" xfId="24487" xr:uid="{C0BA5270-E890-4966-B572-446FC2E0C53D}"/>
    <cellStyle name="Ausgabe 4 4 2 2 11" xfId="4047" xr:uid="{D9A6B749-FBB8-4CBD-BD77-E5AC62A80793}"/>
    <cellStyle name="Ausgabe 4 4 2 2 11 2" xfId="24488" xr:uid="{BDF03C7B-43B8-497C-BC52-1D968D1730A6}"/>
    <cellStyle name="Ausgabe 4 4 2 2 12" xfId="4048" xr:uid="{9B2C56B1-21EC-494C-965B-37667270E372}"/>
    <cellStyle name="Ausgabe 4 4 2 2 12 2" xfId="24489" xr:uid="{6C7093A3-E42E-457F-B1A4-409D1C2E16B3}"/>
    <cellStyle name="Ausgabe 4 4 2 2 13" xfId="4049" xr:uid="{CAF3EF33-9EE6-4A34-B930-11E09C5B17B2}"/>
    <cellStyle name="Ausgabe 4 4 2 2 13 2" xfId="24490" xr:uid="{BF012E4D-2D31-4195-AA7A-5A025F5F69D9}"/>
    <cellStyle name="Ausgabe 4 4 2 2 14" xfId="4050" xr:uid="{87CE2AF5-27C5-4C3F-8CBE-780E1EB392E6}"/>
    <cellStyle name="Ausgabe 4 4 2 2 14 2" xfId="24491" xr:uid="{4285E7D2-ECC3-4B91-928E-43C32F591100}"/>
    <cellStyle name="Ausgabe 4 4 2 2 15" xfId="4051" xr:uid="{81319BAC-32B8-4573-85DE-8850B54C8474}"/>
    <cellStyle name="Ausgabe 4 4 2 2 15 2" xfId="24492" xr:uid="{C393980D-644C-4870-A68F-32BB518A3AD9}"/>
    <cellStyle name="Ausgabe 4 4 2 2 16" xfId="24493" xr:uid="{DDB44D27-D0BC-411F-8043-1DA9B340D9D7}"/>
    <cellStyle name="Ausgabe 4 4 2 2 2" xfId="4052" xr:uid="{0734DEB5-A889-4BF7-B81D-B51DB15CEF5A}"/>
    <cellStyle name="Ausgabe 4 4 2 2 2 2" xfId="24494" xr:uid="{A18CAE50-4720-4412-8CD3-9CC06BD3A461}"/>
    <cellStyle name="Ausgabe 4 4 2 2 3" xfId="4053" xr:uid="{4D279204-07C4-4813-89BF-BE055BC86BE0}"/>
    <cellStyle name="Ausgabe 4 4 2 2 3 2" xfId="24495" xr:uid="{656B3462-F010-4A5E-8E84-9488774C6AB8}"/>
    <cellStyle name="Ausgabe 4 4 2 2 4" xfId="4054" xr:uid="{53CC7A8F-6B2B-4188-80E8-51B536F4CDC6}"/>
    <cellStyle name="Ausgabe 4 4 2 2 4 2" xfId="24496" xr:uid="{F13890DF-36C5-4691-AB26-8753D35CF3F1}"/>
    <cellStyle name="Ausgabe 4 4 2 2 5" xfId="4055" xr:uid="{1F1DC0DC-20A2-41B2-8FF0-941170927A08}"/>
    <cellStyle name="Ausgabe 4 4 2 2 5 2" xfId="24497" xr:uid="{A1463E94-E9F2-4489-979A-B5C758BD5C84}"/>
    <cellStyle name="Ausgabe 4 4 2 2 6" xfId="4056" xr:uid="{8A61DF9B-22B4-402B-B314-139A64B171F0}"/>
    <cellStyle name="Ausgabe 4 4 2 2 6 2" xfId="24498" xr:uid="{023D8BED-D524-4329-BFFC-BE5E60E7D60C}"/>
    <cellStyle name="Ausgabe 4 4 2 2 7" xfId="4057" xr:uid="{75D87C24-A834-40D1-8197-3BA3CC526240}"/>
    <cellStyle name="Ausgabe 4 4 2 2 7 2" xfId="24499" xr:uid="{A233A359-45BF-478A-B99F-EE56654FB98E}"/>
    <cellStyle name="Ausgabe 4 4 2 2 8" xfId="4058" xr:uid="{B273A178-8048-4F22-A6BB-9BD46F9819F0}"/>
    <cellStyle name="Ausgabe 4 4 2 2 8 2" xfId="24500" xr:uid="{CE814029-E430-4997-B47D-2E68770E2864}"/>
    <cellStyle name="Ausgabe 4 4 2 2 9" xfId="4059" xr:uid="{AEA60F26-8442-4D2B-ABB1-E65D0BDC762D}"/>
    <cellStyle name="Ausgabe 4 4 2 2 9 2" xfId="24501" xr:uid="{5103B9B9-74F1-453F-B2AF-E56C7C47226F}"/>
    <cellStyle name="Ausgabe 4 4 2 3" xfId="4060" xr:uid="{5157650D-43E4-4113-BE5C-2E33A1147BA8}"/>
    <cellStyle name="Ausgabe 4 4 2 3 2" xfId="24502" xr:uid="{A6E9D9C9-6031-44DC-98F7-FA5C54B7C0EE}"/>
    <cellStyle name="Ausgabe 4 4 2 4" xfId="4061" xr:uid="{83DE537E-B5AE-4940-A059-EADAC8D4A475}"/>
    <cellStyle name="Ausgabe 4 4 2 4 2" xfId="24503" xr:uid="{F40CE066-467C-47C2-9319-208D14A7BA30}"/>
    <cellStyle name="Ausgabe 4 4 2 5" xfId="4062" xr:uid="{86BB0B24-1440-4742-87C0-61751F6CC0B4}"/>
    <cellStyle name="Ausgabe 4 4 2 5 2" xfId="24504" xr:uid="{CAF916AC-350F-4CD0-A9B0-77F14E95ADDD}"/>
    <cellStyle name="Ausgabe 4 4 2 6" xfId="4063" xr:uid="{AA0C1B1E-F49D-4FD0-B1C6-8B05DD51B22A}"/>
    <cellStyle name="Ausgabe 4 4 2 6 2" xfId="24505" xr:uid="{D25262D6-8D5F-4B53-9DC9-ADC22750E358}"/>
    <cellStyle name="Ausgabe 4 4 2 7" xfId="4064" xr:uid="{CCEF532D-0251-4305-9387-D2F229CE2EC0}"/>
    <cellStyle name="Ausgabe 4 4 2 7 2" xfId="24506" xr:uid="{0C63F461-FB4C-4D92-B5FA-51525A0022A3}"/>
    <cellStyle name="Ausgabe 4 4 2 8" xfId="4065" xr:uid="{A92DEBAF-01EB-466D-997E-9311B35A233F}"/>
    <cellStyle name="Ausgabe 4 4 2 8 2" xfId="24507" xr:uid="{C8BE6A0F-2FE4-4F61-A863-1A8BB95859F3}"/>
    <cellStyle name="Ausgabe 4 4 2 9" xfId="4066" xr:uid="{A2F0522D-23E4-45DA-9F7D-7EAADBE9884F}"/>
    <cellStyle name="Ausgabe 4 4 2 9 2" xfId="24508" xr:uid="{420822A3-C7F8-4F8B-B977-029DE5A99E15}"/>
    <cellStyle name="Ausgabe 4 4 3" xfId="4067" xr:uid="{C4BA1195-4C30-45FB-94F3-09617D4CB2F2}"/>
    <cellStyle name="Ausgabe 4 4 3 10" xfId="4068" xr:uid="{C41C4823-D905-4034-B109-C74BEFE24F60}"/>
    <cellStyle name="Ausgabe 4 4 3 10 2" xfId="24509" xr:uid="{DC7A26B0-1DA6-48CB-8C85-3EF1E75ECFB7}"/>
    <cellStyle name="Ausgabe 4 4 3 11" xfId="4069" xr:uid="{6220D439-A0E8-482E-A526-D600343E75AE}"/>
    <cellStyle name="Ausgabe 4 4 3 11 2" xfId="24510" xr:uid="{1D53345C-9AA6-42E6-94F8-F7FF8C01136D}"/>
    <cellStyle name="Ausgabe 4 4 3 12" xfId="4070" xr:uid="{ADDE476C-334B-4C19-AE48-634488071441}"/>
    <cellStyle name="Ausgabe 4 4 3 12 2" xfId="24511" xr:uid="{9C28CA52-9B3E-4E01-99D5-8E9B78BB6276}"/>
    <cellStyle name="Ausgabe 4 4 3 13" xfId="4071" xr:uid="{24CAB8A7-07CE-474F-ACF8-5BD884B6310E}"/>
    <cellStyle name="Ausgabe 4 4 3 13 2" xfId="24512" xr:uid="{50B96154-4F68-4478-B612-CB6A6CB00990}"/>
    <cellStyle name="Ausgabe 4 4 3 14" xfId="4072" xr:uid="{83E0BC8B-7EDF-420F-9DA7-0DB1B68691B4}"/>
    <cellStyle name="Ausgabe 4 4 3 14 2" xfId="24513" xr:uid="{59ED9C90-5CC5-4A67-BCAD-F6A5FF59CB3D}"/>
    <cellStyle name="Ausgabe 4 4 3 15" xfId="4073" xr:uid="{446359DB-B891-43E8-A7E8-BCF773D58309}"/>
    <cellStyle name="Ausgabe 4 4 3 15 2" xfId="24514" xr:uid="{2BA09E06-9DCD-47CA-8893-61BFCC5087AE}"/>
    <cellStyle name="Ausgabe 4 4 3 16" xfId="24515" xr:uid="{50CA04C1-F602-40C8-A7DA-2C8BB06E9BE2}"/>
    <cellStyle name="Ausgabe 4 4 3 2" xfId="4074" xr:uid="{9339BED6-D9DB-418D-8ACB-11193587702E}"/>
    <cellStyle name="Ausgabe 4 4 3 2 2" xfId="24516" xr:uid="{2BB21669-592D-46F9-A586-791B9DF17D44}"/>
    <cellStyle name="Ausgabe 4 4 3 3" xfId="4075" xr:uid="{4F838582-FB77-4E68-B0BD-A241B5C2D413}"/>
    <cellStyle name="Ausgabe 4 4 3 3 2" xfId="24517" xr:uid="{7FA4D7B0-5152-4EC4-BEBA-2E301667DCF4}"/>
    <cellStyle name="Ausgabe 4 4 3 4" xfId="4076" xr:uid="{195BE76A-331B-43D9-9977-E36B94ABDD79}"/>
    <cellStyle name="Ausgabe 4 4 3 4 2" xfId="24518" xr:uid="{A29ED28B-1208-4628-86C5-E0B25853A4C3}"/>
    <cellStyle name="Ausgabe 4 4 3 5" xfId="4077" xr:uid="{E6C6D60A-BB64-4670-A53D-1181B205548B}"/>
    <cellStyle name="Ausgabe 4 4 3 5 2" xfId="24519" xr:uid="{710BCF9A-3DC5-4C92-BBFE-C42B4A3105CF}"/>
    <cellStyle name="Ausgabe 4 4 3 6" xfId="4078" xr:uid="{5B08D8A8-69B2-4355-9A91-7323D33B957F}"/>
    <cellStyle name="Ausgabe 4 4 3 6 2" xfId="24520" xr:uid="{716C606A-6AC8-4776-B6D6-D3668594F5C1}"/>
    <cellStyle name="Ausgabe 4 4 3 7" xfId="4079" xr:uid="{85C160A2-718C-4D1B-B338-DB372335F5F1}"/>
    <cellStyle name="Ausgabe 4 4 3 7 2" xfId="24521" xr:uid="{FBA0198D-8E52-4C29-8CBA-35EB93AA0DCA}"/>
    <cellStyle name="Ausgabe 4 4 3 8" xfId="4080" xr:uid="{559FFA26-ABF9-43B8-BC50-85440D0AE569}"/>
    <cellStyle name="Ausgabe 4 4 3 8 2" xfId="24522" xr:uid="{D6A386DE-AF57-4231-8C2B-91AC11D511C6}"/>
    <cellStyle name="Ausgabe 4 4 3 9" xfId="4081" xr:uid="{9CC9BD88-CB43-4C0C-8BA3-DFF671535E0F}"/>
    <cellStyle name="Ausgabe 4 4 3 9 2" xfId="24523" xr:uid="{4D4BB38E-46AE-4EDC-91B6-5B631EC6E1A3}"/>
    <cellStyle name="Ausgabe 4 4 4" xfId="4082" xr:uid="{DE912CF0-1D5B-4570-AA11-8E82D0CF0ED3}"/>
    <cellStyle name="Ausgabe 4 4 4 2" xfId="24524" xr:uid="{DAD1D4E4-4315-4B05-828B-76EBC2AAA6B4}"/>
    <cellStyle name="Ausgabe 4 4 5" xfId="4083" xr:uid="{4AE2583A-C668-4951-83FD-ACDCFEFCC4E2}"/>
    <cellStyle name="Ausgabe 4 4 5 2" xfId="24525" xr:uid="{52DFFBE2-D4DE-46CA-A7B5-057EECAD7FCF}"/>
    <cellStyle name="Ausgabe 4 4 6" xfId="4084" xr:uid="{443F8A2E-2F36-4897-BE0D-5AAFCBEAAB21}"/>
    <cellStyle name="Ausgabe 4 4 6 2" xfId="24526" xr:uid="{683E3A3C-0FD8-4DE3-BE5C-11051CB2AA46}"/>
    <cellStyle name="Ausgabe 4 4 7" xfId="4085" xr:uid="{F33AF13D-028A-4353-B422-064A97AA2784}"/>
    <cellStyle name="Ausgabe 4 4 7 2" xfId="24527" xr:uid="{96662342-3B7D-4589-8FA8-8528DC27E854}"/>
    <cellStyle name="Ausgabe 4 4 8" xfId="4086" xr:uid="{3F722C42-9918-4044-91B2-375BC4F3B95D}"/>
    <cellStyle name="Ausgabe 4 4 8 2" xfId="24528" xr:uid="{6BC9E776-278C-4CDD-B998-03D090D3141D}"/>
    <cellStyle name="Ausgabe 4 4 9" xfId="4087" xr:uid="{0D10E49E-2C98-4E3D-BEB1-02F96B393323}"/>
    <cellStyle name="Ausgabe 4 4 9 2" xfId="24529" xr:uid="{63B07A2A-C76B-4E53-A679-AF07EE751D5D}"/>
    <cellStyle name="Ausgabe 4 5" xfId="4088" xr:uid="{1A24065A-DB94-4CD1-93DF-ECA26A1E2EB9}"/>
    <cellStyle name="Ausgabe 4 5 10" xfId="4089" xr:uid="{F41107E4-43B3-4B34-BBC0-74C989776ACD}"/>
    <cellStyle name="Ausgabe 4 5 10 2" xfId="24530" xr:uid="{8C161ABE-DD23-4AEC-B7EE-BCFC719C400F}"/>
    <cellStyle name="Ausgabe 4 5 11" xfId="4090" xr:uid="{316A75A7-0058-4F9A-9023-079EC78CC3E5}"/>
    <cellStyle name="Ausgabe 4 5 11 2" xfId="24531" xr:uid="{F195BC69-FCB2-4ED3-B92C-5D5A2ABCC49E}"/>
    <cellStyle name="Ausgabe 4 5 12" xfId="4091" xr:uid="{CF81606A-2C97-4DAC-93CF-7E4CD8411B36}"/>
    <cellStyle name="Ausgabe 4 5 12 2" xfId="24532" xr:uid="{57E3E824-6475-4069-9EE1-8ACD0A14DF71}"/>
    <cellStyle name="Ausgabe 4 5 13" xfId="4092" xr:uid="{B24A8C5A-A8AB-4F43-84EA-8B2C8DC45DEB}"/>
    <cellStyle name="Ausgabe 4 5 13 2" xfId="24533" xr:uid="{627923CD-2473-4453-B9E9-43D0FA4F7759}"/>
    <cellStyle name="Ausgabe 4 5 14" xfId="4093" xr:uid="{4CD38F45-BED9-4590-AB63-56B90155E4D5}"/>
    <cellStyle name="Ausgabe 4 5 14 2" xfId="24534" xr:uid="{71D494C3-D5C7-4E7A-8C1B-AD29C925E644}"/>
    <cellStyle name="Ausgabe 4 5 15" xfId="4094" xr:uid="{4B56718B-DAB9-44BA-8360-3E30AE0C3EF1}"/>
    <cellStyle name="Ausgabe 4 5 15 2" xfId="24535" xr:uid="{E46CE6A3-EFD3-4391-8C19-9633C867F9AB}"/>
    <cellStyle name="Ausgabe 4 5 16" xfId="24536" xr:uid="{0BF19D64-5D20-488E-85CB-14A6E82375B6}"/>
    <cellStyle name="Ausgabe 4 5 2" xfId="4095" xr:uid="{668751BA-7A46-4DC1-8111-F4C653134145}"/>
    <cellStyle name="Ausgabe 4 5 2 10" xfId="4096" xr:uid="{70FD056F-C008-4894-91D5-543C8298819A}"/>
    <cellStyle name="Ausgabe 4 5 2 10 2" xfId="24537" xr:uid="{99AD2507-4A44-42D1-8A0D-B7676502F493}"/>
    <cellStyle name="Ausgabe 4 5 2 11" xfId="4097" xr:uid="{472707E2-9565-42F0-8EFE-AA4A1F29637E}"/>
    <cellStyle name="Ausgabe 4 5 2 11 2" xfId="24538" xr:uid="{55F0FA13-EE06-4387-B187-4CAB3CF4D381}"/>
    <cellStyle name="Ausgabe 4 5 2 12" xfId="4098" xr:uid="{1E2C98EA-488A-4843-8EC4-E503209A40BB}"/>
    <cellStyle name="Ausgabe 4 5 2 12 2" xfId="24539" xr:uid="{B9C937FF-9F5A-495F-9C57-87E5685D78B2}"/>
    <cellStyle name="Ausgabe 4 5 2 13" xfId="4099" xr:uid="{BB553F3C-97F4-4B5B-ACE0-9EF9357FCBE1}"/>
    <cellStyle name="Ausgabe 4 5 2 13 2" xfId="24540" xr:uid="{EF146028-C22E-4C39-844B-CD01545120DB}"/>
    <cellStyle name="Ausgabe 4 5 2 14" xfId="4100" xr:uid="{076C446D-0756-4C35-B03A-C7E6F03D6F20}"/>
    <cellStyle name="Ausgabe 4 5 2 14 2" xfId="24541" xr:uid="{631FE96F-5C96-4125-81F1-EA4041E0D0CB}"/>
    <cellStyle name="Ausgabe 4 5 2 15" xfId="24542" xr:uid="{9C44A123-C26C-4A1C-A5A3-F29670E1BF38}"/>
    <cellStyle name="Ausgabe 4 5 2 2" xfId="4101" xr:uid="{5A397564-A933-4062-B491-A39906388CC6}"/>
    <cellStyle name="Ausgabe 4 5 2 2 10" xfId="4102" xr:uid="{B7D1BAD6-BBB2-470E-A1AD-39F64A1E6F06}"/>
    <cellStyle name="Ausgabe 4 5 2 2 10 2" xfId="24543" xr:uid="{BC550136-FDD3-426E-8102-23918D2E1D5D}"/>
    <cellStyle name="Ausgabe 4 5 2 2 11" xfId="4103" xr:uid="{57D06CC0-A15B-40E9-9B34-90897F69671C}"/>
    <cellStyle name="Ausgabe 4 5 2 2 11 2" xfId="24544" xr:uid="{F850D3C6-AED0-434F-9406-4AB1B3F1AB82}"/>
    <cellStyle name="Ausgabe 4 5 2 2 12" xfId="4104" xr:uid="{9A8021D8-FFDB-47C0-B8FC-9A1C00311AAD}"/>
    <cellStyle name="Ausgabe 4 5 2 2 12 2" xfId="24545" xr:uid="{FE5C2872-7F9E-4968-A9A7-71B7B81455EE}"/>
    <cellStyle name="Ausgabe 4 5 2 2 13" xfId="4105" xr:uid="{A3FCC9C9-ACAE-41DC-A071-0F92DFDE43EC}"/>
    <cellStyle name="Ausgabe 4 5 2 2 13 2" xfId="24546" xr:uid="{C6F5B09C-6E9D-492C-8611-C8DC41B24C67}"/>
    <cellStyle name="Ausgabe 4 5 2 2 14" xfId="4106" xr:uid="{25B408E2-235A-4A88-B27E-14FDA88D1A32}"/>
    <cellStyle name="Ausgabe 4 5 2 2 14 2" xfId="24547" xr:uid="{CBEF39CA-EDE2-46BB-9B72-85102ACE9B25}"/>
    <cellStyle name="Ausgabe 4 5 2 2 15" xfId="4107" xr:uid="{38688E81-5D6F-4738-9B3D-EB98E3F5B4C3}"/>
    <cellStyle name="Ausgabe 4 5 2 2 15 2" xfId="24548" xr:uid="{BC512298-9A7A-4DEA-A129-B99137A19215}"/>
    <cellStyle name="Ausgabe 4 5 2 2 16" xfId="24549" xr:uid="{D607E8BD-E694-4A91-8ADB-F79F62DE5BEB}"/>
    <cellStyle name="Ausgabe 4 5 2 2 2" xfId="4108" xr:uid="{B7DCCDE2-A60B-432A-ABE5-B6F4217150D0}"/>
    <cellStyle name="Ausgabe 4 5 2 2 2 2" xfId="24550" xr:uid="{DE45B2CD-BA49-4E44-B845-B613E35D0E09}"/>
    <cellStyle name="Ausgabe 4 5 2 2 3" xfId="4109" xr:uid="{538A2C88-8CA9-4F52-B742-4ECA62DC772C}"/>
    <cellStyle name="Ausgabe 4 5 2 2 3 2" xfId="24551" xr:uid="{622628B5-FD41-46A0-87F9-E37337DAADE8}"/>
    <cellStyle name="Ausgabe 4 5 2 2 4" xfId="4110" xr:uid="{92314985-E607-4C1E-A61F-6DD083942A89}"/>
    <cellStyle name="Ausgabe 4 5 2 2 4 2" xfId="24552" xr:uid="{C7A4ABDE-8F71-4ED9-9460-B4FBB4DAD826}"/>
    <cellStyle name="Ausgabe 4 5 2 2 5" xfId="4111" xr:uid="{0C040C05-E6A3-4AE5-9B6C-118773CC3300}"/>
    <cellStyle name="Ausgabe 4 5 2 2 5 2" xfId="24553" xr:uid="{FDF9A00E-74C1-4B70-8089-1BF6A105F92D}"/>
    <cellStyle name="Ausgabe 4 5 2 2 6" xfId="4112" xr:uid="{B049EA9E-0715-46C3-9531-EC36EA4F3263}"/>
    <cellStyle name="Ausgabe 4 5 2 2 6 2" xfId="24554" xr:uid="{9E1F2FEC-B94D-45B4-A0E3-C6A2340A41D5}"/>
    <cellStyle name="Ausgabe 4 5 2 2 7" xfId="4113" xr:uid="{9FEB7F8E-E5E5-40CA-B83C-5FD820864989}"/>
    <cellStyle name="Ausgabe 4 5 2 2 7 2" xfId="24555" xr:uid="{FC64FBC8-C363-4614-840B-660C53D79672}"/>
    <cellStyle name="Ausgabe 4 5 2 2 8" xfId="4114" xr:uid="{ED5D6CF7-390C-448B-A6BD-7AEE42CD25C7}"/>
    <cellStyle name="Ausgabe 4 5 2 2 8 2" xfId="24556" xr:uid="{B0D4BCFF-7679-470D-9A9C-795E237AD147}"/>
    <cellStyle name="Ausgabe 4 5 2 2 9" xfId="4115" xr:uid="{6AA3C6EA-DA40-4BCB-B71D-A13E08A22FA7}"/>
    <cellStyle name="Ausgabe 4 5 2 2 9 2" xfId="24557" xr:uid="{0F4AA945-DE7D-4DB5-A2E8-E93B802C145E}"/>
    <cellStyle name="Ausgabe 4 5 2 3" xfId="4116" xr:uid="{4C44EAC1-0049-4DDE-B77E-76829533BC85}"/>
    <cellStyle name="Ausgabe 4 5 2 3 2" xfId="24558" xr:uid="{38137E8F-3D2A-45CD-86F3-97BD2E11C834}"/>
    <cellStyle name="Ausgabe 4 5 2 4" xfId="4117" xr:uid="{9DE5CFAB-1673-4438-AABA-46EA1DB44B52}"/>
    <cellStyle name="Ausgabe 4 5 2 4 2" xfId="24559" xr:uid="{92CD4DAC-15EE-44F6-8095-07902BCF57A6}"/>
    <cellStyle name="Ausgabe 4 5 2 5" xfId="4118" xr:uid="{2FBDE914-3829-42DB-B72D-AA27AD34563A}"/>
    <cellStyle name="Ausgabe 4 5 2 5 2" xfId="24560" xr:uid="{D8A0A163-813C-441B-81F0-4F1E3316BB14}"/>
    <cellStyle name="Ausgabe 4 5 2 6" xfId="4119" xr:uid="{A6502CCF-3295-4580-99EC-5DF708400504}"/>
    <cellStyle name="Ausgabe 4 5 2 6 2" xfId="24561" xr:uid="{BC72BCF6-252E-40F1-9B80-A002C9781FA3}"/>
    <cellStyle name="Ausgabe 4 5 2 7" xfId="4120" xr:uid="{0D96408A-1A67-47C1-B24B-CAB53B567A68}"/>
    <cellStyle name="Ausgabe 4 5 2 7 2" xfId="24562" xr:uid="{96AA67F1-0D2A-456A-9E06-61EDC2CBB51B}"/>
    <cellStyle name="Ausgabe 4 5 2 8" xfId="4121" xr:uid="{63962DB2-12C7-4519-AA91-D85ABC521607}"/>
    <cellStyle name="Ausgabe 4 5 2 8 2" xfId="24563" xr:uid="{BC6FA515-3909-464F-B23A-A7DC7F5B2B12}"/>
    <cellStyle name="Ausgabe 4 5 2 9" xfId="4122" xr:uid="{7F22A402-0857-444E-AD1B-4848FCD3E9D4}"/>
    <cellStyle name="Ausgabe 4 5 2 9 2" xfId="24564" xr:uid="{A72A9A37-AA70-4F2E-952D-76E98E33B16B}"/>
    <cellStyle name="Ausgabe 4 5 3" xfId="4123" xr:uid="{E727CC76-0AEE-4E29-9EA9-0053FB059B50}"/>
    <cellStyle name="Ausgabe 4 5 3 10" xfId="4124" xr:uid="{F672F5D2-89B6-4073-A762-7CBC5FB0706D}"/>
    <cellStyle name="Ausgabe 4 5 3 10 2" xfId="24565" xr:uid="{F7D4ECD8-DCAA-4369-A47E-2629C9876BDB}"/>
    <cellStyle name="Ausgabe 4 5 3 11" xfId="4125" xr:uid="{F7007969-7768-43C0-96F0-C705F71219A1}"/>
    <cellStyle name="Ausgabe 4 5 3 11 2" xfId="24566" xr:uid="{6621B24D-36B9-4193-B65C-160BD491B0AF}"/>
    <cellStyle name="Ausgabe 4 5 3 12" xfId="4126" xr:uid="{0F63FC54-396E-4509-87DA-DE857000EA9C}"/>
    <cellStyle name="Ausgabe 4 5 3 12 2" xfId="24567" xr:uid="{8D47357B-39EB-42C9-BDFA-97D3A0851856}"/>
    <cellStyle name="Ausgabe 4 5 3 13" xfId="4127" xr:uid="{3A90C38C-A2CD-4E6A-9DBE-87169CB648A7}"/>
    <cellStyle name="Ausgabe 4 5 3 13 2" xfId="24568" xr:uid="{B12F2EF5-5CE9-4396-A73C-14BE355571AB}"/>
    <cellStyle name="Ausgabe 4 5 3 14" xfId="4128" xr:uid="{327F660F-2CE8-412D-8509-95F80776FE04}"/>
    <cellStyle name="Ausgabe 4 5 3 14 2" xfId="24569" xr:uid="{E4B99F05-15E0-4BFE-B263-4384A6900B8E}"/>
    <cellStyle name="Ausgabe 4 5 3 15" xfId="4129" xr:uid="{460C5D1E-0A50-4DE4-B54A-883548D053A5}"/>
    <cellStyle name="Ausgabe 4 5 3 15 2" xfId="24570" xr:uid="{861BA88A-DAF9-4854-9099-53A06014D08F}"/>
    <cellStyle name="Ausgabe 4 5 3 16" xfId="24571" xr:uid="{F20FD58C-B252-4F48-B462-4608C86DFB4C}"/>
    <cellStyle name="Ausgabe 4 5 3 2" xfId="4130" xr:uid="{2D783FC5-4A6D-4573-B755-C42463A1B161}"/>
    <cellStyle name="Ausgabe 4 5 3 2 2" xfId="24572" xr:uid="{44049079-E06E-4280-AAA9-F1D45B6C7C9E}"/>
    <cellStyle name="Ausgabe 4 5 3 3" xfId="4131" xr:uid="{CF28BFC9-BFEE-438C-8A82-6EB84E33F7B7}"/>
    <cellStyle name="Ausgabe 4 5 3 3 2" xfId="24573" xr:uid="{416475B5-EA81-4DA0-B63E-F895B244D4D4}"/>
    <cellStyle name="Ausgabe 4 5 3 4" xfId="4132" xr:uid="{FB4EDD10-5D29-4430-BD04-62F848AC8EC1}"/>
    <cellStyle name="Ausgabe 4 5 3 4 2" xfId="24574" xr:uid="{8F4C3D78-4659-4D21-9481-17BC9EFC853C}"/>
    <cellStyle name="Ausgabe 4 5 3 5" xfId="4133" xr:uid="{C38DC211-14DF-40A3-B39E-BC0BCCCCFFDC}"/>
    <cellStyle name="Ausgabe 4 5 3 5 2" xfId="24575" xr:uid="{4402EA26-F503-4F44-B14D-78F5BBBEBB9C}"/>
    <cellStyle name="Ausgabe 4 5 3 6" xfId="4134" xr:uid="{59CFE591-54C6-43D9-AA64-85C4D5F322AF}"/>
    <cellStyle name="Ausgabe 4 5 3 6 2" xfId="24576" xr:uid="{DF214863-C51A-48ED-9BA4-575B5D795545}"/>
    <cellStyle name="Ausgabe 4 5 3 7" xfId="4135" xr:uid="{CB1C3B80-2D2B-4652-9F50-AC3572EB0AE2}"/>
    <cellStyle name="Ausgabe 4 5 3 7 2" xfId="24577" xr:uid="{0CA45B3C-E80A-4595-8FD7-6D3E3D99B9C9}"/>
    <cellStyle name="Ausgabe 4 5 3 8" xfId="4136" xr:uid="{DC113646-8C23-45C4-922E-DBD7F8C89CD2}"/>
    <cellStyle name="Ausgabe 4 5 3 8 2" xfId="24578" xr:uid="{4AFBF00F-2348-4C84-8561-630748BA4937}"/>
    <cellStyle name="Ausgabe 4 5 3 9" xfId="4137" xr:uid="{AC02444F-9F0C-4256-991E-53C8ABAE7285}"/>
    <cellStyle name="Ausgabe 4 5 3 9 2" xfId="24579" xr:uid="{EEA2649E-F401-4FDE-A59C-ECD0C5195072}"/>
    <cellStyle name="Ausgabe 4 5 4" xfId="4138" xr:uid="{0680E89B-928D-42CB-B465-331F9404ED45}"/>
    <cellStyle name="Ausgabe 4 5 4 2" xfId="24580" xr:uid="{2AA06BE9-8C39-4A57-9888-6ABAFAE8959B}"/>
    <cellStyle name="Ausgabe 4 5 5" xfId="4139" xr:uid="{8A152632-625A-458A-917C-652FC259BC95}"/>
    <cellStyle name="Ausgabe 4 5 5 2" xfId="24581" xr:uid="{7C6A1B3A-D19A-4449-8844-C884F7F8C44F}"/>
    <cellStyle name="Ausgabe 4 5 6" xfId="4140" xr:uid="{D6F5D1A7-E594-40D3-B290-35A877CF3F12}"/>
    <cellStyle name="Ausgabe 4 5 6 2" xfId="24582" xr:uid="{EF3DD509-94A7-4BA7-876E-CADFF175B374}"/>
    <cellStyle name="Ausgabe 4 5 7" xfId="4141" xr:uid="{028A067E-025A-473D-A985-C13D46CF7138}"/>
    <cellStyle name="Ausgabe 4 5 7 2" xfId="24583" xr:uid="{CA23162A-827B-4573-8A8E-61318424E698}"/>
    <cellStyle name="Ausgabe 4 5 8" xfId="4142" xr:uid="{A03EC4DF-2558-414C-BD41-C640A7702F34}"/>
    <cellStyle name="Ausgabe 4 5 8 2" xfId="24584" xr:uid="{775B832E-EA97-43A1-92AA-392D71A008ED}"/>
    <cellStyle name="Ausgabe 4 5 9" xfId="4143" xr:uid="{E31D2126-0E43-433E-A99F-B49A4C381CDE}"/>
    <cellStyle name="Ausgabe 4 5 9 2" xfId="24585" xr:uid="{7F70CF2F-A4E1-44C5-8BB2-0D249F4D49A1}"/>
    <cellStyle name="Ausgabe 4 6" xfId="4144" xr:uid="{B0CF35A1-5036-426E-835C-A6051A7AF1BF}"/>
    <cellStyle name="Ausgabe 4 6 10" xfId="4145" xr:uid="{EC97416D-2E90-4A09-99D2-698CA8ACAB5A}"/>
    <cellStyle name="Ausgabe 4 6 10 2" xfId="24586" xr:uid="{B9D68061-84C2-43DE-B29D-3401A6769FB2}"/>
    <cellStyle name="Ausgabe 4 6 11" xfId="4146" xr:uid="{B5E81EBB-A4C5-489B-B870-5D0F961D323E}"/>
    <cellStyle name="Ausgabe 4 6 11 2" xfId="24587" xr:uid="{0EB2431B-C887-4168-911D-56D780DD060F}"/>
    <cellStyle name="Ausgabe 4 6 12" xfId="4147" xr:uid="{34BD5942-D3DA-4FB3-B492-D9865A5AA765}"/>
    <cellStyle name="Ausgabe 4 6 12 2" xfId="24588" xr:uid="{48B7EEF4-27ED-4FEB-9648-35DAF056127E}"/>
    <cellStyle name="Ausgabe 4 6 13" xfId="4148" xr:uid="{EED9831D-12B1-4E90-9AB9-9174223AE482}"/>
    <cellStyle name="Ausgabe 4 6 13 2" xfId="24589" xr:uid="{A9F57806-C01E-4F83-A8CF-201E06D8CEC4}"/>
    <cellStyle name="Ausgabe 4 6 14" xfId="4149" xr:uid="{66E46263-BF12-4D9D-A0BE-BBBDACF0F78B}"/>
    <cellStyle name="Ausgabe 4 6 14 2" xfId="24590" xr:uid="{34B0B4D0-4C72-4CCD-AB45-B347E8AECBF2}"/>
    <cellStyle name="Ausgabe 4 6 15" xfId="4150" xr:uid="{80905855-5D64-4DAD-9DDD-469BBAF0944F}"/>
    <cellStyle name="Ausgabe 4 6 15 2" xfId="24591" xr:uid="{E6C520D6-EC01-4AF3-A049-896324155780}"/>
    <cellStyle name="Ausgabe 4 6 16" xfId="24592" xr:uid="{C8653034-3A3D-4FF3-98A0-FC145097AB4D}"/>
    <cellStyle name="Ausgabe 4 6 2" xfId="4151" xr:uid="{CDDADDC7-C327-40DF-9849-675A6F63C31E}"/>
    <cellStyle name="Ausgabe 4 6 2 10" xfId="4152" xr:uid="{006AB48A-0A39-4C96-95FF-46C6F2D0D10F}"/>
    <cellStyle name="Ausgabe 4 6 2 10 2" xfId="24593" xr:uid="{69D83C88-4025-4A91-BDF3-2DA0E08F919A}"/>
    <cellStyle name="Ausgabe 4 6 2 11" xfId="4153" xr:uid="{70631BA4-377F-40AD-9625-8B92290EC9FE}"/>
    <cellStyle name="Ausgabe 4 6 2 11 2" xfId="24594" xr:uid="{EBBC50CD-9118-45F3-9612-60214B397F88}"/>
    <cellStyle name="Ausgabe 4 6 2 12" xfId="4154" xr:uid="{0214BC02-B29F-4BBF-B93F-1B3BFA18E665}"/>
    <cellStyle name="Ausgabe 4 6 2 12 2" xfId="24595" xr:uid="{D744E542-B5DF-4AB8-A4C9-0921BA00039C}"/>
    <cellStyle name="Ausgabe 4 6 2 13" xfId="4155" xr:uid="{77AC10C4-EC01-4EEF-974A-4E9D01A07BD6}"/>
    <cellStyle name="Ausgabe 4 6 2 13 2" xfId="24596" xr:uid="{5247B6AC-B198-4627-8EAB-66E1357DE4B0}"/>
    <cellStyle name="Ausgabe 4 6 2 14" xfId="4156" xr:uid="{DC12C1D7-76D9-4B09-A3E8-515D344549B6}"/>
    <cellStyle name="Ausgabe 4 6 2 14 2" xfId="24597" xr:uid="{17747BA2-CA11-45CA-BEFE-3A0B50ACFC4C}"/>
    <cellStyle name="Ausgabe 4 6 2 15" xfId="24598" xr:uid="{D610BE2B-CF20-4446-9C4A-80F3F0C7414F}"/>
    <cellStyle name="Ausgabe 4 6 2 2" xfId="4157" xr:uid="{A9774DF0-E337-4F35-BA12-1D9BCBD67661}"/>
    <cellStyle name="Ausgabe 4 6 2 2 10" xfId="4158" xr:uid="{805F5C0C-4721-4960-9849-A9FD929CA0A8}"/>
    <cellStyle name="Ausgabe 4 6 2 2 10 2" xfId="24599" xr:uid="{80000AE9-AD2D-4512-BD5B-23C06865D5C6}"/>
    <cellStyle name="Ausgabe 4 6 2 2 11" xfId="4159" xr:uid="{1372F47F-BB9D-410C-A20F-9D8F8DC9F990}"/>
    <cellStyle name="Ausgabe 4 6 2 2 11 2" xfId="24600" xr:uid="{31A5FE50-1F06-4EFF-8823-0BC780C9A523}"/>
    <cellStyle name="Ausgabe 4 6 2 2 12" xfId="4160" xr:uid="{FD7821BE-5805-4C12-B5F4-CD83ABFC53FC}"/>
    <cellStyle name="Ausgabe 4 6 2 2 12 2" xfId="24601" xr:uid="{51183C11-76F1-4CA7-A1A1-BD005545FF95}"/>
    <cellStyle name="Ausgabe 4 6 2 2 13" xfId="4161" xr:uid="{D2EE158E-3BE7-4844-A1F2-73288A824AF1}"/>
    <cellStyle name="Ausgabe 4 6 2 2 13 2" xfId="24602" xr:uid="{75EB93F2-9386-4AFF-B6DB-8FC98A05E10F}"/>
    <cellStyle name="Ausgabe 4 6 2 2 14" xfId="4162" xr:uid="{C8F5FC85-D175-43F3-9D3F-364C778501C7}"/>
    <cellStyle name="Ausgabe 4 6 2 2 14 2" xfId="24603" xr:uid="{B676F78B-0A99-4AD9-BB23-5C0BE586FBAB}"/>
    <cellStyle name="Ausgabe 4 6 2 2 15" xfId="4163" xr:uid="{56C2574D-B1C7-4F9B-A541-EE1E27E3E9CB}"/>
    <cellStyle name="Ausgabe 4 6 2 2 15 2" xfId="24604" xr:uid="{4D902CB5-9344-436B-9E09-43DE65F1A7D0}"/>
    <cellStyle name="Ausgabe 4 6 2 2 16" xfId="24605" xr:uid="{C5F0F1E4-8071-499E-8AD0-F0815958AD32}"/>
    <cellStyle name="Ausgabe 4 6 2 2 2" xfId="4164" xr:uid="{5503D047-6190-4140-A545-BBC5AC8CE89A}"/>
    <cellStyle name="Ausgabe 4 6 2 2 2 2" xfId="24606" xr:uid="{6AF6E05C-D7EB-4BFF-AE27-DD4D31B10193}"/>
    <cellStyle name="Ausgabe 4 6 2 2 3" xfId="4165" xr:uid="{4F54C1C8-3791-421A-877B-7E8039AEB8C5}"/>
    <cellStyle name="Ausgabe 4 6 2 2 3 2" xfId="24607" xr:uid="{AB45AE76-104C-4A7A-8FA3-03F24DB71326}"/>
    <cellStyle name="Ausgabe 4 6 2 2 4" xfId="4166" xr:uid="{E9F05A31-9F19-4BCE-B90F-C818939816ED}"/>
    <cellStyle name="Ausgabe 4 6 2 2 4 2" xfId="24608" xr:uid="{9E025C10-A8D8-4D12-AC6F-1650646F5B0C}"/>
    <cellStyle name="Ausgabe 4 6 2 2 5" xfId="4167" xr:uid="{6DB7C93A-24F2-404F-9D4C-13DE46C94316}"/>
    <cellStyle name="Ausgabe 4 6 2 2 5 2" xfId="24609" xr:uid="{93A8ECFC-4C20-44D8-A050-ECF4E5B06A6B}"/>
    <cellStyle name="Ausgabe 4 6 2 2 6" xfId="4168" xr:uid="{D8BEDF29-6698-4303-9C4A-3B3DC52BE5C0}"/>
    <cellStyle name="Ausgabe 4 6 2 2 6 2" xfId="24610" xr:uid="{996E5471-7884-4D37-9DAA-A7185C0062FC}"/>
    <cellStyle name="Ausgabe 4 6 2 2 7" xfId="4169" xr:uid="{FC221EF4-B1AD-40F5-BBE8-15C15AFFD040}"/>
    <cellStyle name="Ausgabe 4 6 2 2 7 2" xfId="24611" xr:uid="{2D3B3674-37A9-4D89-8824-2E4CACF34DFE}"/>
    <cellStyle name="Ausgabe 4 6 2 2 8" xfId="4170" xr:uid="{F57E01AF-071F-4629-9BAF-031D2BE08207}"/>
    <cellStyle name="Ausgabe 4 6 2 2 8 2" xfId="24612" xr:uid="{57646B43-00F2-4221-9F21-809724384B35}"/>
    <cellStyle name="Ausgabe 4 6 2 2 9" xfId="4171" xr:uid="{640D5C74-7875-414E-A085-B3BDF170860B}"/>
    <cellStyle name="Ausgabe 4 6 2 2 9 2" xfId="24613" xr:uid="{15E42720-AD6C-45B6-9BB6-BBE1C0C951DF}"/>
    <cellStyle name="Ausgabe 4 6 2 3" xfId="4172" xr:uid="{FD551D24-51DD-49B9-A0BD-CDD1865FC033}"/>
    <cellStyle name="Ausgabe 4 6 2 3 2" xfId="24614" xr:uid="{929E982A-97DE-4D30-A721-4C35A1FCD217}"/>
    <cellStyle name="Ausgabe 4 6 2 4" xfId="4173" xr:uid="{FF9324DD-F352-488C-9C28-FDF78DCF3AF2}"/>
    <cellStyle name="Ausgabe 4 6 2 4 2" xfId="24615" xr:uid="{A61CFFFF-C5AD-42FF-9043-202D59ADC268}"/>
    <cellStyle name="Ausgabe 4 6 2 5" xfId="4174" xr:uid="{0465501C-2B1E-4287-8CE0-E0D942D7F8D6}"/>
    <cellStyle name="Ausgabe 4 6 2 5 2" xfId="24616" xr:uid="{B0CC1AEC-238C-44E4-B1B9-D159E4910393}"/>
    <cellStyle name="Ausgabe 4 6 2 6" xfId="4175" xr:uid="{0AAF2BE0-E6BD-4A9D-A28D-B29B26C10312}"/>
    <cellStyle name="Ausgabe 4 6 2 6 2" xfId="24617" xr:uid="{43D73CFB-21D5-4EAE-B836-AAB255858668}"/>
    <cellStyle name="Ausgabe 4 6 2 7" xfId="4176" xr:uid="{B7638961-5E35-4259-9A1B-5B88221E90C3}"/>
    <cellStyle name="Ausgabe 4 6 2 7 2" xfId="24618" xr:uid="{24C0A47C-E5F4-423F-BCDB-EF7CDC7909A5}"/>
    <cellStyle name="Ausgabe 4 6 2 8" xfId="4177" xr:uid="{E32B7B06-C5ED-4EC8-BA0C-12B96DF4AE9F}"/>
    <cellStyle name="Ausgabe 4 6 2 8 2" xfId="24619" xr:uid="{F65353B9-5258-4F4F-9CAF-E71BF74E953A}"/>
    <cellStyle name="Ausgabe 4 6 2 9" xfId="4178" xr:uid="{6A65AD3B-5F52-4C1F-A864-F0C7C1A4F15E}"/>
    <cellStyle name="Ausgabe 4 6 2 9 2" xfId="24620" xr:uid="{B25827F8-1DDC-4282-9B90-8707F5BC86C7}"/>
    <cellStyle name="Ausgabe 4 6 3" xfId="4179" xr:uid="{A127AC08-8B76-41EC-A79B-71C67148A251}"/>
    <cellStyle name="Ausgabe 4 6 3 10" xfId="4180" xr:uid="{AE219473-4B18-4AF7-A4CF-1D2258268E0D}"/>
    <cellStyle name="Ausgabe 4 6 3 10 2" xfId="24621" xr:uid="{CD546556-95F0-4D25-90BC-8E906B9EC4A6}"/>
    <cellStyle name="Ausgabe 4 6 3 11" xfId="4181" xr:uid="{D2E6BD3C-FD7D-495E-88D6-D151FA5AFCC9}"/>
    <cellStyle name="Ausgabe 4 6 3 11 2" xfId="24622" xr:uid="{1C446DAF-12BA-4C31-B441-9F1997FA8C14}"/>
    <cellStyle name="Ausgabe 4 6 3 12" xfId="4182" xr:uid="{93653C49-BC04-485F-8A7A-AD6B36AF5942}"/>
    <cellStyle name="Ausgabe 4 6 3 12 2" xfId="24623" xr:uid="{ED59D3AD-E6A1-4B2E-9182-C1E5232D83DD}"/>
    <cellStyle name="Ausgabe 4 6 3 13" xfId="4183" xr:uid="{4F1FCC42-DE9C-44F1-828C-EB64AF663A13}"/>
    <cellStyle name="Ausgabe 4 6 3 13 2" xfId="24624" xr:uid="{BAD57F39-4033-4093-80DF-22422E3B0ABD}"/>
    <cellStyle name="Ausgabe 4 6 3 14" xfId="4184" xr:uid="{0A647923-7F01-403B-B103-47D1960E0C30}"/>
    <cellStyle name="Ausgabe 4 6 3 14 2" xfId="24625" xr:uid="{940B6BFF-962E-428E-8AE9-0550AA3FD03C}"/>
    <cellStyle name="Ausgabe 4 6 3 15" xfId="4185" xr:uid="{B1F1989E-29A1-417C-A01D-911997CDBBEA}"/>
    <cellStyle name="Ausgabe 4 6 3 15 2" xfId="24626" xr:uid="{02D60F3F-2B6E-424A-9E43-D6391D80F44A}"/>
    <cellStyle name="Ausgabe 4 6 3 16" xfId="24627" xr:uid="{3AC2DC9C-9F2A-46E4-90F6-22A6223BB08C}"/>
    <cellStyle name="Ausgabe 4 6 3 2" xfId="4186" xr:uid="{2D5E4E45-04C0-4A64-AC30-D7B0BD637FB7}"/>
    <cellStyle name="Ausgabe 4 6 3 2 2" xfId="24628" xr:uid="{3D93A43A-F4E8-4F1D-9666-24DB233944E3}"/>
    <cellStyle name="Ausgabe 4 6 3 3" xfId="4187" xr:uid="{A7FFF1F5-7A38-490F-AAD3-4C6B9DD1E312}"/>
    <cellStyle name="Ausgabe 4 6 3 3 2" xfId="24629" xr:uid="{89DB5F87-9A36-48FF-A227-83C1595C9706}"/>
    <cellStyle name="Ausgabe 4 6 3 4" xfId="4188" xr:uid="{271EACBE-441F-4DB1-9364-A17AB87FDA20}"/>
    <cellStyle name="Ausgabe 4 6 3 4 2" xfId="24630" xr:uid="{5EC6DC19-26A2-4D8E-A416-9415981E01C5}"/>
    <cellStyle name="Ausgabe 4 6 3 5" xfId="4189" xr:uid="{18F243D4-E4FE-4012-8018-7E8A971EC6F0}"/>
    <cellStyle name="Ausgabe 4 6 3 5 2" xfId="24631" xr:uid="{A3FECAA0-F880-4464-9877-D38783DA7DA6}"/>
    <cellStyle name="Ausgabe 4 6 3 6" xfId="4190" xr:uid="{72A03287-F564-4194-866B-497584C6C626}"/>
    <cellStyle name="Ausgabe 4 6 3 6 2" xfId="24632" xr:uid="{863E02CB-DF40-4123-B931-6FB59FB84264}"/>
    <cellStyle name="Ausgabe 4 6 3 7" xfId="4191" xr:uid="{DE889BA4-59AB-4532-AA8D-BA2DB6ECAF0B}"/>
    <cellStyle name="Ausgabe 4 6 3 7 2" xfId="24633" xr:uid="{7AA05FFD-3F22-47A6-A1AA-C9642003E956}"/>
    <cellStyle name="Ausgabe 4 6 3 8" xfId="4192" xr:uid="{C2B652BD-CA82-41B0-B1F7-9BB1783BE4BD}"/>
    <cellStyle name="Ausgabe 4 6 3 8 2" xfId="24634" xr:uid="{8FB4D914-6444-4F34-8811-5EB40CD49D31}"/>
    <cellStyle name="Ausgabe 4 6 3 9" xfId="4193" xr:uid="{FF6C859F-BD9D-42C4-BC84-8EE3BC9154E5}"/>
    <cellStyle name="Ausgabe 4 6 3 9 2" xfId="24635" xr:uid="{B9DEF6B2-7212-47EB-BE8B-93F9A8AA2518}"/>
    <cellStyle name="Ausgabe 4 6 4" xfId="4194" xr:uid="{BE6E9EE5-FA11-46FA-A537-FCE6CDA929FF}"/>
    <cellStyle name="Ausgabe 4 6 4 2" xfId="24636" xr:uid="{E11801B1-4646-4323-8D04-BC1D409C9A1F}"/>
    <cellStyle name="Ausgabe 4 6 5" xfId="4195" xr:uid="{9AF9131C-39C0-4B41-A011-2C33471AC480}"/>
    <cellStyle name="Ausgabe 4 6 5 2" xfId="24637" xr:uid="{D6480AA8-1517-4B65-95F3-F0C97356DD2B}"/>
    <cellStyle name="Ausgabe 4 6 6" xfId="4196" xr:uid="{81B00050-4FF6-4419-9A4A-48AD2D7082EA}"/>
    <cellStyle name="Ausgabe 4 6 6 2" xfId="24638" xr:uid="{DDD2E823-B4F4-4ED9-B2DE-82B1F080B2A6}"/>
    <cellStyle name="Ausgabe 4 6 7" xfId="4197" xr:uid="{C0018AC5-B05A-4763-B545-8006ABB30455}"/>
    <cellStyle name="Ausgabe 4 6 7 2" xfId="24639" xr:uid="{7D805A7B-A65F-47A1-A2C9-B91927F7F994}"/>
    <cellStyle name="Ausgabe 4 6 8" xfId="4198" xr:uid="{963892AA-6088-4808-ACC4-056B7ECDFE56}"/>
    <cellStyle name="Ausgabe 4 6 8 2" xfId="24640" xr:uid="{5FCBAA06-8026-4AE5-AAC8-7994A09C828F}"/>
    <cellStyle name="Ausgabe 4 6 9" xfId="4199" xr:uid="{F74DF95F-06F1-4980-A12D-B371BE8F9535}"/>
    <cellStyle name="Ausgabe 4 6 9 2" xfId="24641" xr:uid="{DEF397B6-F6D2-4129-A7BF-6995E215E4F4}"/>
    <cellStyle name="Ausgabe 4 7" xfId="4200" xr:uid="{BB917CE8-CDCC-4AD0-8F7F-9507E5C3F7A1}"/>
    <cellStyle name="Ausgabe 4 7 10" xfId="4201" xr:uid="{53420800-1561-4306-B2B7-D26EE7B286D8}"/>
    <cellStyle name="Ausgabe 4 7 10 2" xfId="24642" xr:uid="{F632DD84-A358-4F21-8A18-7521B79B9511}"/>
    <cellStyle name="Ausgabe 4 7 11" xfId="4202" xr:uid="{7CC4EB67-96D9-4845-A01D-43A39858C4C1}"/>
    <cellStyle name="Ausgabe 4 7 11 2" xfId="24643" xr:uid="{5588D269-2EC9-41A2-88BF-3A52D49D5E20}"/>
    <cellStyle name="Ausgabe 4 7 12" xfId="4203" xr:uid="{DD4919B2-8E10-4543-BF62-3CB830406281}"/>
    <cellStyle name="Ausgabe 4 7 12 2" xfId="24644" xr:uid="{2A5E109D-766E-4B00-9262-5B79CB559C2C}"/>
    <cellStyle name="Ausgabe 4 7 13" xfId="4204" xr:uid="{78C5FC26-269B-4CF7-A8AD-EB132D70F767}"/>
    <cellStyle name="Ausgabe 4 7 13 2" xfId="24645" xr:uid="{2A69D417-E36E-4F0C-9FE5-006F6C45A7AB}"/>
    <cellStyle name="Ausgabe 4 7 14" xfId="4205" xr:uid="{7393A89A-FC88-4BE7-8014-9F1FD0A387B5}"/>
    <cellStyle name="Ausgabe 4 7 14 2" xfId="24646" xr:uid="{BF03317A-A7BF-47D6-B660-02646B29847A}"/>
    <cellStyle name="Ausgabe 4 7 15" xfId="24647" xr:uid="{1AD9431C-906A-42B8-9576-9E29BF1CD0C2}"/>
    <cellStyle name="Ausgabe 4 7 2" xfId="4206" xr:uid="{5B24FA2E-877A-4DB7-8F1A-DAB24F9FD54F}"/>
    <cellStyle name="Ausgabe 4 7 2 10" xfId="4207" xr:uid="{CB231FCA-877C-4C61-A7DC-A5885BC375BF}"/>
    <cellStyle name="Ausgabe 4 7 2 10 2" xfId="24648" xr:uid="{F733D946-D6DF-4A3D-9F4E-54FE4289576A}"/>
    <cellStyle name="Ausgabe 4 7 2 11" xfId="4208" xr:uid="{603C3EA3-A430-469C-B7F6-7B693F3B41E2}"/>
    <cellStyle name="Ausgabe 4 7 2 11 2" xfId="24649" xr:uid="{3EDE095B-A801-43C8-A6D1-642307620E5E}"/>
    <cellStyle name="Ausgabe 4 7 2 12" xfId="4209" xr:uid="{5DAC2846-C104-4976-9483-4344D23445A7}"/>
    <cellStyle name="Ausgabe 4 7 2 12 2" xfId="24650" xr:uid="{A130FD94-9CDD-4FD0-A3B0-550C5A3E37BC}"/>
    <cellStyle name="Ausgabe 4 7 2 13" xfId="4210" xr:uid="{657F0BFE-1653-4B97-9638-77F09371C231}"/>
    <cellStyle name="Ausgabe 4 7 2 13 2" xfId="24651" xr:uid="{60D25E87-7B25-494B-B039-329FDF23196F}"/>
    <cellStyle name="Ausgabe 4 7 2 14" xfId="4211" xr:uid="{45EFD0E7-7994-4EE2-B669-2CE2F552688F}"/>
    <cellStyle name="Ausgabe 4 7 2 14 2" xfId="24652" xr:uid="{6ED059A8-E731-42AB-A158-7EEF1E3D7710}"/>
    <cellStyle name="Ausgabe 4 7 2 15" xfId="4212" xr:uid="{7DB0AD9A-9780-4CEF-9CCD-44A0DDF40210}"/>
    <cellStyle name="Ausgabe 4 7 2 15 2" xfId="24653" xr:uid="{559F7D9C-FF82-4E7A-8F29-EF3780508C87}"/>
    <cellStyle name="Ausgabe 4 7 2 16" xfId="24654" xr:uid="{2579F584-C1B7-44CD-996C-2B5F3D8E0704}"/>
    <cellStyle name="Ausgabe 4 7 2 2" xfId="4213" xr:uid="{82285A77-E668-428D-993A-829C8214C931}"/>
    <cellStyle name="Ausgabe 4 7 2 2 2" xfId="24655" xr:uid="{8DE8CEEE-DE0E-44CB-A862-F2B3062C1370}"/>
    <cellStyle name="Ausgabe 4 7 2 3" xfId="4214" xr:uid="{67F0DD83-EAD2-4D34-9E9F-FB123FFBC447}"/>
    <cellStyle name="Ausgabe 4 7 2 3 2" xfId="24656" xr:uid="{BF23AF29-88BF-463E-A2BB-94CD84801EFB}"/>
    <cellStyle name="Ausgabe 4 7 2 4" xfId="4215" xr:uid="{8CCFBBBB-E1E9-4820-9F45-E5DCE29C6BD4}"/>
    <cellStyle name="Ausgabe 4 7 2 4 2" xfId="24657" xr:uid="{D017C0C6-5802-41D7-AEE9-9DD8230431EA}"/>
    <cellStyle name="Ausgabe 4 7 2 5" xfId="4216" xr:uid="{02C47279-DBEE-4615-8328-8C7091858590}"/>
    <cellStyle name="Ausgabe 4 7 2 5 2" xfId="24658" xr:uid="{5322C8DA-3E84-43BF-8F81-02E43C391D7B}"/>
    <cellStyle name="Ausgabe 4 7 2 6" xfId="4217" xr:uid="{A96D3920-5095-4751-9D38-318FD442A423}"/>
    <cellStyle name="Ausgabe 4 7 2 6 2" xfId="24659" xr:uid="{8E138587-41AE-4880-A5BE-FFFCAD8684C1}"/>
    <cellStyle name="Ausgabe 4 7 2 7" xfId="4218" xr:uid="{6B489233-EB61-4BD1-BA37-ADB9AE99A54B}"/>
    <cellStyle name="Ausgabe 4 7 2 7 2" xfId="24660" xr:uid="{2DFA00D3-ECFF-4F5C-9B0F-8D66E7D7E788}"/>
    <cellStyle name="Ausgabe 4 7 2 8" xfId="4219" xr:uid="{D3281D93-773C-4920-9CDD-E878B9A5D5E4}"/>
    <cellStyle name="Ausgabe 4 7 2 8 2" xfId="24661" xr:uid="{9C01F3B5-3F0F-41C1-A8F1-6204616423A6}"/>
    <cellStyle name="Ausgabe 4 7 2 9" xfId="4220" xr:uid="{21DF6977-1800-467A-A01A-2AEB9A3369C8}"/>
    <cellStyle name="Ausgabe 4 7 2 9 2" xfId="24662" xr:uid="{E962BFFC-1507-4AEF-9702-897473DC70E2}"/>
    <cellStyle name="Ausgabe 4 7 3" xfId="4221" xr:uid="{EED2F94A-18C1-415A-B78C-EFF6C1213D6B}"/>
    <cellStyle name="Ausgabe 4 7 3 2" xfId="24663" xr:uid="{0B726C2F-5BE9-4F0E-A0DD-178AE7C1F21D}"/>
    <cellStyle name="Ausgabe 4 7 4" xfId="4222" xr:uid="{D25C0817-7B93-4EB5-987B-051794BB3569}"/>
    <cellStyle name="Ausgabe 4 7 4 2" xfId="24664" xr:uid="{1E4B548D-4C1C-491F-A556-98546864C735}"/>
    <cellStyle name="Ausgabe 4 7 5" xfId="4223" xr:uid="{C7D32756-7136-42FF-995B-B9A14737B7ED}"/>
    <cellStyle name="Ausgabe 4 7 5 2" xfId="24665" xr:uid="{65AD9954-C6ED-46CF-9F49-E91705969C7A}"/>
    <cellStyle name="Ausgabe 4 7 6" xfId="4224" xr:uid="{A76BD578-60D1-41C4-83E4-17E273AFF7C4}"/>
    <cellStyle name="Ausgabe 4 7 6 2" xfId="24666" xr:uid="{0429633A-AE23-41BB-B832-B69DFC1179AF}"/>
    <cellStyle name="Ausgabe 4 7 7" xfId="4225" xr:uid="{489CD692-0885-4FEB-AA39-3D4D8A5473D7}"/>
    <cellStyle name="Ausgabe 4 7 7 2" xfId="24667" xr:uid="{625081E4-BC4F-41AF-A330-6675109B75DB}"/>
    <cellStyle name="Ausgabe 4 7 8" xfId="4226" xr:uid="{1122DFDB-73E7-41E3-92BC-EAC131CCD05B}"/>
    <cellStyle name="Ausgabe 4 7 8 2" xfId="24668" xr:uid="{F59332B5-3C1C-4BA1-967B-9F1A293E95D2}"/>
    <cellStyle name="Ausgabe 4 7 9" xfId="4227" xr:uid="{C3D66266-48DD-4052-9E31-5ACD32A6DC91}"/>
    <cellStyle name="Ausgabe 4 7 9 2" xfId="24669" xr:uid="{C340BA38-C17A-404B-B90C-92CF592E5308}"/>
    <cellStyle name="Ausgabe 4 8" xfId="4228" xr:uid="{155755D1-24C0-4366-A92E-DEADD5650CB2}"/>
    <cellStyle name="Ausgabe 4 8 10" xfId="4229" xr:uid="{FD491C75-C404-4606-B3FF-EC6F21CCEA3B}"/>
    <cellStyle name="Ausgabe 4 8 10 2" xfId="24670" xr:uid="{CB18D3E1-0943-41F0-9B86-1A0EC06F1901}"/>
    <cellStyle name="Ausgabe 4 8 11" xfId="4230" xr:uid="{8479A49E-819A-44EC-AC2D-9D6F8E3CA4DD}"/>
    <cellStyle name="Ausgabe 4 8 11 2" xfId="24671" xr:uid="{30B60DB5-4B2E-4615-8291-FA4BC4427EE4}"/>
    <cellStyle name="Ausgabe 4 8 12" xfId="4231" xr:uid="{A20B5114-538A-4099-A768-0A0C4080F1A6}"/>
    <cellStyle name="Ausgabe 4 8 12 2" xfId="24672" xr:uid="{41333E38-803A-4A8E-8984-0BE5D406645F}"/>
    <cellStyle name="Ausgabe 4 8 13" xfId="4232" xr:uid="{6988B714-C545-4484-BB17-4E245C8DC0B3}"/>
    <cellStyle name="Ausgabe 4 8 13 2" xfId="24673" xr:uid="{B5477F4A-FEB9-4519-B2D6-D37BD754D0FF}"/>
    <cellStyle name="Ausgabe 4 8 14" xfId="4233" xr:uid="{5848B095-9CDF-4ECC-A56B-B205F4D4B6C0}"/>
    <cellStyle name="Ausgabe 4 8 14 2" xfId="24674" xr:uid="{4EB11CC2-8741-40F5-99DC-0B61318CB837}"/>
    <cellStyle name="Ausgabe 4 8 15" xfId="4234" xr:uid="{B201889C-354A-4557-B78D-36C567E58D4E}"/>
    <cellStyle name="Ausgabe 4 8 15 2" xfId="24675" xr:uid="{AB120683-088D-4C72-AAD6-86CF3EB9B090}"/>
    <cellStyle name="Ausgabe 4 8 16" xfId="24676" xr:uid="{FC94319E-33AC-4EA5-AB1A-448AEFE60D30}"/>
    <cellStyle name="Ausgabe 4 8 2" xfId="4235" xr:uid="{E4D4493D-B65A-486E-9F67-A81FAA744509}"/>
    <cellStyle name="Ausgabe 4 8 2 2" xfId="24677" xr:uid="{6B5D937D-A763-4D55-A96C-362EF4E3A60B}"/>
    <cellStyle name="Ausgabe 4 8 3" xfId="4236" xr:uid="{D9563575-B0E0-4CD1-BEA8-C5954C074AAE}"/>
    <cellStyle name="Ausgabe 4 8 3 2" xfId="24678" xr:uid="{36DCEAF1-E469-4529-9B86-A2BE085D55E8}"/>
    <cellStyle name="Ausgabe 4 8 4" xfId="4237" xr:uid="{8D9749FF-B9B6-4B60-90A9-82BFEC14910B}"/>
    <cellStyle name="Ausgabe 4 8 4 2" xfId="24679" xr:uid="{7AE3E807-B50C-4FBA-A76B-933551D027CA}"/>
    <cellStyle name="Ausgabe 4 8 5" xfId="4238" xr:uid="{707C0B96-44B0-4ACF-8B33-C25E42B9C305}"/>
    <cellStyle name="Ausgabe 4 8 5 2" xfId="24680" xr:uid="{39987100-4417-4CFB-B5D8-9EAE89860D26}"/>
    <cellStyle name="Ausgabe 4 8 6" xfId="4239" xr:uid="{1250B80B-5627-403D-B8E3-EA0203B5BF65}"/>
    <cellStyle name="Ausgabe 4 8 6 2" xfId="24681" xr:uid="{87941C7A-4CDB-4AFE-96EE-60570C2F2603}"/>
    <cellStyle name="Ausgabe 4 8 7" xfId="4240" xr:uid="{85E3AA41-FB4D-4EE2-A4DF-DC1B7A95743A}"/>
    <cellStyle name="Ausgabe 4 8 7 2" xfId="24682" xr:uid="{6E1DDF54-8D0D-4C6A-85CB-22332E1A1937}"/>
    <cellStyle name="Ausgabe 4 8 8" xfId="4241" xr:uid="{8DDD959B-0498-4132-89BA-0AC6925C804A}"/>
    <cellStyle name="Ausgabe 4 8 8 2" xfId="24683" xr:uid="{8FCAF8C2-3B38-4A68-8AD4-6F20AD2776F5}"/>
    <cellStyle name="Ausgabe 4 8 9" xfId="4242" xr:uid="{9A257C3C-8C71-4C40-B022-5C6D6AF87B06}"/>
    <cellStyle name="Ausgabe 4 8 9 2" xfId="24684" xr:uid="{DCE04B34-799F-4D80-9166-1C4361B0E897}"/>
    <cellStyle name="Ausgabe 4 9" xfId="4243" xr:uid="{0F9B90BF-AE24-4D11-BE4B-23646B11E751}"/>
    <cellStyle name="Ausgabe 4 9 2" xfId="24685" xr:uid="{BEE08134-9176-402A-92CE-8B97E14EE5DF}"/>
    <cellStyle name="Ausgabe 5" xfId="4244" xr:uid="{E7B5BF02-B524-4E91-976D-9CBAF37B97BC}"/>
    <cellStyle name="Ausgabe 5 10" xfId="4245" xr:uid="{78AC34CA-31CE-4820-BE9F-DF4ECD79ADB8}"/>
    <cellStyle name="Ausgabe 5 10 2" xfId="24686" xr:uid="{1350A8D1-5F0F-4978-8A82-7E2F5A85F538}"/>
    <cellStyle name="Ausgabe 5 11" xfId="4246" xr:uid="{5DC45AF5-2B44-4A54-90FB-B858CC4BAF22}"/>
    <cellStyle name="Ausgabe 5 11 2" xfId="24687" xr:uid="{A9BF2D56-1917-4B92-B61D-592C8FFA14D7}"/>
    <cellStyle name="Ausgabe 5 12" xfId="4247" xr:uid="{29699BB3-9879-4892-9925-808B5093EE32}"/>
    <cellStyle name="Ausgabe 5 12 2" xfId="24688" xr:uid="{7FC384A0-0FBF-459F-A5E5-CE2A996C41CE}"/>
    <cellStyle name="Ausgabe 5 13" xfId="4248" xr:uid="{C6A14D2A-7C06-4E61-AFF8-162D413E2712}"/>
    <cellStyle name="Ausgabe 5 13 2" xfId="24689" xr:uid="{D97D6525-5FC9-4F43-B233-2FD6A0247A25}"/>
    <cellStyle name="Ausgabe 5 14" xfId="4249" xr:uid="{893234D9-35F0-42CD-91B9-D6866D8FF299}"/>
    <cellStyle name="Ausgabe 5 14 2" xfId="24690" xr:uid="{70DB7125-1ABB-4BDA-8DA4-48EADABB4EEB}"/>
    <cellStyle name="Ausgabe 5 15" xfId="4250" xr:uid="{E68A9C5F-CD38-4E28-8565-F1B379ADAC10}"/>
    <cellStyle name="Ausgabe 5 15 2" xfId="24691" xr:uid="{2EDC4788-0D6E-4379-B8B4-DADCB8F310C9}"/>
    <cellStyle name="Ausgabe 5 16" xfId="4251" xr:uid="{C204C1F8-5033-471A-87A1-238C6E95A9C2}"/>
    <cellStyle name="Ausgabe 5 16 2" xfId="24692" xr:uid="{1952FAFE-4EFE-4BAB-AC14-1021AD6848F3}"/>
    <cellStyle name="Ausgabe 5 17" xfId="4252" xr:uid="{1FA88606-F009-4BD5-809C-E2AB5F2EDA7C}"/>
    <cellStyle name="Ausgabe 5 17 2" xfId="24693" xr:uid="{644B9A9A-99F4-47CD-8A6B-F3FD7631B5A9}"/>
    <cellStyle name="Ausgabe 5 18" xfId="4253" xr:uid="{90226CA4-0FA6-4D6C-8945-03BD069C8D3B}"/>
    <cellStyle name="Ausgabe 5 18 2" xfId="24694" xr:uid="{EAE6FE29-2AD0-4EC0-99B9-3AD9AB2434E7}"/>
    <cellStyle name="Ausgabe 5 19" xfId="4254" xr:uid="{CFCAD660-44E6-4B7C-9BB6-592F13957B44}"/>
    <cellStyle name="Ausgabe 5 19 2" xfId="24695" xr:uid="{6BFC7BE7-C9DD-452E-9D6B-777B4C561AEB}"/>
    <cellStyle name="Ausgabe 5 2" xfId="4255" xr:uid="{566421D8-7CA2-4F11-976A-AAFC54ABFCD5}"/>
    <cellStyle name="Ausgabe 5 2 10" xfId="4256" xr:uid="{A1EA5385-78B0-4038-AA8D-6A1868FE783D}"/>
    <cellStyle name="Ausgabe 5 2 10 2" xfId="24696" xr:uid="{AEA5D52C-D13B-4107-937F-DD4F7D0E0727}"/>
    <cellStyle name="Ausgabe 5 2 11" xfId="4257" xr:uid="{960FC13A-1838-4975-BB63-76E115529000}"/>
    <cellStyle name="Ausgabe 5 2 11 2" xfId="24697" xr:uid="{C4D5F8AF-DEC6-40FD-A34A-444F81210E92}"/>
    <cellStyle name="Ausgabe 5 2 12" xfId="4258" xr:uid="{E1E5EF91-F993-4FED-9867-214AA3D9CEA4}"/>
    <cellStyle name="Ausgabe 5 2 12 2" xfId="24698" xr:uid="{89A8691E-8139-4F8C-8501-6E27247AAE66}"/>
    <cellStyle name="Ausgabe 5 2 13" xfId="4259" xr:uid="{5BF452B8-0737-496D-A60E-5F22C8DB8FCD}"/>
    <cellStyle name="Ausgabe 5 2 13 2" xfId="24699" xr:uid="{B7288748-FE6F-42C7-92E8-E7F207994565}"/>
    <cellStyle name="Ausgabe 5 2 14" xfId="4260" xr:uid="{3820D19B-A185-493B-B9FC-94020431BDAE}"/>
    <cellStyle name="Ausgabe 5 2 14 2" xfId="24700" xr:uid="{56141A05-85F2-4F5D-A3B7-DF97F05D4EC1}"/>
    <cellStyle name="Ausgabe 5 2 15" xfId="4261" xr:uid="{3F161FC8-44BA-465B-9E56-0A72FE3B6C30}"/>
    <cellStyle name="Ausgabe 5 2 15 2" xfId="24701" xr:uid="{A4A03B74-6701-4811-9A72-9272E43B6402}"/>
    <cellStyle name="Ausgabe 5 2 16" xfId="24702" xr:uid="{97825988-D342-4209-9D33-46556937C8DC}"/>
    <cellStyle name="Ausgabe 5 2 2" xfId="4262" xr:uid="{961356A4-E7E9-46A5-91AC-8436AA8AF322}"/>
    <cellStyle name="Ausgabe 5 2 2 10" xfId="4263" xr:uid="{295D9ABB-7FF9-4EA8-A20E-6023334B610B}"/>
    <cellStyle name="Ausgabe 5 2 2 10 2" xfId="24703" xr:uid="{64AE5F14-575D-40ED-8C32-5E50152126E4}"/>
    <cellStyle name="Ausgabe 5 2 2 11" xfId="4264" xr:uid="{B5AEC96D-0543-4E57-821C-B0ECD115DB04}"/>
    <cellStyle name="Ausgabe 5 2 2 11 2" xfId="24704" xr:uid="{B6E0F06C-30B9-42F3-A781-34ECE0621ADF}"/>
    <cellStyle name="Ausgabe 5 2 2 12" xfId="4265" xr:uid="{83CC741E-C89F-4618-A61D-D8DC62FD7C71}"/>
    <cellStyle name="Ausgabe 5 2 2 12 2" xfId="24705" xr:uid="{4CD89F5B-DB93-4C6D-97A1-F5DDBA221372}"/>
    <cellStyle name="Ausgabe 5 2 2 13" xfId="4266" xr:uid="{CC8DBC3F-AB04-4438-BD8B-C178A0532639}"/>
    <cellStyle name="Ausgabe 5 2 2 13 2" xfId="24706" xr:uid="{8139783B-1BF9-4DBB-81AE-E6A38C2F3FF2}"/>
    <cellStyle name="Ausgabe 5 2 2 14" xfId="4267" xr:uid="{1583C21C-0919-48EE-9155-3E7E63F5B1AD}"/>
    <cellStyle name="Ausgabe 5 2 2 14 2" xfId="24707" xr:uid="{309F4015-A8A9-49F9-941C-C7D372411D4A}"/>
    <cellStyle name="Ausgabe 5 2 2 15" xfId="24708" xr:uid="{C465428F-1A29-4F20-BCAE-A012DFD06A58}"/>
    <cellStyle name="Ausgabe 5 2 2 2" xfId="4268" xr:uid="{BFD673F7-4F3E-4EA1-9EC1-31FB360955CC}"/>
    <cellStyle name="Ausgabe 5 2 2 2 10" xfId="4269" xr:uid="{213FB7A6-FBA9-4CFB-947D-DB88ED1F8906}"/>
    <cellStyle name="Ausgabe 5 2 2 2 10 2" xfId="24709" xr:uid="{6C9E873D-8481-460C-8162-942278AAC473}"/>
    <cellStyle name="Ausgabe 5 2 2 2 11" xfId="4270" xr:uid="{011EEDB5-617F-443E-A086-4788DF2AC8DA}"/>
    <cellStyle name="Ausgabe 5 2 2 2 11 2" xfId="24710" xr:uid="{D8FD1057-FD29-4F1D-AFE1-A7CC246E4104}"/>
    <cellStyle name="Ausgabe 5 2 2 2 12" xfId="4271" xr:uid="{EEFBE35B-FABD-462B-96F3-437096264FB1}"/>
    <cellStyle name="Ausgabe 5 2 2 2 12 2" xfId="24711" xr:uid="{2C050E20-AB9B-425F-A8F2-53481748ECC3}"/>
    <cellStyle name="Ausgabe 5 2 2 2 13" xfId="4272" xr:uid="{7E17C123-978C-4608-A918-F47DB0C441C6}"/>
    <cellStyle name="Ausgabe 5 2 2 2 13 2" xfId="24712" xr:uid="{A933FF78-DB84-45CD-946E-FBC89BCB3C74}"/>
    <cellStyle name="Ausgabe 5 2 2 2 14" xfId="4273" xr:uid="{E9C354CA-FE81-4627-9656-74877FAD8C87}"/>
    <cellStyle name="Ausgabe 5 2 2 2 14 2" xfId="24713" xr:uid="{D1D446AA-FBD4-4FFB-8044-788D0F0D537F}"/>
    <cellStyle name="Ausgabe 5 2 2 2 15" xfId="4274" xr:uid="{4825B845-FC39-44D3-91CF-35E6967AB7AA}"/>
    <cellStyle name="Ausgabe 5 2 2 2 15 2" xfId="24714" xr:uid="{5B7B353F-F4A5-42AD-AB8C-EEC33A7CD981}"/>
    <cellStyle name="Ausgabe 5 2 2 2 16" xfId="24715" xr:uid="{1DDCB139-0D0A-4255-9D9A-007D949003C7}"/>
    <cellStyle name="Ausgabe 5 2 2 2 2" xfId="4275" xr:uid="{0B753F05-7F12-4697-8A4F-D48CD4F8CFE9}"/>
    <cellStyle name="Ausgabe 5 2 2 2 2 2" xfId="24716" xr:uid="{D526956F-E6AE-488C-A7BD-4F9402A32D96}"/>
    <cellStyle name="Ausgabe 5 2 2 2 3" xfId="4276" xr:uid="{C23CA263-18E0-4AAB-BD6B-E23BE058B31B}"/>
    <cellStyle name="Ausgabe 5 2 2 2 3 2" xfId="24717" xr:uid="{69B2FF9B-C80A-44C2-B6D4-DD049E7E10C7}"/>
    <cellStyle name="Ausgabe 5 2 2 2 4" xfId="4277" xr:uid="{519C11BF-7FBC-4914-B423-4636923329E7}"/>
    <cellStyle name="Ausgabe 5 2 2 2 4 2" xfId="24718" xr:uid="{4932B831-12F5-48DC-90A6-272BF0D13BB7}"/>
    <cellStyle name="Ausgabe 5 2 2 2 5" xfId="4278" xr:uid="{5E2BA401-F1C6-4A7C-96F8-2F9B903B57FC}"/>
    <cellStyle name="Ausgabe 5 2 2 2 5 2" xfId="24719" xr:uid="{B423A753-1BE2-47FE-A6CD-9BE56FBD1105}"/>
    <cellStyle name="Ausgabe 5 2 2 2 6" xfId="4279" xr:uid="{150B750A-E484-4CB1-8FDB-9CDBC007969B}"/>
    <cellStyle name="Ausgabe 5 2 2 2 6 2" xfId="24720" xr:uid="{F9FEAB02-1350-498A-A479-530A009B1CCA}"/>
    <cellStyle name="Ausgabe 5 2 2 2 7" xfId="4280" xr:uid="{C68FF847-145B-4D6F-BDFD-3B9B421AEE6A}"/>
    <cellStyle name="Ausgabe 5 2 2 2 7 2" xfId="24721" xr:uid="{7D0E19C7-676C-4E00-BEC2-80953BE819AB}"/>
    <cellStyle name="Ausgabe 5 2 2 2 8" xfId="4281" xr:uid="{69255B45-AF6B-40EA-865E-3D3E35A706F4}"/>
    <cellStyle name="Ausgabe 5 2 2 2 8 2" xfId="24722" xr:uid="{21E41793-74AE-4CE1-B1EC-2B22F934D05D}"/>
    <cellStyle name="Ausgabe 5 2 2 2 9" xfId="4282" xr:uid="{E56F0A58-F8EE-4AFA-959A-4A2DEA883F0C}"/>
    <cellStyle name="Ausgabe 5 2 2 2 9 2" xfId="24723" xr:uid="{247F9B8B-770A-4AB0-9D34-940DB1CB9EEB}"/>
    <cellStyle name="Ausgabe 5 2 2 3" xfId="4283" xr:uid="{6A436812-D300-47AC-85AA-37B2528BAFBD}"/>
    <cellStyle name="Ausgabe 5 2 2 3 2" xfId="24724" xr:uid="{D1A03779-516B-40F6-960A-E6D98E4939F5}"/>
    <cellStyle name="Ausgabe 5 2 2 4" xfId="4284" xr:uid="{1C93F1DD-C4AD-4A13-89FE-8F03B55BAC12}"/>
    <cellStyle name="Ausgabe 5 2 2 4 2" xfId="24725" xr:uid="{0720B468-A1ED-4BC0-A328-89A6477FA53E}"/>
    <cellStyle name="Ausgabe 5 2 2 5" xfId="4285" xr:uid="{057CB9B8-EFBE-4D60-A3A5-3BB637AA11A1}"/>
    <cellStyle name="Ausgabe 5 2 2 5 2" xfId="24726" xr:uid="{9A0CEE7F-E83A-4100-9053-57EBD2F3BBDB}"/>
    <cellStyle name="Ausgabe 5 2 2 6" xfId="4286" xr:uid="{7EA813C5-F3BD-4B41-9E7C-A6CC364CFD65}"/>
    <cellStyle name="Ausgabe 5 2 2 6 2" xfId="24727" xr:uid="{45F11F55-FDA2-4FCC-849B-CBE25AD15B22}"/>
    <cellStyle name="Ausgabe 5 2 2 7" xfId="4287" xr:uid="{48C83A3B-FF1B-42C1-A750-265445399BAB}"/>
    <cellStyle name="Ausgabe 5 2 2 7 2" xfId="24728" xr:uid="{17C7D3BD-4895-4F0A-9C1C-4635D2F041B9}"/>
    <cellStyle name="Ausgabe 5 2 2 8" xfId="4288" xr:uid="{5C909B0D-939A-4CE9-B6D1-4752D9642F34}"/>
    <cellStyle name="Ausgabe 5 2 2 8 2" xfId="24729" xr:uid="{077D4B2C-BF75-4038-B6FF-3F8DA4EF3B5F}"/>
    <cellStyle name="Ausgabe 5 2 2 9" xfId="4289" xr:uid="{F041B2CF-421D-4E91-B5F5-E5BFBCE9AC7F}"/>
    <cellStyle name="Ausgabe 5 2 2 9 2" xfId="24730" xr:uid="{44D1C987-9EBE-4A9A-AB80-D5CA495EE065}"/>
    <cellStyle name="Ausgabe 5 2 3" xfId="4290" xr:uid="{15E7E544-DAE1-4506-8366-FE7D373F6AD7}"/>
    <cellStyle name="Ausgabe 5 2 3 10" xfId="4291" xr:uid="{E843D7D4-010B-44CB-B4B4-6922F85432EC}"/>
    <cellStyle name="Ausgabe 5 2 3 10 2" xfId="24731" xr:uid="{A9269CE1-19B4-4CC0-AEB4-4A3E2549B3D2}"/>
    <cellStyle name="Ausgabe 5 2 3 11" xfId="4292" xr:uid="{47897AD5-6BB7-43BB-9932-CE058B75565E}"/>
    <cellStyle name="Ausgabe 5 2 3 11 2" xfId="24732" xr:uid="{B86F7AB5-F64D-435F-8859-FBDA8D04C236}"/>
    <cellStyle name="Ausgabe 5 2 3 12" xfId="4293" xr:uid="{2FB93D36-A522-477E-8FC9-6B19520E9398}"/>
    <cellStyle name="Ausgabe 5 2 3 12 2" xfId="24733" xr:uid="{9DE9ACDE-1253-40E9-87B0-815D9D7BFC1B}"/>
    <cellStyle name="Ausgabe 5 2 3 13" xfId="4294" xr:uid="{A4D98EDD-97A9-42D8-A2F8-5251EA242162}"/>
    <cellStyle name="Ausgabe 5 2 3 13 2" xfId="24734" xr:uid="{2769CE03-9006-4F68-B8FA-F93EB4A0FE33}"/>
    <cellStyle name="Ausgabe 5 2 3 14" xfId="4295" xr:uid="{CCF8741F-8B34-4984-8E7D-21B5C40AD13B}"/>
    <cellStyle name="Ausgabe 5 2 3 14 2" xfId="24735" xr:uid="{C7747E4A-D947-4708-B1EE-481C522587AF}"/>
    <cellStyle name="Ausgabe 5 2 3 15" xfId="4296" xr:uid="{EADA803A-1E07-4DE1-B3AE-3713DD4A0F2A}"/>
    <cellStyle name="Ausgabe 5 2 3 15 2" xfId="24736" xr:uid="{5F1C2D76-C3B6-4157-A8BE-ED1FD5ECB2FC}"/>
    <cellStyle name="Ausgabe 5 2 3 16" xfId="24737" xr:uid="{C9CDC156-F1BB-4971-8B74-9AFF78FB8626}"/>
    <cellStyle name="Ausgabe 5 2 3 2" xfId="4297" xr:uid="{AE801F54-B1BE-498C-BB13-83C8783711C1}"/>
    <cellStyle name="Ausgabe 5 2 3 2 2" xfId="24738" xr:uid="{B7EA2DB0-1C34-4FD4-8F46-0E3F2434AFCC}"/>
    <cellStyle name="Ausgabe 5 2 3 3" xfId="4298" xr:uid="{F0CB6339-EFC3-4DAF-878B-C5E44062B583}"/>
    <cellStyle name="Ausgabe 5 2 3 3 2" xfId="24739" xr:uid="{CFD4CB1F-D391-49C4-BD12-1C303B2D7806}"/>
    <cellStyle name="Ausgabe 5 2 3 4" xfId="4299" xr:uid="{FF37C6C1-5BA6-4094-A375-19C5D48714A7}"/>
    <cellStyle name="Ausgabe 5 2 3 4 2" xfId="24740" xr:uid="{A47EEF9B-32DF-4492-BACF-A1FA3ACCCEB4}"/>
    <cellStyle name="Ausgabe 5 2 3 5" xfId="4300" xr:uid="{4EF2E1B2-0BEF-449B-A70B-E955B11C09E0}"/>
    <cellStyle name="Ausgabe 5 2 3 5 2" xfId="24741" xr:uid="{CE6DF17B-3DA0-49E1-9C49-523D1D9BCA6C}"/>
    <cellStyle name="Ausgabe 5 2 3 6" xfId="4301" xr:uid="{EE9E0B7D-4E27-46AE-A318-27C5EE09BF7B}"/>
    <cellStyle name="Ausgabe 5 2 3 6 2" xfId="24742" xr:uid="{DE6B580F-4181-4A15-B322-65307B80E0EE}"/>
    <cellStyle name="Ausgabe 5 2 3 7" xfId="4302" xr:uid="{353BD11C-BED8-406A-8120-1471D2D83A1C}"/>
    <cellStyle name="Ausgabe 5 2 3 7 2" xfId="24743" xr:uid="{D9C2ED6A-4B62-41B3-BFDD-ECBD6349AA90}"/>
    <cellStyle name="Ausgabe 5 2 3 8" xfId="4303" xr:uid="{8366C930-12B3-4400-A477-0CBD909BC44F}"/>
    <cellStyle name="Ausgabe 5 2 3 8 2" xfId="24744" xr:uid="{537943BF-DED8-48FC-8EF8-CC03456261C7}"/>
    <cellStyle name="Ausgabe 5 2 3 9" xfId="4304" xr:uid="{6A11BFA5-5CE3-43E0-B867-551618EBE81C}"/>
    <cellStyle name="Ausgabe 5 2 3 9 2" xfId="24745" xr:uid="{E3DE67E0-ADE6-4091-8F97-0F579CE5441C}"/>
    <cellStyle name="Ausgabe 5 2 4" xfId="4305" xr:uid="{48703CCE-A501-431F-8EE3-E77D24D987E4}"/>
    <cellStyle name="Ausgabe 5 2 4 2" xfId="24746" xr:uid="{3D320C79-AAE7-4A39-A1B7-793F65379D06}"/>
    <cellStyle name="Ausgabe 5 2 5" xfId="4306" xr:uid="{3B21F1C3-0B27-4609-AF63-CB646A8CCEDA}"/>
    <cellStyle name="Ausgabe 5 2 5 2" xfId="24747" xr:uid="{0D9FF039-8E70-4AAF-A1FC-7AE3ECFF9212}"/>
    <cellStyle name="Ausgabe 5 2 6" xfId="4307" xr:uid="{D8967772-3865-42ED-9E7B-C5D4543BADDC}"/>
    <cellStyle name="Ausgabe 5 2 6 2" xfId="24748" xr:uid="{7791F70F-B165-4CF4-B21C-38EDC798733F}"/>
    <cellStyle name="Ausgabe 5 2 7" xfId="4308" xr:uid="{464E37CD-BC28-4294-B9C1-7616FB0ACD92}"/>
    <cellStyle name="Ausgabe 5 2 7 2" xfId="24749" xr:uid="{8FB39E75-32ED-4763-BAC0-5AAD6CC0CB3E}"/>
    <cellStyle name="Ausgabe 5 2 8" xfId="4309" xr:uid="{BEDC6673-43B2-4507-A724-F6743185D06A}"/>
    <cellStyle name="Ausgabe 5 2 8 2" xfId="24750" xr:uid="{DB13281F-47B6-45DD-87DA-787C059A5A56}"/>
    <cellStyle name="Ausgabe 5 2 9" xfId="4310" xr:uid="{42AAE96B-141F-48BD-B394-0ACAE24455CC}"/>
    <cellStyle name="Ausgabe 5 2 9 2" xfId="24751" xr:uid="{14093EBE-BFD9-41D4-B397-C0C1E4350D24}"/>
    <cellStyle name="Ausgabe 5 20" xfId="4311" xr:uid="{D4DF086E-137D-47E7-BB9C-73A54EDB641A}"/>
    <cellStyle name="Ausgabe 5 20 2" xfId="24752" xr:uid="{720A60B4-8A5C-4A79-A417-7D9AC495E523}"/>
    <cellStyle name="Ausgabe 5 21" xfId="24753" xr:uid="{4732E65F-0D87-4D8B-A06D-A8403C4022FC}"/>
    <cellStyle name="Ausgabe 5 3" xfId="4312" xr:uid="{B78ACE5B-881A-47D6-97C1-62CEF9C92A7A}"/>
    <cellStyle name="Ausgabe 5 3 10" xfId="4313" xr:uid="{0D4536DD-1A76-4952-9A34-96C109944B0E}"/>
    <cellStyle name="Ausgabe 5 3 10 2" xfId="24754" xr:uid="{A4BF2286-E648-43E6-A747-416139171058}"/>
    <cellStyle name="Ausgabe 5 3 11" xfId="4314" xr:uid="{DC805084-6AC3-4FC2-9A16-1C1CBDE48A17}"/>
    <cellStyle name="Ausgabe 5 3 11 2" xfId="24755" xr:uid="{130341EE-1088-4B74-86E0-6483DE096688}"/>
    <cellStyle name="Ausgabe 5 3 12" xfId="4315" xr:uid="{30588B47-8445-411A-88F8-6E452E81C235}"/>
    <cellStyle name="Ausgabe 5 3 12 2" xfId="24756" xr:uid="{63FE5F05-F336-40A5-BACE-564FEB378BE2}"/>
    <cellStyle name="Ausgabe 5 3 13" xfId="4316" xr:uid="{AB35883C-5879-4139-9F99-61DD1C5E6EF8}"/>
    <cellStyle name="Ausgabe 5 3 13 2" xfId="24757" xr:uid="{5E076E57-9151-46BD-B1E7-7BD783B33C96}"/>
    <cellStyle name="Ausgabe 5 3 14" xfId="4317" xr:uid="{9A668605-39D0-44A6-82D6-EDC550129954}"/>
    <cellStyle name="Ausgabe 5 3 14 2" xfId="24758" xr:uid="{973B3EF3-C792-43D4-8DDA-D93D3CF677A0}"/>
    <cellStyle name="Ausgabe 5 3 15" xfId="4318" xr:uid="{DEE405F8-2317-45BD-B268-B5FC3A6718D5}"/>
    <cellStyle name="Ausgabe 5 3 15 2" xfId="24759" xr:uid="{A88210E4-E1DD-460B-8944-83C48FA01E3E}"/>
    <cellStyle name="Ausgabe 5 3 16" xfId="24760" xr:uid="{2B1F377C-A17C-4A93-AA39-FCEBC8CD399C}"/>
    <cellStyle name="Ausgabe 5 3 2" xfId="4319" xr:uid="{F9F9BE98-1A47-418D-B142-18E46582A68C}"/>
    <cellStyle name="Ausgabe 5 3 2 10" xfId="4320" xr:uid="{73C6016B-2F08-4F95-AA73-CAACC16CBD35}"/>
    <cellStyle name="Ausgabe 5 3 2 10 2" xfId="24761" xr:uid="{DF040846-4841-4546-9390-FB980CC91578}"/>
    <cellStyle name="Ausgabe 5 3 2 11" xfId="4321" xr:uid="{3A1F5B5B-B18C-4734-A936-C0414F9F7E4B}"/>
    <cellStyle name="Ausgabe 5 3 2 11 2" xfId="24762" xr:uid="{8797FFDB-7345-4CC2-A0AF-F90849B0F3DC}"/>
    <cellStyle name="Ausgabe 5 3 2 12" xfId="4322" xr:uid="{E81A5E39-5215-44B7-82E2-7956E36FB09C}"/>
    <cellStyle name="Ausgabe 5 3 2 12 2" xfId="24763" xr:uid="{9FE593F5-34AC-4C7F-9875-1D7BEE26F325}"/>
    <cellStyle name="Ausgabe 5 3 2 13" xfId="4323" xr:uid="{3A3DA9DF-CAE6-4897-AAAD-E3C7A5C20297}"/>
    <cellStyle name="Ausgabe 5 3 2 13 2" xfId="24764" xr:uid="{27A197D5-9AD0-4AD2-BB17-3FF5E106049B}"/>
    <cellStyle name="Ausgabe 5 3 2 14" xfId="4324" xr:uid="{DA117FC2-D15B-457C-9B18-4F0D62683B7A}"/>
    <cellStyle name="Ausgabe 5 3 2 14 2" xfId="24765" xr:uid="{8FB4034E-032D-49AC-A342-61EE48D28D1F}"/>
    <cellStyle name="Ausgabe 5 3 2 15" xfId="24766" xr:uid="{23D91081-9063-4A23-BC79-9A4D6395CD07}"/>
    <cellStyle name="Ausgabe 5 3 2 2" xfId="4325" xr:uid="{A8298B5F-1E09-4691-A684-B28AA7438EC1}"/>
    <cellStyle name="Ausgabe 5 3 2 2 10" xfId="4326" xr:uid="{37D1BD00-46F2-435E-90A6-8604412219F0}"/>
    <cellStyle name="Ausgabe 5 3 2 2 10 2" xfId="24767" xr:uid="{86D04A77-27E2-4246-B413-69D305167576}"/>
    <cellStyle name="Ausgabe 5 3 2 2 11" xfId="4327" xr:uid="{C389BC66-A4DD-4F65-AF81-450990C21605}"/>
    <cellStyle name="Ausgabe 5 3 2 2 11 2" xfId="24768" xr:uid="{4B9FBF47-FC3A-4EAA-8DFE-92EFC24CC43D}"/>
    <cellStyle name="Ausgabe 5 3 2 2 12" xfId="4328" xr:uid="{C2A390C0-E1B4-41BD-BC17-FD64FA483DD7}"/>
    <cellStyle name="Ausgabe 5 3 2 2 12 2" xfId="24769" xr:uid="{868AC9BD-F4ED-450E-B749-2673EDC92843}"/>
    <cellStyle name="Ausgabe 5 3 2 2 13" xfId="4329" xr:uid="{3BB15A9E-9696-4C9F-B08B-9E633D06D600}"/>
    <cellStyle name="Ausgabe 5 3 2 2 13 2" xfId="24770" xr:uid="{64426C3D-1529-403A-B568-83309D61FA15}"/>
    <cellStyle name="Ausgabe 5 3 2 2 14" xfId="4330" xr:uid="{BB466779-AD37-4FB7-ADF7-ECA6F856552A}"/>
    <cellStyle name="Ausgabe 5 3 2 2 14 2" xfId="24771" xr:uid="{307B1B10-1869-472D-AF7B-A82CE1C6A37B}"/>
    <cellStyle name="Ausgabe 5 3 2 2 15" xfId="4331" xr:uid="{C59BDCFD-C6FF-4662-A929-22BCFE553916}"/>
    <cellStyle name="Ausgabe 5 3 2 2 15 2" xfId="24772" xr:uid="{2BCE3155-A6BA-4AC9-B0A7-BEAC674775B8}"/>
    <cellStyle name="Ausgabe 5 3 2 2 16" xfId="24773" xr:uid="{119BE8D9-1B89-4995-B633-95994CF77E03}"/>
    <cellStyle name="Ausgabe 5 3 2 2 2" xfId="4332" xr:uid="{3CB5C421-8598-4402-B816-0FA3492A2149}"/>
    <cellStyle name="Ausgabe 5 3 2 2 2 2" xfId="24774" xr:uid="{DE38D362-53C6-4D0C-BA0E-38772EC1CA35}"/>
    <cellStyle name="Ausgabe 5 3 2 2 3" xfId="4333" xr:uid="{2B96946F-B62A-4B4D-8924-943DAC9ABD4B}"/>
    <cellStyle name="Ausgabe 5 3 2 2 3 2" xfId="24775" xr:uid="{680AC6AF-A813-4D15-A7EB-ABA577EC88DE}"/>
    <cellStyle name="Ausgabe 5 3 2 2 4" xfId="4334" xr:uid="{B3A7A601-A322-4C0C-9A41-D996B1278970}"/>
    <cellStyle name="Ausgabe 5 3 2 2 4 2" xfId="24776" xr:uid="{B189162D-E6CC-49B2-9726-B41F6BF18C2B}"/>
    <cellStyle name="Ausgabe 5 3 2 2 5" xfId="4335" xr:uid="{73C34E82-4BBB-4A2E-B97F-2F7B990584D4}"/>
    <cellStyle name="Ausgabe 5 3 2 2 5 2" xfId="24777" xr:uid="{E9331FFC-25C7-4EAB-AD86-59829CBD152F}"/>
    <cellStyle name="Ausgabe 5 3 2 2 6" xfId="4336" xr:uid="{574BEC51-6781-495C-B2AE-25259F89092D}"/>
    <cellStyle name="Ausgabe 5 3 2 2 6 2" xfId="24778" xr:uid="{3FD0BDA3-7DC1-4C1A-8E5D-2ADF339E48E7}"/>
    <cellStyle name="Ausgabe 5 3 2 2 7" xfId="4337" xr:uid="{6AC92A58-6478-4125-9E58-8D59C8C8A478}"/>
    <cellStyle name="Ausgabe 5 3 2 2 7 2" xfId="24779" xr:uid="{3E3FF371-9101-4072-A204-FDB064DCCC04}"/>
    <cellStyle name="Ausgabe 5 3 2 2 8" xfId="4338" xr:uid="{376A0420-9CFA-412B-872C-D49D1114F71E}"/>
    <cellStyle name="Ausgabe 5 3 2 2 8 2" xfId="24780" xr:uid="{887DF387-7BBB-445D-844F-699A1D0C7F09}"/>
    <cellStyle name="Ausgabe 5 3 2 2 9" xfId="4339" xr:uid="{88610BF7-5DCC-4BDA-A807-C5CE3552E2DF}"/>
    <cellStyle name="Ausgabe 5 3 2 2 9 2" xfId="24781" xr:uid="{5991AB9D-9EE3-4C59-8C42-0585F20F560F}"/>
    <cellStyle name="Ausgabe 5 3 2 3" xfId="4340" xr:uid="{30163CA5-1113-4E77-A8E3-8746F1E3010A}"/>
    <cellStyle name="Ausgabe 5 3 2 3 2" xfId="24782" xr:uid="{0077EE88-EB31-41B6-9E5C-239B462E221E}"/>
    <cellStyle name="Ausgabe 5 3 2 4" xfId="4341" xr:uid="{F7FAA7A6-0368-4B0D-8BCD-D0DFA049E178}"/>
    <cellStyle name="Ausgabe 5 3 2 4 2" xfId="24783" xr:uid="{04897659-2254-40E2-9CE0-5C76A4555104}"/>
    <cellStyle name="Ausgabe 5 3 2 5" xfId="4342" xr:uid="{529A6ADC-F57B-4A02-AD90-E3EFB0368E9C}"/>
    <cellStyle name="Ausgabe 5 3 2 5 2" xfId="24784" xr:uid="{88FAF5C7-EAE2-4B3D-BB0E-03D1E7A80A65}"/>
    <cellStyle name="Ausgabe 5 3 2 6" xfId="4343" xr:uid="{46B42EDF-DF0F-499B-AD09-DB3073E2DF63}"/>
    <cellStyle name="Ausgabe 5 3 2 6 2" xfId="24785" xr:uid="{B23171A0-4CC9-4E30-9CA7-96236A7CB604}"/>
    <cellStyle name="Ausgabe 5 3 2 7" xfId="4344" xr:uid="{C4D39A34-F723-4838-9873-5ADD81584185}"/>
    <cellStyle name="Ausgabe 5 3 2 7 2" xfId="24786" xr:uid="{23453222-AFAE-4D8F-A5D4-9CBD50745BDC}"/>
    <cellStyle name="Ausgabe 5 3 2 8" xfId="4345" xr:uid="{1FEBACE9-46ED-432C-A418-84196BBCB101}"/>
    <cellStyle name="Ausgabe 5 3 2 8 2" xfId="24787" xr:uid="{672D12A7-046D-4B19-834C-55B16FFCD70D}"/>
    <cellStyle name="Ausgabe 5 3 2 9" xfId="4346" xr:uid="{9E38A2DC-A4FC-419F-9884-1D23AD76CBE5}"/>
    <cellStyle name="Ausgabe 5 3 2 9 2" xfId="24788" xr:uid="{C8E5FE3D-F1B7-4533-9F6F-B58F9FC06701}"/>
    <cellStyle name="Ausgabe 5 3 3" xfId="4347" xr:uid="{7A4EA01B-29F4-4A71-82C7-691027F149D3}"/>
    <cellStyle name="Ausgabe 5 3 3 10" xfId="4348" xr:uid="{49E29D28-DAEC-447C-BAEB-905D09BD6DF4}"/>
    <cellStyle name="Ausgabe 5 3 3 10 2" xfId="24789" xr:uid="{0720F013-FF00-4694-B14D-420E104B1DB6}"/>
    <cellStyle name="Ausgabe 5 3 3 11" xfId="4349" xr:uid="{1F8D5DB5-4B6C-4121-B393-CAB3D080F6EC}"/>
    <cellStyle name="Ausgabe 5 3 3 11 2" xfId="24790" xr:uid="{00FEAEB9-60E4-4BED-A5E3-050DAEC026E1}"/>
    <cellStyle name="Ausgabe 5 3 3 12" xfId="4350" xr:uid="{5D0F6836-B976-4783-8720-71F4F295D584}"/>
    <cellStyle name="Ausgabe 5 3 3 12 2" xfId="24791" xr:uid="{073BB303-C35F-406C-AE09-8044FD53F090}"/>
    <cellStyle name="Ausgabe 5 3 3 13" xfId="4351" xr:uid="{BC3AC3DC-7EB8-4586-A5C2-350DEC2BD8D2}"/>
    <cellStyle name="Ausgabe 5 3 3 13 2" xfId="24792" xr:uid="{7ECB74CD-0C20-46EE-A7E5-113814E6450A}"/>
    <cellStyle name="Ausgabe 5 3 3 14" xfId="4352" xr:uid="{FF9B5C27-1388-40AB-BA8E-CBDC242BD1C5}"/>
    <cellStyle name="Ausgabe 5 3 3 14 2" xfId="24793" xr:uid="{38B81E95-78F2-4CA2-A406-9771C776E911}"/>
    <cellStyle name="Ausgabe 5 3 3 15" xfId="4353" xr:uid="{935BBC0C-115F-4265-A9F8-655CB06DF942}"/>
    <cellStyle name="Ausgabe 5 3 3 15 2" xfId="24794" xr:uid="{20C14FE0-FA2D-48FE-9D63-1D0ED26E3BF6}"/>
    <cellStyle name="Ausgabe 5 3 3 16" xfId="24795" xr:uid="{B32DB1DF-945F-4A11-95CB-8B23D17C692E}"/>
    <cellStyle name="Ausgabe 5 3 3 2" xfId="4354" xr:uid="{457C2F6D-5EC0-4632-9384-FAA70FA988D1}"/>
    <cellStyle name="Ausgabe 5 3 3 2 2" xfId="24796" xr:uid="{2F95F726-C2DE-4C01-B329-8F8F7465368B}"/>
    <cellStyle name="Ausgabe 5 3 3 3" xfId="4355" xr:uid="{7C082F1C-4EF5-4CCE-B768-406D6648A6EF}"/>
    <cellStyle name="Ausgabe 5 3 3 3 2" xfId="24797" xr:uid="{78CABFCF-81B3-46CE-BD1B-86E962478BF8}"/>
    <cellStyle name="Ausgabe 5 3 3 4" xfId="4356" xr:uid="{EDC10291-4A1B-4824-94C1-EE25C5D3CFC2}"/>
    <cellStyle name="Ausgabe 5 3 3 4 2" xfId="24798" xr:uid="{B48E9B47-0663-4D44-B070-AC611F6B370F}"/>
    <cellStyle name="Ausgabe 5 3 3 5" xfId="4357" xr:uid="{21B0F0E8-AB00-4BAD-88C1-BAA3AEA1BD30}"/>
    <cellStyle name="Ausgabe 5 3 3 5 2" xfId="24799" xr:uid="{083A988E-2905-48FC-B025-EE9754607100}"/>
    <cellStyle name="Ausgabe 5 3 3 6" xfId="4358" xr:uid="{96CA4863-F18A-462D-9B09-4138CF7DDE7F}"/>
    <cellStyle name="Ausgabe 5 3 3 6 2" xfId="24800" xr:uid="{325D774F-702B-43C8-A90A-E7F4C9D26732}"/>
    <cellStyle name="Ausgabe 5 3 3 7" xfId="4359" xr:uid="{EDDDB45C-C5F7-42A2-8313-186A77D10E22}"/>
    <cellStyle name="Ausgabe 5 3 3 7 2" xfId="24801" xr:uid="{1F15B141-6041-4B86-A560-0B5EBFE8665C}"/>
    <cellStyle name="Ausgabe 5 3 3 8" xfId="4360" xr:uid="{A5A90610-25BC-4814-8988-BD066313DC0A}"/>
    <cellStyle name="Ausgabe 5 3 3 8 2" xfId="24802" xr:uid="{C3F1BA49-180C-4C14-8C0B-07A386467530}"/>
    <cellStyle name="Ausgabe 5 3 3 9" xfId="4361" xr:uid="{05844083-4C50-44E4-97BE-477A2B648617}"/>
    <cellStyle name="Ausgabe 5 3 3 9 2" xfId="24803" xr:uid="{04BFC22C-3973-445D-8C2C-5CE858C05E0A}"/>
    <cellStyle name="Ausgabe 5 3 4" xfId="4362" xr:uid="{9BC91074-DA1B-4129-94CD-550093352DED}"/>
    <cellStyle name="Ausgabe 5 3 4 2" xfId="24804" xr:uid="{61DEC506-73FC-4BD2-BB66-4860062B4B7D}"/>
    <cellStyle name="Ausgabe 5 3 5" xfId="4363" xr:uid="{9A1E1406-1030-47FD-9882-A3EC30AA0DCB}"/>
    <cellStyle name="Ausgabe 5 3 5 2" xfId="24805" xr:uid="{480844DB-551D-4767-8B7E-3956DDF54141}"/>
    <cellStyle name="Ausgabe 5 3 6" xfId="4364" xr:uid="{4FB14722-FB7A-4E4E-9AA5-9B51F044957B}"/>
    <cellStyle name="Ausgabe 5 3 6 2" xfId="24806" xr:uid="{1385BFF4-BCA6-443B-93FC-783A96EFF923}"/>
    <cellStyle name="Ausgabe 5 3 7" xfId="4365" xr:uid="{3327C3AB-6893-4234-A84F-E9894E42A2F0}"/>
    <cellStyle name="Ausgabe 5 3 7 2" xfId="24807" xr:uid="{A1942A7C-968A-4CE2-8937-A29C090CB48F}"/>
    <cellStyle name="Ausgabe 5 3 8" xfId="4366" xr:uid="{D7C65DA9-4CD8-4EEE-8202-63EAF305E9D4}"/>
    <cellStyle name="Ausgabe 5 3 8 2" xfId="24808" xr:uid="{E3AFF540-23CF-459E-9862-33FD985A4EA1}"/>
    <cellStyle name="Ausgabe 5 3 9" xfId="4367" xr:uid="{8D49452E-0559-43DE-AB90-5A4DD4612EF8}"/>
    <cellStyle name="Ausgabe 5 3 9 2" xfId="24809" xr:uid="{7DBB82BC-3060-4E45-90FD-EF051771AFEA}"/>
    <cellStyle name="Ausgabe 5 4" xfId="4368" xr:uid="{1C9F77DB-D784-43BD-966E-1732E1C50B66}"/>
    <cellStyle name="Ausgabe 5 4 10" xfId="4369" xr:uid="{CEAD55CA-2166-4EBC-8F0F-B36887BCE60A}"/>
    <cellStyle name="Ausgabe 5 4 10 2" xfId="24810" xr:uid="{9B1535BF-0E31-4B9D-8EA3-EB9B00138343}"/>
    <cellStyle name="Ausgabe 5 4 11" xfId="4370" xr:uid="{DC6DF9F4-5DBC-4BD5-92E9-0F4F7B77927B}"/>
    <cellStyle name="Ausgabe 5 4 11 2" xfId="24811" xr:uid="{C640D11F-D7A6-4CF2-985B-B95E2638337B}"/>
    <cellStyle name="Ausgabe 5 4 12" xfId="4371" xr:uid="{DF20F68B-C521-41F9-A85F-2B7A88D9AEDB}"/>
    <cellStyle name="Ausgabe 5 4 12 2" xfId="24812" xr:uid="{4BBA40B3-D44E-484D-9D33-B1FAB95CE843}"/>
    <cellStyle name="Ausgabe 5 4 13" xfId="4372" xr:uid="{480BA7D4-0E02-4623-BE40-8E9B70D30404}"/>
    <cellStyle name="Ausgabe 5 4 13 2" xfId="24813" xr:uid="{94C9A866-39F2-4412-A6A9-E5E44DF5A73D}"/>
    <cellStyle name="Ausgabe 5 4 14" xfId="4373" xr:uid="{3EF7F8F2-01C8-419D-B68A-67B69D412B8D}"/>
    <cellStyle name="Ausgabe 5 4 14 2" xfId="24814" xr:uid="{9EC51128-EE3B-4D31-800C-49B72B64A8A0}"/>
    <cellStyle name="Ausgabe 5 4 15" xfId="4374" xr:uid="{243EE788-B67D-40C6-AD6F-B0EE2F077C5E}"/>
    <cellStyle name="Ausgabe 5 4 15 2" xfId="24815" xr:uid="{80FDAB5C-C32D-4D44-9E47-30D4401C5E93}"/>
    <cellStyle name="Ausgabe 5 4 16" xfId="24816" xr:uid="{172934D1-1782-4D72-8C03-75C864440B83}"/>
    <cellStyle name="Ausgabe 5 4 2" xfId="4375" xr:uid="{96F00ECA-E38C-40E2-A0B9-15A208B5F385}"/>
    <cellStyle name="Ausgabe 5 4 2 10" xfId="4376" xr:uid="{09829B8C-7E44-4D7B-87F8-715F9D84816A}"/>
    <cellStyle name="Ausgabe 5 4 2 10 2" xfId="24817" xr:uid="{C03A98FA-56FD-4511-95F2-538CE4D1508E}"/>
    <cellStyle name="Ausgabe 5 4 2 11" xfId="4377" xr:uid="{8CCBC4F0-4645-4769-9510-7A6CFDC61CCF}"/>
    <cellStyle name="Ausgabe 5 4 2 11 2" xfId="24818" xr:uid="{7CE7C025-E8F0-425C-A78B-D0930CF4B18E}"/>
    <cellStyle name="Ausgabe 5 4 2 12" xfId="4378" xr:uid="{22ABEBE1-3A1C-4E2B-9A16-3C899E64A188}"/>
    <cellStyle name="Ausgabe 5 4 2 12 2" xfId="24819" xr:uid="{297A2C5E-393C-4FD4-B990-FE3606FCBB3B}"/>
    <cellStyle name="Ausgabe 5 4 2 13" xfId="4379" xr:uid="{61A2A10E-F4BA-4400-9887-59B3412DAAAD}"/>
    <cellStyle name="Ausgabe 5 4 2 13 2" xfId="24820" xr:uid="{0F885246-2F55-4730-B781-3CA2E7F15A88}"/>
    <cellStyle name="Ausgabe 5 4 2 14" xfId="4380" xr:uid="{2B2014B9-C160-4BAC-B4CE-5629DA09163A}"/>
    <cellStyle name="Ausgabe 5 4 2 14 2" xfId="24821" xr:uid="{A4F88205-7F59-4563-B5E3-190EA7555B88}"/>
    <cellStyle name="Ausgabe 5 4 2 15" xfId="24822" xr:uid="{8BFE5F16-89EF-4AA6-BD79-E5E6BBA32EB5}"/>
    <cellStyle name="Ausgabe 5 4 2 2" xfId="4381" xr:uid="{EEBD16AE-8192-473B-8E4F-A08A66E34F61}"/>
    <cellStyle name="Ausgabe 5 4 2 2 10" xfId="4382" xr:uid="{C197C048-B423-44DD-ABD1-826F2D84CEAA}"/>
    <cellStyle name="Ausgabe 5 4 2 2 10 2" xfId="24823" xr:uid="{72CD05C3-B075-42F7-850F-2EE7BD4C65FF}"/>
    <cellStyle name="Ausgabe 5 4 2 2 11" xfId="4383" xr:uid="{EE8F216B-C85A-4F57-9D15-AE444B9FD682}"/>
    <cellStyle name="Ausgabe 5 4 2 2 11 2" xfId="24824" xr:uid="{BAF0CBDD-060B-4447-890C-BC7838B3ACAB}"/>
    <cellStyle name="Ausgabe 5 4 2 2 12" xfId="4384" xr:uid="{9EFC6746-8F99-4593-A273-B6F41C35CAC6}"/>
    <cellStyle name="Ausgabe 5 4 2 2 12 2" xfId="24825" xr:uid="{DC424DA9-D310-4E93-ABD1-DA880A699FE0}"/>
    <cellStyle name="Ausgabe 5 4 2 2 13" xfId="4385" xr:uid="{9F017A17-E887-4B6F-B33D-8EAD3282FB67}"/>
    <cellStyle name="Ausgabe 5 4 2 2 13 2" xfId="24826" xr:uid="{5D52D82B-6255-43A0-AE0A-BD46E5987314}"/>
    <cellStyle name="Ausgabe 5 4 2 2 14" xfId="4386" xr:uid="{580D9ED4-E688-413E-9738-2E462A7D0F85}"/>
    <cellStyle name="Ausgabe 5 4 2 2 14 2" xfId="24827" xr:uid="{FE0A0D21-A04D-4BC2-BED3-F1EB15119A38}"/>
    <cellStyle name="Ausgabe 5 4 2 2 15" xfId="4387" xr:uid="{4A50A211-5136-4F4E-8EFB-973EAC01E1D3}"/>
    <cellStyle name="Ausgabe 5 4 2 2 15 2" xfId="24828" xr:uid="{E26CC09F-0408-4085-9F52-24337C27C107}"/>
    <cellStyle name="Ausgabe 5 4 2 2 16" xfId="24829" xr:uid="{E9969D8C-A3B6-4310-8F8F-1F42E5B02D32}"/>
    <cellStyle name="Ausgabe 5 4 2 2 2" xfId="4388" xr:uid="{5948A505-DCE5-4305-B9E6-D4A6BEE37A8B}"/>
    <cellStyle name="Ausgabe 5 4 2 2 2 2" xfId="24830" xr:uid="{DF8DCB4D-CB96-478E-ACAC-A6FA39AF7250}"/>
    <cellStyle name="Ausgabe 5 4 2 2 3" xfId="4389" xr:uid="{C2B50C6A-E1D2-498F-8928-66BF45C0A0EE}"/>
    <cellStyle name="Ausgabe 5 4 2 2 3 2" xfId="24831" xr:uid="{047843C7-0D28-495F-8010-7F5D205117DA}"/>
    <cellStyle name="Ausgabe 5 4 2 2 4" xfId="4390" xr:uid="{D2739A1F-2D42-4670-A453-E3D25FAE4326}"/>
    <cellStyle name="Ausgabe 5 4 2 2 4 2" xfId="24832" xr:uid="{D33FADBB-3777-4D27-853E-37939C20D4B5}"/>
    <cellStyle name="Ausgabe 5 4 2 2 5" xfId="4391" xr:uid="{1FB4DE0C-8937-4C87-9F53-9FBCF6E6ADFC}"/>
    <cellStyle name="Ausgabe 5 4 2 2 5 2" xfId="24833" xr:uid="{0FED1FCB-6ECD-4396-971B-6C5A286EE7F1}"/>
    <cellStyle name="Ausgabe 5 4 2 2 6" xfId="4392" xr:uid="{D48F7268-17BA-4287-BD54-16C732E8A9C4}"/>
    <cellStyle name="Ausgabe 5 4 2 2 6 2" xfId="24834" xr:uid="{B4AAAB67-5011-4264-A62C-D33A49510212}"/>
    <cellStyle name="Ausgabe 5 4 2 2 7" xfId="4393" xr:uid="{1541946C-C69E-4CB0-A507-5A8A29C6A955}"/>
    <cellStyle name="Ausgabe 5 4 2 2 7 2" xfId="24835" xr:uid="{47227574-0B3A-4711-9B53-28D4D013AAAE}"/>
    <cellStyle name="Ausgabe 5 4 2 2 8" xfId="4394" xr:uid="{85BF9D39-7BF0-46E4-8674-0726314F2BA2}"/>
    <cellStyle name="Ausgabe 5 4 2 2 8 2" xfId="24836" xr:uid="{EEF0FE34-119F-42EF-9678-D53B1FF63041}"/>
    <cellStyle name="Ausgabe 5 4 2 2 9" xfId="4395" xr:uid="{1AA75614-DF44-4A64-8A99-EAE91DC537F7}"/>
    <cellStyle name="Ausgabe 5 4 2 2 9 2" xfId="24837" xr:uid="{F8F815C1-DD58-4757-85F2-59E91CBA0B05}"/>
    <cellStyle name="Ausgabe 5 4 2 3" xfId="4396" xr:uid="{EB8629B9-1AF3-4E15-945F-83FF8EEA5401}"/>
    <cellStyle name="Ausgabe 5 4 2 3 2" xfId="24838" xr:uid="{0A26FD95-ED39-4055-A4E8-1FB6F6683EDD}"/>
    <cellStyle name="Ausgabe 5 4 2 4" xfId="4397" xr:uid="{654DFC84-B317-460A-964C-63F3F539AF66}"/>
    <cellStyle name="Ausgabe 5 4 2 4 2" xfId="24839" xr:uid="{249DE7BA-7AD7-4E5F-83E1-CCE46CBDD038}"/>
    <cellStyle name="Ausgabe 5 4 2 5" xfId="4398" xr:uid="{AD74F9AF-F57A-476E-86EB-D223553EA378}"/>
    <cellStyle name="Ausgabe 5 4 2 5 2" xfId="24840" xr:uid="{9BDF644F-6E17-4E14-AA49-DA00D99CB857}"/>
    <cellStyle name="Ausgabe 5 4 2 6" xfId="4399" xr:uid="{706074B9-A9A8-4797-A723-FCF07D09BDF9}"/>
    <cellStyle name="Ausgabe 5 4 2 6 2" xfId="24841" xr:uid="{B51219C7-67AA-4013-9678-FBCAC929BAE5}"/>
    <cellStyle name="Ausgabe 5 4 2 7" xfId="4400" xr:uid="{B2765ADE-94C3-405B-9DEE-9CE60EF89962}"/>
    <cellStyle name="Ausgabe 5 4 2 7 2" xfId="24842" xr:uid="{018B51AB-286A-4153-8BB4-A3A3A4020C7C}"/>
    <cellStyle name="Ausgabe 5 4 2 8" xfId="4401" xr:uid="{8DB93DAC-3EC3-4280-9B05-77659F66A884}"/>
    <cellStyle name="Ausgabe 5 4 2 8 2" xfId="24843" xr:uid="{FF4804E2-E812-4746-A509-6DA37AE1767E}"/>
    <cellStyle name="Ausgabe 5 4 2 9" xfId="4402" xr:uid="{0BDA02B2-35FA-45E6-9E77-96149A6315E0}"/>
    <cellStyle name="Ausgabe 5 4 2 9 2" xfId="24844" xr:uid="{D0E4D483-BA9F-4352-A61B-A5B78AADB9EC}"/>
    <cellStyle name="Ausgabe 5 4 3" xfId="4403" xr:uid="{17D83D0D-8222-44CB-B96D-74413296C1E6}"/>
    <cellStyle name="Ausgabe 5 4 3 10" xfId="4404" xr:uid="{269415D5-F3D1-4100-B4BD-29D248A679BE}"/>
    <cellStyle name="Ausgabe 5 4 3 10 2" xfId="24845" xr:uid="{88EA284E-FC00-453E-A9C2-5F0D246C2B26}"/>
    <cellStyle name="Ausgabe 5 4 3 11" xfId="4405" xr:uid="{4C984FB6-74BA-4434-81D0-EE045F629CCB}"/>
    <cellStyle name="Ausgabe 5 4 3 11 2" xfId="24846" xr:uid="{98DBD00D-1915-47EC-9494-0F40768AA023}"/>
    <cellStyle name="Ausgabe 5 4 3 12" xfId="4406" xr:uid="{3F0996D7-FE61-4823-922F-2F7E8040AA17}"/>
    <cellStyle name="Ausgabe 5 4 3 12 2" xfId="24847" xr:uid="{00FB4168-52B0-4A70-B847-27E527ECE5BF}"/>
    <cellStyle name="Ausgabe 5 4 3 13" xfId="4407" xr:uid="{EF5943FC-8DEC-4853-BCD0-8B83948FABC7}"/>
    <cellStyle name="Ausgabe 5 4 3 13 2" xfId="24848" xr:uid="{612333EC-ADBA-4CEC-A5C7-2037E3F63A9E}"/>
    <cellStyle name="Ausgabe 5 4 3 14" xfId="4408" xr:uid="{FBCAFFB0-670E-4301-A033-1827392C2353}"/>
    <cellStyle name="Ausgabe 5 4 3 14 2" xfId="24849" xr:uid="{37169851-A57B-45C1-B0FB-9BED1A603D6B}"/>
    <cellStyle name="Ausgabe 5 4 3 15" xfId="4409" xr:uid="{3CEDD820-A307-4C93-A7A0-4A8D4E9D3CF6}"/>
    <cellStyle name="Ausgabe 5 4 3 15 2" xfId="24850" xr:uid="{3C558B47-13CE-45DA-8CB4-84778B65555F}"/>
    <cellStyle name="Ausgabe 5 4 3 16" xfId="24851" xr:uid="{1E35B7F5-0E4D-4C5C-BBC8-127B86B85399}"/>
    <cellStyle name="Ausgabe 5 4 3 2" xfId="4410" xr:uid="{AF67CFD4-CCEF-4E70-9845-33C5324CDC8C}"/>
    <cellStyle name="Ausgabe 5 4 3 2 2" xfId="24852" xr:uid="{8DE5F35A-140C-4036-A7EA-E3D8E6E36403}"/>
    <cellStyle name="Ausgabe 5 4 3 3" xfId="4411" xr:uid="{73CDA0A9-5237-4476-AEE4-D30A7689DBE5}"/>
    <cellStyle name="Ausgabe 5 4 3 3 2" xfId="24853" xr:uid="{9C047B76-9C40-47B6-8F6F-52ACAB093BC7}"/>
    <cellStyle name="Ausgabe 5 4 3 4" xfId="4412" xr:uid="{7170EFF4-E7B7-4623-8AAA-7AF538D51546}"/>
    <cellStyle name="Ausgabe 5 4 3 4 2" xfId="24854" xr:uid="{D33CA65C-8016-4F17-8A1F-AFA76E677AA1}"/>
    <cellStyle name="Ausgabe 5 4 3 5" xfId="4413" xr:uid="{EF60AB55-858F-444E-807B-D4F30D9518D3}"/>
    <cellStyle name="Ausgabe 5 4 3 5 2" xfId="24855" xr:uid="{C5F64283-CF96-480B-8A14-5674825B2FD1}"/>
    <cellStyle name="Ausgabe 5 4 3 6" xfId="4414" xr:uid="{54600E21-7043-4259-AA5C-E46F6B96E1E3}"/>
    <cellStyle name="Ausgabe 5 4 3 6 2" xfId="24856" xr:uid="{6D3EF7B5-F1C0-420A-AF5F-759E59C66925}"/>
    <cellStyle name="Ausgabe 5 4 3 7" xfId="4415" xr:uid="{89CAD0F2-ADE7-4D01-8F33-8FB7494D07FC}"/>
    <cellStyle name="Ausgabe 5 4 3 7 2" xfId="24857" xr:uid="{5A92C02D-27F9-4547-8EE6-95AD3C8141E7}"/>
    <cellStyle name="Ausgabe 5 4 3 8" xfId="4416" xr:uid="{63147B83-20DB-4AF1-A2DD-FA25F3A7CA16}"/>
    <cellStyle name="Ausgabe 5 4 3 8 2" xfId="24858" xr:uid="{88085E20-B96A-486D-8586-6BB314AA0C4B}"/>
    <cellStyle name="Ausgabe 5 4 3 9" xfId="4417" xr:uid="{C927B06E-725E-4C93-B007-126B10AD1BAD}"/>
    <cellStyle name="Ausgabe 5 4 3 9 2" xfId="24859" xr:uid="{2E0A744D-10AD-49D7-9F42-C8A642BE1AB1}"/>
    <cellStyle name="Ausgabe 5 4 4" xfId="4418" xr:uid="{CCE15864-E477-4E5A-A177-7D6287BB9F17}"/>
    <cellStyle name="Ausgabe 5 4 4 2" xfId="24860" xr:uid="{8A9298DB-74FF-44BD-A389-529254471FC3}"/>
    <cellStyle name="Ausgabe 5 4 5" xfId="4419" xr:uid="{B0B57BE5-09A6-4CFD-82A1-D7366A549454}"/>
    <cellStyle name="Ausgabe 5 4 5 2" xfId="24861" xr:uid="{282DBD22-1AB1-4FD2-9A66-E9A9C9F2BC55}"/>
    <cellStyle name="Ausgabe 5 4 6" xfId="4420" xr:uid="{FFB28EB2-584E-4280-8B45-41A5B5A73A5D}"/>
    <cellStyle name="Ausgabe 5 4 6 2" xfId="24862" xr:uid="{1D0564B8-9FAE-47E2-B8BD-0A6F7117597D}"/>
    <cellStyle name="Ausgabe 5 4 7" xfId="4421" xr:uid="{E4C54F68-B840-4D6C-B755-8028D59EE8BD}"/>
    <cellStyle name="Ausgabe 5 4 7 2" xfId="24863" xr:uid="{F60293B0-0AB5-4EAC-A071-1A63169DAEC9}"/>
    <cellStyle name="Ausgabe 5 4 8" xfId="4422" xr:uid="{99DA724D-098B-43A0-BC81-B14873D3ABDA}"/>
    <cellStyle name="Ausgabe 5 4 8 2" xfId="24864" xr:uid="{16E55CC5-6B54-453E-B275-62E72772BF71}"/>
    <cellStyle name="Ausgabe 5 4 9" xfId="4423" xr:uid="{B79828B2-E98B-43EF-8C3D-EB463992527A}"/>
    <cellStyle name="Ausgabe 5 4 9 2" xfId="24865" xr:uid="{5042283D-6BD2-43BE-B452-5B19B4F580F8}"/>
    <cellStyle name="Ausgabe 5 5" xfId="4424" xr:uid="{D2B913E7-A4C7-4E1E-BF93-295A65B1D9ED}"/>
    <cellStyle name="Ausgabe 5 5 10" xfId="4425" xr:uid="{0E882E7F-8B61-4059-8EE5-124E9380A34E}"/>
    <cellStyle name="Ausgabe 5 5 10 2" xfId="24866" xr:uid="{3B63DA1E-C34C-4A33-B64D-511F15C5F49A}"/>
    <cellStyle name="Ausgabe 5 5 11" xfId="4426" xr:uid="{912D4B0A-E3AE-4629-BCBC-AE7CAD65A8C7}"/>
    <cellStyle name="Ausgabe 5 5 11 2" xfId="24867" xr:uid="{A80BEEA9-7292-442A-AAD2-A4102D817AEF}"/>
    <cellStyle name="Ausgabe 5 5 12" xfId="4427" xr:uid="{704B702A-2AA9-40C4-B617-085155CD8F25}"/>
    <cellStyle name="Ausgabe 5 5 12 2" xfId="24868" xr:uid="{4E00F4E5-534C-4A32-83BA-EFD474135538}"/>
    <cellStyle name="Ausgabe 5 5 13" xfId="4428" xr:uid="{BE0791A2-1972-4D5F-88CB-C9574F57CB9C}"/>
    <cellStyle name="Ausgabe 5 5 13 2" xfId="24869" xr:uid="{42F385F1-3E71-49B2-B7DB-B38B05C74949}"/>
    <cellStyle name="Ausgabe 5 5 14" xfId="4429" xr:uid="{12811F82-0E38-4782-9BED-86516EC0D82B}"/>
    <cellStyle name="Ausgabe 5 5 14 2" xfId="24870" xr:uid="{7ECC238B-C6D9-4CDA-A70C-CADC4091CFDF}"/>
    <cellStyle name="Ausgabe 5 5 15" xfId="4430" xr:uid="{6C3C3031-BCCD-435A-81DD-4FD7494926AE}"/>
    <cellStyle name="Ausgabe 5 5 15 2" xfId="24871" xr:uid="{F4F24EFC-44CD-40E5-938E-825B09604990}"/>
    <cellStyle name="Ausgabe 5 5 16" xfId="24872" xr:uid="{6A32B4BC-6B6E-48CA-8E64-2F69B143BF1C}"/>
    <cellStyle name="Ausgabe 5 5 2" xfId="4431" xr:uid="{76AD3E64-990A-43F9-8A6D-4BC67E295086}"/>
    <cellStyle name="Ausgabe 5 5 2 10" xfId="4432" xr:uid="{D7C66361-8EE0-48BD-A648-3CA9E52419F8}"/>
    <cellStyle name="Ausgabe 5 5 2 10 2" xfId="24873" xr:uid="{6B238E9D-DF56-415A-B204-614E8F3E679E}"/>
    <cellStyle name="Ausgabe 5 5 2 11" xfId="4433" xr:uid="{33D41377-93DC-4047-9F50-0AC3CBB05AC3}"/>
    <cellStyle name="Ausgabe 5 5 2 11 2" xfId="24874" xr:uid="{5FB762DE-B419-4E96-A999-ABB6C87DCF18}"/>
    <cellStyle name="Ausgabe 5 5 2 12" xfId="4434" xr:uid="{9A6A537B-7BC6-41B8-87ED-598A145635C9}"/>
    <cellStyle name="Ausgabe 5 5 2 12 2" xfId="24875" xr:uid="{4B170363-6018-4B5F-8707-D354843F7962}"/>
    <cellStyle name="Ausgabe 5 5 2 13" xfId="4435" xr:uid="{CB7917EE-84E8-47AF-9252-C030C4AB324A}"/>
    <cellStyle name="Ausgabe 5 5 2 13 2" xfId="24876" xr:uid="{C11E978D-3D91-4228-8050-BD332B5980D0}"/>
    <cellStyle name="Ausgabe 5 5 2 14" xfId="4436" xr:uid="{3989FCA4-1E56-4308-A98B-278B051A24B3}"/>
    <cellStyle name="Ausgabe 5 5 2 14 2" xfId="24877" xr:uid="{DEEC2720-11B0-47A1-9C28-8D7F135434A0}"/>
    <cellStyle name="Ausgabe 5 5 2 15" xfId="24878" xr:uid="{1E674D3F-67F7-4BAA-AF26-821CDF8CE37C}"/>
    <cellStyle name="Ausgabe 5 5 2 2" xfId="4437" xr:uid="{76D87E1D-4D45-4E6F-8DA8-8A53CC0447AF}"/>
    <cellStyle name="Ausgabe 5 5 2 2 10" xfId="4438" xr:uid="{CD430E4F-11DB-4DB4-97BA-DEADC0956D2C}"/>
    <cellStyle name="Ausgabe 5 5 2 2 10 2" xfId="24879" xr:uid="{AB9856E1-8E8A-469E-BA03-9DCF46E85D43}"/>
    <cellStyle name="Ausgabe 5 5 2 2 11" xfId="4439" xr:uid="{A802341D-A48E-4F38-95FF-F5E45679F583}"/>
    <cellStyle name="Ausgabe 5 5 2 2 11 2" xfId="24880" xr:uid="{B48CB0A5-EEC0-44A5-8249-120D182533BD}"/>
    <cellStyle name="Ausgabe 5 5 2 2 12" xfId="4440" xr:uid="{8F4C7AC1-F77C-4ECF-B911-7F122F4348A4}"/>
    <cellStyle name="Ausgabe 5 5 2 2 12 2" xfId="24881" xr:uid="{3721572F-2ED5-43DA-98E1-0F500AD1BF04}"/>
    <cellStyle name="Ausgabe 5 5 2 2 13" xfId="4441" xr:uid="{5892129D-DD44-4125-9403-92B7E73A70D0}"/>
    <cellStyle name="Ausgabe 5 5 2 2 13 2" xfId="24882" xr:uid="{CDF51490-A1DC-46CE-86D4-3429C22A59D3}"/>
    <cellStyle name="Ausgabe 5 5 2 2 14" xfId="4442" xr:uid="{7C320AA1-8129-48C5-B7CB-01CD9F556754}"/>
    <cellStyle name="Ausgabe 5 5 2 2 14 2" xfId="24883" xr:uid="{481D62CC-EEE9-490C-8DB7-A69509FECD22}"/>
    <cellStyle name="Ausgabe 5 5 2 2 15" xfId="4443" xr:uid="{AA860CF5-9C24-4C05-8A8C-CECE82BF1C47}"/>
    <cellStyle name="Ausgabe 5 5 2 2 15 2" xfId="24884" xr:uid="{779BF50F-5A2D-40C3-9B3E-92AD407D835C}"/>
    <cellStyle name="Ausgabe 5 5 2 2 16" xfId="24885" xr:uid="{9CD2A732-B102-48C7-A537-17798EE96F09}"/>
    <cellStyle name="Ausgabe 5 5 2 2 2" xfId="4444" xr:uid="{4ED71037-1560-454C-9670-C301FBF7CB45}"/>
    <cellStyle name="Ausgabe 5 5 2 2 2 2" xfId="24886" xr:uid="{6586EBA8-401F-4D6F-B265-4E1712F3F7E6}"/>
    <cellStyle name="Ausgabe 5 5 2 2 3" xfId="4445" xr:uid="{C728513B-26D5-4159-B235-445DEEF8DFF2}"/>
    <cellStyle name="Ausgabe 5 5 2 2 3 2" xfId="24887" xr:uid="{62DD3809-7858-4997-8480-D695A49DA8B9}"/>
    <cellStyle name="Ausgabe 5 5 2 2 4" xfId="4446" xr:uid="{546271BD-1006-4BDB-8874-86B3843638D9}"/>
    <cellStyle name="Ausgabe 5 5 2 2 4 2" xfId="24888" xr:uid="{699EEC8A-D30E-4A71-B8DF-0E495BBDE076}"/>
    <cellStyle name="Ausgabe 5 5 2 2 5" xfId="4447" xr:uid="{36E27642-4055-4492-BAC3-6597F17793A9}"/>
    <cellStyle name="Ausgabe 5 5 2 2 5 2" xfId="24889" xr:uid="{3F2B4FA9-9D28-4DBB-BA7C-2C9D03DDF546}"/>
    <cellStyle name="Ausgabe 5 5 2 2 6" xfId="4448" xr:uid="{EA21B9D7-3EA2-4867-84BD-D150CE3BFF13}"/>
    <cellStyle name="Ausgabe 5 5 2 2 6 2" xfId="24890" xr:uid="{727FAA91-EDC2-4899-9376-30DFF97A9614}"/>
    <cellStyle name="Ausgabe 5 5 2 2 7" xfId="4449" xr:uid="{E0BEB347-DC76-4F13-B095-D790F4B7CACD}"/>
    <cellStyle name="Ausgabe 5 5 2 2 7 2" xfId="24891" xr:uid="{B39CA32A-03E5-4DD4-AA67-DF2A10D290C5}"/>
    <cellStyle name="Ausgabe 5 5 2 2 8" xfId="4450" xr:uid="{4779382B-5F4B-4559-BEA0-366FBA34D8CC}"/>
    <cellStyle name="Ausgabe 5 5 2 2 8 2" xfId="24892" xr:uid="{82D20D19-8524-4C5D-A70C-8F233FB3B337}"/>
    <cellStyle name="Ausgabe 5 5 2 2 9" xfId="4451" xr:uid="{DAA48DDE-E11B-434A-866C-65320D884250}"/>
    <cellStyle name="Ausgabe 5 5 2 2 9 2" xfId="24893" xr:uid="{29180644-F41D-4870-B632-10D59138F1F9}"/>
    <cellStyle name="Ausgabe 5 5 2 3" xfId="4452" xr:uid="{1AC43135-B6A6-4D07-9ED1-A08CCBC56720}"/>
    <cellStyle name="Ausgabe 5 5 2 3 2" xfId="24894" xr:uid="{E7E2AE5C-9E03-456E-B224-5CACD286D11F}"/>
    <cellStyle name="Ausgabe 5 5 2 4" xfId="4453" xr:uid="{B6D1E96B-A33B-475F-B13E-CE466307C7D8}"/>
    <cellStyle name="Ausgabe 5 5 2 4 2" xfId="24895" xr:uid="{6CEE8EAA-1E05-433E-AD89-4BCC876F7202}"/>
    <cellStyle name="Ausgabe 5 5 2 5" xfId="4454" xr:uid="{275853A5-B5AC-41FF-888C-15D696995AAE}"/>
    <cellStyle name="Ausgabe 5 5 2 5 2" xfId="24896" xr:uid="{C94A8EAC-B8D2-458D-8B5E-EC6BEB67FBD4}"/>
    <cellStyle name="Ausgabe 5 5 2 6" xfId="4455" xr:uid="{0D1C4730-403D-41D3-A5C8-7EC1DEAAE363}"/>
    <cellStyle name="Ausgabe 5 5 2 6 2" xfId="24897" xr:uid="{EE74CC72-80F5-46F8-A3BF-6B9BD8B3274F}"/>
    <cellStyle name="Ausgabe 5 5 2 7" xfId="4456" xr:uid="{4CA1EF5F-B00E-47BA-BEBD-D505F823D735}"/>
    <cellStyle name="Ausgabe 5 5 2 7 2" xfId="24898" xr:uid="{E23BE764-9FB0-4D90-87DE-8436610D5A1C}"/>
    <cellStyle name="Ausgabe 5 5 2 8" xfId="4457" xr:uid="{C0652756-E3F4-4FBE-B6EC-5D40DCD1D23A}"/>
    <cellStyle name="Ausgabe 5 5 2 8 2" xfId="24899" xr:uid="{C56FF037-B80A-4EB6-8C18-EC1B8DA5AEA4}"/>
    <cellStyle name="Ausgabe 5 5 2 9" xfId="4458" xr:uid="{1674634F-FDAC-4776-A051-ABDEF56B1E60}"/>
    <cellStyle name="Ausgabe 5 5 2 9 2" xfId="24900" xr:uid="{034BB188-02D3-46A3-9960-E8DAA0B8BCFB}"/>
    <cellStyle name="Ausgabe 5 5 3" xfId="4459" xr:uid="{D6B65B50-F3F7-4410-8865-572193BD2D8F}"/>
    <cellStyle name="Ausgabe 5 5 3 10" xfId="4460" xr:uid="{A9CFB3F5-6B7A-45CF-AF9F-2CDDB893D656}"/>
    <cellStyle name="Ausgabe 5 5 3 10 2" xfId="24901" xr:uid="{2CF7E2E7-F90C-482A-98CA-AFCF6EBCFEA0}"/>
    <cellStyle name="Ausgabe 5 5 3 11" xfId="4461" xr:uid="{66634898-034C-4E1A-B48C-E542A6E6D3D8}"/>
    <cellStyle name="Ausgabe 5 5 3 11 2" xfId="24902" xr:uid="{8AEB632D-11EC-46C6-8A5C-E2FBDAE07899}"/>
    <cellStyle name="Ausgabe 5 5 3 12" xfId="4462" xr:uid="{065B9A4C-705B-4B7A-9979-B5484D4CDA48}"/>
    <cellStyle name="Ausgabe 5 5 3 12 2" xfId="24903" xr:uid="{EE2AE7FD-EAAC-4FA6-9861-EF168801EF64}"/>
    <cellStyle name="Ausgabe 5 5 3 13" xfId="4463" xr:uid="{2C2845CC-8BAC-417F-8C8D-C4AC6D4C9E28}"/>
    <cellStyle name="Ausgabe 5 5 3 13 2" xfId="24904" xr:uid="{F22773A2-9A33-4094-A405-CE294A873F47}"/>
    <cellStyle name="Ausgabe 5 5 3 14" xfId="4464" xr:uid="{8943B1B5-CFFB-4887-9A46-8A6F736364EC}"/>
    <cellStyle name="Ausgabe 5 5 3 14 2" xfId="24905" xr:uid="{AC8486EF-59BC-45F1-B027-C88BFF6B035D}"/>
    <cellStyle name="Ausgabe 5 5 3 15" xfId="4465" xr:uid="{BB0F9100-ADBB-4DAD-87C4-DEFC7F63A908}"/>
    <cellStyle name="Ausgabe 5 5 3 15 2" xfId="24906" xr:uid="{5FD6E2D7-6C62-43AA-B2D2-F910D2E07C4A}"/>
    <cellStyle name="Ausgabe 5 5 3 16" xfId="24907" xr:uid="{839D1FC2-23A4-4C6C-BECF-8EE93F53FF74}"/>
    <cellStyle name="Ausgabe 5 5 3 2" xfId="4466" xr:uid="{7483B4B0-7CE4-4F2A-A748-34D34A2B92F9}"/>
    <cellStyle name="Ausgabe 5 5 3 2 2" xfId="24908" xr:uid="{9CA6C80C-4219-401B-96FC-31B601B0245E}"/>
    <cellStyle name="Ausgabe 5 5 3 3" xfId="4467" xr:uid="{D4C5AD79-91B0-4C5F-BDC9-5E2578C4EF6B}"/>
    <cellStyle name="Ausgabe 5 5 3 3 2" xfId="24909" xr:uid="{A9EF1C8F-EA75-49AE-8323-5358608704CD}"/>
    <cellStyle name="Ausgabe 5 5 3 4" xfId="4468" xr:uid="{886F0A73-37F9-4A00-8532-B16A55F197D0}"/>
    <cellStyle name="Ausgabe 5 5 3 4 2" xfId="24910" xr:uid="{A32AA2D3-B13B-4BB8-9219-4B4F0EA4B4A8}"/>
    <cellStyle name="Ausgabe 5 5 3 5" xfId="4469" xr:uid="{DCE24F86-9B26-4C0E-B153-CAE01783E8DB}"/>
    <cellStyle name="Ausgabe 5 5 3 5 2" xfId="24911" xr:uid="{EBE3207F-466E-4EB6-BF16-595B53F90BDE}"/>
    <cellStyle name="Ausgabe 5 5 3 6" xfId="4470" xr:uid="{2B644A37-B781-4D52-AC3B-871819E527A8}"/>
    <cellStyle name="Ausgabe 5 5 3 6 2" xfId="24912" xr:uid="{C2A59CF2-7412-45B2-8034-409506278A98}"/>
    <cellStyle name="Ausgabe 5 5 3 7" xfId="4471" xr:uid="{245A7128-67F9-44A1-9CA6-C6126363EF1B}"/>
    <cellStyle name="Ausgabe 5 5 3 7 2" xfId="24913" xr:uid="{35E734B3-69B0-4E38-ABCB-1A7F67EFAD87}"/>
    <cellStyle name="Ausgabe 5 5 3 8" xfId="4472" xr:uid="{82AE48E8-5662-44A5-8704-B56D41867499}"/>
    <cellStyle name="Ausgabe 5 5 3 8 2" xfId="24914" xr:uid="{9270AB14-FDAA-434C-9843-064107D74108}"/>
    <cellStyle name="Ausgabe 5 5 3 9" xfId="4473" xr:uid="{22DDC9F4-05E6-4F7D-9784-5579B94F5D09}"/>
    <cellStyle name="Ausgabe 5 5 3 9 2" xfId="24915" xr:uid="{655961C7-C46E-4808-9049-F3F0CB440F43}"/>
    <cellStyle name="Ausgabe 5 5 4" xfId="4474" xr:uid="{270A14D8-B1F6-4190-B4C9-3592440EC115}"/>
    <cellStyle name="Ausgabe 5 5 4 2" xfId="24916" xr:uid="{4406905A-028F-4C14-9C0A-0010849F4750}"/>
    <cellStyle name="Ausgabe 5 5 5" xfId="4475" xr:uid="{AFF86D65-8FC1-490F-AB53-724241B9BB4D}"/>
    <cellStyle name="Ausgabe 5 5 5 2" xfId="24917" xr:uid="{884A06E0-34DF-4DB9-B411-8D70C9AA6E29}"/>
    <cellStyle name="Ausgabe 5 5 6" xfId="4476" xr:uid="{0ED5FF77-40F4-494A-98DD-79EA7D769D59}"/>
    <cellStyle name="Ausgabe 5 5 6 2" xfId="24918" xr:uid="{B106666D-7259-4F24-B967-079483A51EE0}"/>
    <cellStyle name="Ausgabe 5 5 7" xfId="4477" xr:uid="{70AF28EF-8D17-4F25-994D-44C5D176DC04}"/>
    <cellStyle name="Ausgabe 5 5 7 2" xfId="24919" xr:uid="{70E7942D-7265-4308-A5E5-779B891928B6}"/>
    <cellStyle name="Ausgabe 5 5 8" xfId="4478" xr:uid="{4B3A0500-0AFE-406B-964C-786BC0B21B5C}"/>
    <cellStyle name="Ausgabe 5 5 8 2" xfId="24920" xr:uid="{A2C1EA6E-9EDB-4736-926F-93D5CB79FE52}"/>
    <cellStyle name="Ausgabe 5 5 9" xfId="4479" xr:uid="{83BF6C51-6E8C-49B9-811B-86D461076717}"/>
    <cellStyle name="Ausgabe 5 5 9 2" xfId="24921" xr:uid="{27B0E5F2-3190-48A9-BD73-C963B768C2D8}"/>
    <cellStyle name="Ausgabe 5 6" xfId="4480" xr:uid="{5CA16621-779D-4383-BA5C-FD9AD905AAE7}"/>
    <cellStyle name="Ausgabe 5 6 10" xfId="4481" xr:uid="{1FDFD0A9-4F8E-409B-BB7D-625B46CC5466}"/>
    <cellStyle name="Ausgabe 5 6 10 2" xfId="24922" xr:uid="{7938DFD0-F85B-4DE1-A0FD-A566F0A4D2BE}"/>
    <cellStyle name="Ausgabe 5 6 11" xfId="4482" xr:uid="{DB9FB66A-7E6F-4846-8665-CBFCA09CCC7D}"/>
    <cellStyle name="Ausgabe 5 6 11 2" xfId="24923" xr:uid="{5D9D7CAB-F75E-4454-8EB6-79DDA028F030}"/>
    <cellStyle name="Ausgabe 5 6 12" xfId="4483" xr:uid="{8D82782E-DC79-46CA-9C95-5067166812F9}"/>
    <cellStyle name="Ausgabe 5 6 12 2" xfId="24924" xr:uid="{776145A0-0ADB-4360-A928-86D572785F95}"/>
    <cellStyle name="Ausgabe 5 6 13" xfId="4484" xr:uid="{10EDFF93-CB7C-450D-A606-6EAE8ED96A83}"/>
    <cellStyle name="Ausgabe 5 6 13 2" xfId="24925" xr:uid="{BE04667C-D0E3-42B2-89F8-A64147668435}"/>
    <cellStyle name="Ausgabe 5 6 14" xfId="4485" xr:uid="{990C49B5-CE64-4445-9967-454D433382F1}"/>
    <cellStyle name="Ausgabe 5 6 14 2" xfId="24926" xr:uid="{9628AB8B-9275-4BC5-A9F5-3E08BD80DA9B}"/>
    <cellStyle name="Ausgabe 5 6 15" xfId="4486" xr:uid="{BAFA0A16-7B66-4FF9-8574-E48CDF08C2EF}"/>
    <cellStyle name="Ausgabe 5 6 15 2" xfId="24927" xr:uid="{D1DA2C5C-1F08-4DF9-9C0C-D6D264B30617}"/>
    <cellStyle name="Ausgabe 5 6 16" xfId="24928" xr:uid="{A2A994D1-6BDD-4762-B197-A022D0808CCC}"/>
    <cellStyle name="Ausgabe 5 6 2" xfId="4487" xr:uid="{045ACA6B-5638-441A-9539-6E5357B6F303}"/>
    <cellStyle name="Ausgabe 5 6 2 10" xfId="4488" xr:uid="{121B033F-B855-4BBB-829D-A1448FE6AE15}"/>
    <cellStyle name="Ausgabe 5 6 2 10 2" xfId="24929" xr:uid="{E149BF08-786D-4780-994A-2A7072B1173A}"/>
    <cellStyle name="Ausgabe 5 6 2 11" xfId="4489" xr:uid="{8316A1A8-5FE0-42D0-BF44-F0A3291FAEE6}"/>
    <cellStyle name="Ausgabe 5 6 2 11 2" xfId="24930" xr:uid="{E9F00C15-CC85-42E8-AE43-1024602FD7C6}"/>
    <cellStyle name="Ausgabe 5 6 2 12" xfId="4490" xr:uid="{B10FAD9A-63C5-428D-827C-6ECF9C42AAC3}"/>
    <cellStyle name="Ausgabe 5 6 2 12 2" xfId="24931" xr:uid="{B16ECEC3-26CB-4AB1-823B-B830D30946A0}"/>
    <cellStyle name="Ausgabe 5 6 2 13" xfId="4491" xr:uid="{79347F37-242D-478B-8E12-5981734559BE}"/>
    <cellStyle name="Ausgabe 5 6 2 13 2" xfId="24932" xr:uid="{B690E041-501D-4288-B5D7-413726BDDEFE}"/>
    <cellStyle name="Ausgabe 5 6 2 14" xfId="4492" xr:uid="{ACA8627D-A12D-4E69-8F6C-E24B7AAD9F5B}"/>
    <cellStyle name="Ausgabe 5 6 2 14 2" xfId="24933" xr:uid="{A63041FB-B59A-4F73-A7D3-6CD3103F6D9E}"/>
    <cellStyle name="Ausgabe 5 6 2 15" xfId="24934" xr:uid="{78B2BF1A-5FF3-4D4E-B6EB-1A301BBEA5E7}"/>
    <cellStyle name="Ausgabe 5 6 2 2" xfId="4493" xr:uid="{E09C46E4-9C9C-4517-A212-FB7DF22F4E79}"/>
    <cellStyle name="Ausgabe 5 6 2 2 10" xfId="4494" xr:uid="{FEF0496A-AB76-4225-B9D6-FE1CCE2D3EF1}"/>
    <cellStyle name="Ausgabe 5 6 2 2 10 2" xfId="24935" xr:uid="{A1576B7D-FA1F-4D26-8C3C-F381D781D2C0}"/>
    <cellStyle name="Ausgabe 5 6 2 2 11" xfId="4495" xr:uid="{2BF86B00-7A09-4BF6-8EBE-D323235DA126}"/>
    <cellStyle name="Ausgabe 5 6 2 2 11 2" xfId="24936" xr:uid="{E6E9FF23-72D9-49C3-8EA8-B8B7A8753BC2}"/>
    <cellStyle name="Ausgabe 5 6 2 2 12" xfId="4496" xr:uid="{E3A6B76A-A0DA-4974-A56D-9E3A795601DA}"/>
    <cellStyle name="Ausgabe 5 6 2 2 12 2" xfId="24937" xr:uid="{3656465B-95DC-4758-AFD4-2D3FCC1C734A}"/>
    <cellStyle name="Ausgabe 5 6 2 2 13" xfId="4497" xr:uid="{8F047C15-D393-44DB-AA63-FE973F5022E7}"/>
    <cellStyle name="Ausgabe 5 6 2 2 13 2" xfId="24938" xr:uid="{A3CA8C01-2682-451C-B2B2-59B09F09BC81}"/>
    <cellStyle name="Ausgabe 5 6 2 2 14" xfId="4498" xr:uid="{7846ED61-8EA9-4FAC-A343-0B3F4CB1445F}"/>
    <cellStyle name="Ausgabe 5 6 2 2 14 2" xfId="24939" xr:uid="{1B4B0E35-E7C6-40F3-85EA-ED57E6192E1C}"/>
    <cellStyle name="Ausgabe 5 6 2 2 15" xfId="4499" xr:uid="{D09BE0FA-91BF-425B-835C-5EA6250A6AAD}"/>
    <cellStyle name="Ausgabe 5 6 2 2 15 2" xfId="24940" xr:uid="{2EBEE1EE-C30A-4103-BFF9-B21C8C3CF71C}"/>
    <cellStyle name="Ausgabe 5 6 2 2 16" xfId="24941" xr:uid="{30D58275-AEED-431D-8E4A-74239E003FF1}"/>
    <cellStyle name="Ausgabe 5 6 2 2 2" xfId="4500" xr:uid="{729E3D14-6669-4AB1-B912-D1EBCF7F94B4}"/>
    <cellStyle name="Ausgabe 5 6 2 2 2 2" xfId="24942" xr:uid="{CCC6D616-B59E-4B6E-8A63-EA8ACBAB368C}"/>
    <cellStyle name="Ausgabe 5 6 2 2 3" xfId="4501" xr:uid="{E7745670-7731-4A35-9052-45A37831F52E}"/>
    <cellStyle name="Ausgabe 5 6 2 2 3 2" xfId="24943" xr:uid="{EE5767E2-93A0-44F0-B204-57EC42BE9197}"/>
    <cellStyle name="Ausgabe 5 6 2 2 4" xfId="4502" xr:uid="{66C67DB5-E94E-48E6-8835-6231F0A28E37}"/>
    <cellStyle name="Ausgabe 5 6 2 2 4 2" xfId="24944" xr:uid="{7A5BE6A4-0163-4DD9-9CD1-7A8AE8F59D95}"/>
    <cellStyle name="Ausgabe 5 6 2 2 5" xfId="4503" xr:uid="{79A6A7BB-1ABB-4D07-97B3-53FCB0DC584E}"/>
    <cellStyle name="Ausgabe 5 6 2 2 5 2" xfId="24945" xr:uid="{28822D81-5B0A-4340-ABCD-B612FB579383}"/>
    <cellStyle name="Ausgabe 5 6 2 2 6" xfId="4504" xr:uid="{168BCCF4-DAAF-4EE9-A0BA-534FD84E084D}"/>
    <cellStyle name="Ausgabe 5 6 2 2 6 2" xfId="24946" xr:uid="{00326E49-31AE-427C-BC18-B3C3C63DC651}"/>
    <cellStyle name="Ausgabe 5 6 2 2 7" xfId="4505" xr:uid="{6FBE0F9B-7AB7-419E-83E6-AEE52A8EE395}"/>
    <cellStyle name="Ausgabe 5 6 2 2 7 2" xfId="24947" xr:uid="{DC5FB266-509E-43AB-AEF6-52492AC6CA9E}"/>
    <cellStyle name="Ausgabe 5 6 2 2 8" xfId="4506" xr:uid="{3FD38B43-369E-493D-AFE7-C4D61C669CFF}"/>
    <cellStyle name="Ausgabe 5 6 2 2 8 2" xfId="24948" xr:uid="{EF8DFEF7-86C4-4585-B0C7-F306A6AD6EEE}"/>
    <cellStyle name="Ausgabe 5 6 2 2 9" xfId="4507" xr:uid="{0C7E9B71-9FAD-4AC8-8F35-08FF4AECCE3F}"/>
    <cellStyle name="Ausgabe 5 6 2 2 9 2" xfId="24949" xr:uid="{E4DD4222-3A4A-4C26-8A5F-6F3BD3218B39}"/>
    <cellStyle name="Ausgabe 5 6 2 3" xfId="4508" xr:uid="{3CBA70ED-DE22-49DA-8453-D95B455D87A7}"/>
    <cellStyle name="Ausgabe 5 6 2 3 2" xfId="24950" xr:uid="{557B1001-0C33-4788-A5BB-E206CCDCC7F2}"/>
    <cellStyle name="Ausgabe 5 6 2 4" xfId="4509" xr:uid="{40005266-B024-49D5-8383-C968FF33BB9E}"/>
    <cellStyle name="Ausgabe 5 6 2 4 2" xfId="24951" xr:uid="{04A77F9A-C189-4F66-9582-B452520C5248}"/>
    <cellStyle name="Ausgabe 5 6 2 5" xfId="4510" xr:uid="{A4612861-68EB-4167-B37D-B0DC3DE431DC}"/>
    <cellStyle name="Ausgabe 5 6 2 5 2" xfId="24952" xr:uid="{79FDB55D-527D-4836-AFB3-A05C88F45A05}"/>
    <cellStyle name="Ausgabe 5 6 2 6" xfId="4511" xr:uid="{0999CB92-6AD3-4FAC-AF14-D9A3F2F31836}"/>
    <cellStyle name="Ausgabe 5 6 2 6 2" xfId="24953" xr:uid="{E1983872-8005-4C65-BFAA-CDC10B28EF1F}"/>
    <cellStyle name="Ausgabe 5 6 2 7" xfId="4512" xr:uid="{A7B527C4-FC67-4FBB-8534-A2EC9C821D55}"/>
    <cellStyle name="Ausgabe 5 6 2 7 2" xfId="24954" xr:uid="{3360153A-C374-4BBF-AD03-0B084EEC0994}"/>
    <cellStyle name="Ausgabe 5 6 2 8" xfId="4513" xr:uid="{DA35CACD-5478-4035-933D-23758B943375}"/>
    <cellStyle name="Ausgabe 5 6 2 8 2" xfId="24955" xr:uid="{3E30CE7E-C1A8-4F55-ACA8-2D7F42C5A3B1}"/>
    <cellStyle name="Ausgabe 5 6 2 9" xfId="4514" xr:uid="{A172C313-5E39-4EA5-AC6D-9DB123A0ADF6}"/>
    <cellStyle name="Ausgabe 5 6 2 9 2" xfId="24956" xr:uid="{044C64B0-A86D-40C1-A30E-83F7FB95DBF3}"/>
    <cellStyle name="Ausgabe 5 6 3" xfId="4515" xr:uid="{58589C7D-1431-4153-A59B-F8216994DA27}"/>
    <cellStyle name="Ausgabe 5 6 3 10" xfId="4516" xr:uid="{7D5E2739-2AC2-4661-9134-CFACE04FEFF4}"/>
    <cellStyle name="Ausgabe 5 6 3 10 2" xfId="24957" xr:uid="{1612F513-68B1-469D-8BA5-2B66F6D1E868}"/>
    <cellStyle name="Ausgabe 5 6 3 11" xfId="4517" xr:uid="{FF6A718F-ECFF-435E-9E3E-536891F74258}"/>
    <cellStyle name="Ausgabe 5 6 3 11 2" xfId="24958" xr:uid="{CF84B2FB-5347-4C0D-A55D-BB65C2475ABE}"/>
    <cellStyle name="Ausgabe 5 6 3 12" xfId="4518" xr:uid="{89D5EDB8-FA5B-498D-A6BA-D2468E3FAA01}"/>
    <cellStyle name="Ausgabe 5 6 3 12 2" xfId="24959" xr:uid="{9DB8643E-E60B-45BA-886A-63224E8572B9}"/>
    <cellStyle name="Ausgabe 5 6 3 13" xfId="4519" xr:uid="{7CA3B361-D411-469F-828C-4DDBD27D85E0}"/>
    <cellStyle name="Ausgabe 5 6 3 13 2" xfId="24960" xr:uid="{34A471AB-5CDA-4740-8D30-B386F7541FD7}"/>
    <cellStyle name="Ausgabe 5 6 3 14" xfId="4520" xr:uid="{858FCE64-51C9-437D-A740-33A1E2133829}"/>
    <cellStyle name="Ausgabe 5 6 3 14 2" xfId="24961" xr:uid="{52FA1F14-1B1C-405D-8475-491ED8515D95}"/>
    <cellStyle name="Ausgabe 5 6 3 15" xfId="4521" xr:uid="{18E1F26B-BC15-471C-B6A0-2159ACDEC5F1}"/>
    <cellStyle name="Ausgabe 5 6 3 15 2" xfId="24962" xr:uid="{C8484E45-AE0D-4B19-BB5B-C836911BD736}"/>
    <cellStyle name="Ausgabe 5 6 3 16" xfId="24963" xr:uid="{A16D3CF1-F368-464D-A689-33D89208B462}"/>
    <cellStyle name="Ausgabe 5 6 3 2" xfId="4522" xr:uid="{1344FC61-BDA4-419B-AF19-3F9A782D00BD}"/>
    <cellStyle name="Ausgabe 5 6 3 2 2" xfId="24964" xr:uid="{970C3744-C0B8-4836-AFC3-9225C72AF1CB}"/>
    <cellStyle name="Ausgabe 5 6 3 3" xfId="4523" xr:uid="{FED38DF4-BE05-45A0-8384-948D52C9C28F}"/>
    <cellStyle name="Ausgabe 5 6 3 3 2" xfId="24965" xr:uid="{0B42581A-5C9C-4416-9FEB-171380B9D1C3}"/>
    <cellStyle name="Ausgabe 5 6 3 4" xfId="4524" xr:uid="{9FEE91AB-2D58-428D-9D66-3D1830C6ABB5}"/>
    <cellStyle name="Ausgabe 5 6 3 4 2" xfId="24966" xr:uid="{8BA3F011-79B6-410B-BB12-EE5DAE882484}"/>
    <cellStyle name="Ausgabe 5 6 3 5" xfId="4525" xr:uid="{D80E64F1-654E-4FE3-9D4F-DF89952790C2}"/>
    <cellStyle name="Ausgabe 5 6 3 5 2" xfId="24967" xr:uid="{FCAB0F62-A633-456D-9CAF-8835CB48E104}"/>
    <cellStyle name="Ausgabe 5 6 3 6" xfId="4526" xr:uid="{89457E74-6A54-4507-83F1-5F2811A6D545}"/>
    <cellStyle name="Ausgabe 5 6 3 6 2" xfId="24968" xr:uid="{1D99EF09-0F72-4503-93DE-5380D02AD999}"/>
    <cellStyle name="Ausgabe 5 6 3 7" xfId="4527" xr:uid="{22A9B159-3933-4803-9385-E400F56848BF}"/>
    <cellStyle name="Ausgabe 5 6 3 7 2" xfId="24969" xr:uid="{73FEE520-0B1D-4484-B001-184B577618BA}"/>
    <cellStyle name="Ausgabe 5 6 3 8" xfId="4528" xr:uid="{733536E0-1708-49A2-B8CB-D5DBE2570BC1}"/>
    <cellStyle name="Ausgabe 5 6 3 8 2" xfId="24970" xr:uid="{AD22B889-3D1E-4F09-B414-BA46B622D322}"/>
    <cellStyle name="Ausgabe 5 6 3 9" xfId="4529" xr:uid="{0A81C55D-5D91-4AA8-8D7E-B627874E4C85}"/>
    <cellStyle name="Ausgabe 5 6 3 9 2" xfId="24971" xr:uid="{E90A4559-34E4-4583-B66F-4780C2B36907}"/>
    <cellStyle name="Ausgabe 5 6 4" xfId="4530" xr:uid="{AF80E218-D054-418B-8CB5-AFB3B9E19719}"/>
    <cellStyle name="Ausgabe 5 6 4 2" xfId="24972" xr:uid="{E24ED683-D50D-460C-9C5B-9D3B6478B24D}"/>
    <cellStyle name="Ausgabe 5 6 5" xfId="4531" xr:uid="{EA41C95F-0E89-4FC9-A617-FB277AECCBF0}"/>
    <cellStyle name="Ausgabe 5 6 5 2" xfId="24973" xr:uid="{15E5C66A-AF23-4615-9475-464B6A131293}"/>
    <cellStyle name="Ausgabe 5 6 6" xfId="4532" xr:uid="{A7AFD600-56FF-4DBA-8DE7-D5094F507CA2}"/>
    <cellStyle name="Ausgabe 5 6 6 2" xfId="24974" xr:uid="{EEE82A5F-5BE8-4DC8-986C-31139451E8D5}"/>
    <cellStyle name="Ausgabe 5 6 7" xfId="4533" xr:uid="{56759807-5F5E-4BBE-870F-D3A8FC124E5D}"/>
    <cellStyle name="Ausgabe 5 6 7 2" xfId="24975" xr:uid="{BDF79CC4-C6D0-4BC2-B0E0-3A3E7B599CE9}"/>
    <cellStyle name="Ausgabe 5 6 8" xfId="4534" xr:uid="{6FD6EB18-331E-445A-8625-039BBB80A41C}"/>
    <cellStyle name="Ausgabe 5 6 8 2" xfId="24976" xr:uid="{A65A52CE-89EE-4576-99B4-A0A5F6A8A74D}"/>
    <cellStyle name="Ausgabe 5 6 9" xfId="4535" xr:uid="{10E4CAA5-B153-4A22-A887-17E6AC448F70}"/>
    <cellStyle name="Ausgabe 5 6 9 2" xfId="24977" xr:uid="{44AC6F2D-3800-4985-B7F1-ABF41D653447}"/>
    <cellStyle name="Ausgabe 5 7" xfId="4536" xr:uid="{B151AB24-C610-4799-9155-97D99FD6E051}"/>
    <cellStyle name="Ausgabe 5 7 10" xfId="4537" xr:uid="{F2167D3B-ED1B-4B4B-B8D4-64BB05A9EAFE}"/>
    <cellStyle name="Ausgabe 5 7 10 2" xfId="24978" xr:uid="{19538405-75A9-4BF0-8ED4-4C3E597306A9}"/>
    <cellStyle name="Ausgabe 5 7 11" xfId="4538" xr:uid="{5921F6FF-D426-4FB7-BFBD-5C97C5F0AB10}"/>
    <cellStyle name="Ausgabe 5 7 11 2" xfId="24979" xr:uid="{E176F285-ACDA-4DB1-8144-8A4AD2ED6CD2}"/>
    <cellStyle name="Ausgabe 5 7 12" xfId="4539" xr:uid="{78C9C4AC-651E-4F89-97AD-9BEDF77DDBCA}"/>
    <cellStyle name="Ausgabe 5 7 12 2" xfId="24980" xr:uid="{A3F5F8E5-2D36-4F04-81A5-6E84D18B26A9}"/>
    <cellStyle name="Ausgabe 5 7 13" xfId="4540" xr:uid="{7C56A1FA-1552-41AC-8057-6CCE48B05B9B}"/>
    <cellStyle name="Ausgabe 5 7 13 2" xfId="24981" xr:uid="{6E488C8A-B16D-4895-B72D-4E832061AF2C}"/>
    <cellStyle name="Ausgabe 5 7 14" xfId="4541" xr:uid="{02878033-235B-478E-9920-55CE00BAA44B}"/>
    <cellStyle name="Ausgabe 5 7 14 2" xfId="24982" xr:uid="{46F00599-652B-4768-AA8E-2DF91F186862}"/>
    <cellStyle name="Ausgabe 5 7 15" xfId="24983" xr:uid="{23297E28-97BE-4A4F-9507-43FE9F2BCBBB}"/>
    <cellStyle name="Ausgabe 5 7 2" xfId="4542" xr:uid="{B3D72D91-81F1-4780-85BF-66C43EAEC749}"/>
    <cellStyle name="Ausgabe 5 7 2 10" xfId="4543" xr:uid="{37BEFBF7-D786-4DA7-8DFB-9DDE7EC83443}"/>
    <cellStyle name="Ausgabe 5 7 2 10 2" xfId="24984" xr:uid="{C234127A-FC6C-46F8-B9ED-3AA606273D0C}"/>
    <cellStyle name="Ausgabe 5 7 2 11" xfId="4544" xr:uid="{FEFC9D92-0BBF-46F0-97C9-4C0986A53953}"/>
    <cellStyle name="Ausgabe 5 7 2 11 2" xfId="24985" xr:uid="{00879154-DB0C-4738-AF27-A41AC7E4C6D2}"/>
    <cellStyle name="Ausgabe 5 7 2 12" xfId="4545" xr:uid="{985CCBCF-9F21-4530-9EAF-B30AB164B881}"/>
    <cellStyle name="Ausgabe 5 7 2 12 2" xfId="24986" xr:uid="{78731C8A-E56C-4E3D-B62E-0512CC62D69B}"/>
    <cellStyle name="Ausgabe 5 7 2 13" xfId="4546" xr:uid="{837F0FDB-B767-41C5-BA17-114950E869BA}"/>
    <cellStyle name="Ausgabe 5 7 2 13 2" xfId="24987" xr:uid="{6EDD815E-CB34-4A20-9E22-242D24FB57E5}"/>
    <cellStyle name="Ausgabe 5 7 2 14" xfId="4547" xr:uid="{F9C154A6-ACD9-41BB-809B-248029373BF0}"/>
    <cellStyle name="Ausgabe 5 7 2 14 2" xfId="24988" xr:uid="{C8838129-8598-4FF7-A147-CC5C1BF3CF76}"/>
    <cellStyle name="Ausgabe 5 7 2 15" xfId="4548" xr:uid="{0149CA51-D263-407A-B095-49EBF69045E8}"/>
    <cellStyle name="Ausgabe 5 7 2 15 2" xfId="24989" xr:uid="{9B85467D-48A5-4ECD-84D3-3769A9C30B2B}"/>
    <cellStyle name="Ausgabe 5 7 2 16" xfId="24990" xr:uid="{636AF489-4C8B-4CD7-9218-F5CD715B34A2}"/>
    <cellStyle name="Ausgabe 5 7 2 2" xfId="4549" xr:uid="{D3541F88-03A0-4355-B99F-FB088621B4F3}"/>
    <cellStyle name="Ausgabe 5 7 2 2 2" xfId="24991" xr:uid="{F59CD000-2931-4662-AC7C-272D3687A303}"/>
    <cellStyle name="Ausgabe 5 7 2 3" xfId="4550" xr:uid="{4AD04E00-3327-4509-A98E-B582D40B9788}"/>
    <cellStyle name="Ausgabe 5 7 2 3 2" xfId="24992" xr:uid="{E61BFBC8-E5C4-49AF-B39B-81A3EAA6380A}"/>
    <cellStyle name="Ausgabe 5 7 2 4" xfId="4551" xr:uid="{5B52F457-6F2F-4658-8793-AE5CC26ED228}"/>
    <cellStyle name="Ausgabe 5 7 2 4 2" xfId="24993" xr:uid="{AD7F37CB-FD4A-4865-936B-E788602DC693}"/>
    <cellStyle name="Ausgabe 5 7 2 5" xfId="4552" xr:uid="{836A42EB-4833-4E50-A52A-98A61F90368E}"/>
    <cellStyle name="Ausgabe 5 7 2 5 2" xfId="24994" xr:uid="{C7EBD335-B0DC-4931-8CCD-60C0329B1E49}"/>
    <cellStyle name="Ausgabe 5 7 2 6" xfId="4553" xr:uid="{397302B3-EA1B-45D3-8C9C-56FBF7E0D92F}"/>
    <cellStyle name="Ausgabe 5 7 2 6 2" xfId="24995" xr:uid="{1316BF40-4078-4600-807A-F4863C5BD3EF}"/>
    <cellStyle name="Ausgabe 5 7 2 7" xfId="4554" xr:uid="{1D38C2E8-4231-4A73-9C14-05C3B8E6E4F0}"/>
    <cellStyle name="Ausgabe 5 7 2 7 2" xfId="24996" xr:uid="{1732D0B2-15F2-43B7-821D-410650981C6D}"/>
    <cellStyle name="Ausgabe 5 7 2 8" xfId="4555" xr:uid="{CD49DC5A-C244-4DC5-9D37-DBB53AF982AF}"/>
    <cellStyle name="Ausgabe 5 7 2 8 2" xfId="24997" xr:uid="{9AC515FE-43F5-4CAD-A94E-CF782D5786B9}"/>
    <cellStyle name="Ausgabe 5 7 2 9" xfId="4556" xr:uid="{08386362-13D1-4351-947E-D3D19D7AA1D9}"/>
    <cellStyle name="Ausgabe 5 7 2 9 2" xfId="24998" xr:uid="{5FDB6F42-AEF2-4970-B555-5ABA3DFDC563}"/>
    <cellStyle name="Ausgabe 5 7 3" xfId="4557" xr:uid="{7026D8A5-1711-40E9-B051-A0ED819A7055}"/>
    <cellStyle name="Ausgabe 5 7 3 2" xfId="24999" xr:uid="{B98FB32C-13D7-4E6B-9DB3-A69953F38C3E}"/>
    <cellStyle name="Ausgabe 5 7 4" xfId="4558" xr:uid="{22AE2413-709E-427C-BFBA-190CFB03FE5F}"/>
    <cellStyle name="Ausgabe 5 7 4 2" xfId="25000" xr:uid="{E4254DEF-D294-428D-9641-A47EB9175027}"/>
    <cellStyle name="Ausgabe 5 7 5" xfId="4559" xr:uid="{CAE6C15E-A4DA-436F-AE50-74900B125E25}"/>
    <cellStyle name="Ausgabe 5 7 5 2" xfId="25001" xr:uid="{21C4BCBB-D822-467D-8F83-C252E55E7321}"/>
    <cellStyle name="Ausgabe 5 7 6" xfId="4560" xr:uid="{8F42EE8A-1465-4994-8177-563E6F49F255}"/>
    <cellStyle name="Ausgabe 5 7 6 2" xfId="25002" xr:uid="{435470C0-0C65-4B2C-8E3D-56B47C1FACDE}"/>
    <cellStyle name="Ausgabe 5 7 7" xfId="4561" xr:uid="{67661994-8B30-44ED-8A79-8F6F9C3B185F}"/>
    <cellStyle name="Ausgabe 5 7 7 2" xfId="25003" xr:uid="{FC5FA0E2-C66E-4FBA-BA02-B25F1BFA7A15}"/>
    <cellStyle name="Ausgabe 5 7 8" xfId="4562" xr:uid="{930F6529-8E1A-4290-A37E-B8CD91630EBD}"/>
    <cellStyle name="Ausgabe 5 7 8 2" xfId="25004" xr:uid="{1DE9307E-DA37-490C-A6B9-EEB75EAA8F99}"/>
    <cellStyle name="Ausgabe 5 7 9" xfId="4563" xr:uid="{7ECB73C0-7C8A-427C-817C-CFF7CE70F26A}"/>
    <cellStyle name="Ausgabe 5 7 9 2" xfId="25005" xr:uid="{33CDCEF1-D6B0-42E3-BE4E-303579594512}"/>
    <cellStyle name="Ausgabe 5 8" xfId="4564" xr:uid="{BD68CB25-9449-4DF8-8F38-B71699E3A29B}"/>
    <cellStyle name="Ausgabe 5 8 10" xfId="4565" xr:uid="{486768DF-B9F6-48CA-B058-729FB0A32CF1}"/>
    <cellStyle name="Ausgabe 5 8 10 2" xfId="25006" xr:uid="{F32BE4F9-9356-48B5-84C0-D349FD152D45}"/>
    <cellStyle name="Ausgabe 5 8 11" xfId="4566" xr:uid="{762BB0F8-3EF0-474B-9026-CE7F2FA16E7D}"/>
    <cellStyle name="Ausgabe 5 8 11 2" xfId="25007" xr:uid="{A98810FC-4E93-4FB7-894E-12C0FE6ECE86}"/>
    <cellStyle name="Ausgabe 5 8 12" xfId="4567" xr:uid="{790C69FE-BF1F-4438-8E18-6817780B05E0}"/>
    <cellStyle name="Ausgabe 5 8 12 2" xfId="25008" xr:uid="{CBCE51E9-6578-467F-B361-2C6067481CFB}"/>
    <cellStyle name="Ausgabe 5 8 13" xfId="4568" xr:uid="{8CF55C56-2CFE-4AE6-9517-07C6C5308ADC}"/>
    <cellStyle name="Ausgabe 5 8 13 2" xfId="25009" xr:uid="{89E4C01F-0A37-4B7E-B68C-334EDED68CEC}"/>
    <cellStyle name="Ausgabe 5 8 14" xfId="4569" xr:uid="{2AB28D7B-C719-4DEB-AD01-C51099065995}"/>
    <cellStyle name="Ausgabe 5 8 14 2" xfId="25010" xr:uid="{812CC78B-C306-4203-B660-2A177278B442}"/>
    <cellStyle name="Ausgabe 5 8 15" xfId="4570" xr:uid="{354253E8-09C8-4562-974C-32188539D10F}"/>
    <cellStyle name="Ausgabe 5 8 15 2" xfId="25011" xr:uid="{B0A43C12-7561-48E5-9789-21428BC57388}"/>
    <cellStyle name="Ausgabe 5 8 16" xfId="25012" xr:uid="{181EA44F-744E-49A7-B639-D3C7EA797966}"/>
    <cellStyle name="Ausgabe 5 8 2" xfId="4571" xr:uid="{2AF6C300-2EAD-4477-81FC-3D57D780C697}"/>
    <cellStyle name="Ausgabe 5 8 2 2" xfId="25013" xr:uid="{F801F58F-778B-474F-8175-F878A4A7CB43}"/>
    <cellStyle name="Ausgabe 5 8 3" xfId="4572" xr:uid="{1C303544-D592-44B7-A6C9-4A8589F3DFAC}"/>
    <cellStyle name="Ausgabe 5 8 3 2" xfId="25014" xr:uid="{1DAA0E1B-B036-4BD9-AA87-FD285DC85298}"/>
    <cellStyle name="Ausgabe 5 8 4" xfId="4573" xr:uid="{17B7EA02-D5CC-481D-BCE2-DCF328F482FC}"/>
    <cellStyle name="Ausgabe 5 8 4 2" xfId="25015" xr:uid="{B0DDDE79-6672-440D-9D8F-114F6849E76B}"/>
    <cellStyle name="Ausgabe 5 8 5" xfId="4574" xr:uid="{5478E052-88AE-485B-BD6B-37BFC06C732C}"/>
    <cellStyle name="Ausgabe 5 8 5 2" xfId="25016" xr:uid="{00A8E5DA-9ED6-4F06-BDC2-354693E2F64A}"/>
    <cellStyle name="Ausgabe 5 8 6" xfId="4575" xr:uid="{7783CF0B-67C7-46BC-B5F5-7546409A9C33}"/>
    <cellStyle name="Ausgabe 5 8 6 2" xfId="25017" xr:uid="{839110FC-5034-4533-B671-17BA08C5ECC4}"/>
    <cellStyle name="Ausgabe 5 8 7" xfId="4576" xr:uid="{D6DF51F9-6230-4261-8F60-0DCA19E82D9A}"/>
    <cellStyle name="Ausgabe 5 8 7 2" xfId="25018" xr:uid="{29732F4A-30B8-4DED-8AB3-6D6642AACDF6}"/>
    <cellStyle name="Ausgabe 5 8 8" xfId="4577" xr:uid="{DBF99F53-CDE9-485E-AECD-53025EC3EC1C}"/>
    <cellStyle name="Ausgabe 5 8 8 2" xfId="25019" xr:uid="{9B01AB09-6598-4E5C-8ADE-6030FE93B8B0}"/>
    <cellStyle name="Ausgabe 5 8 9" xfId="4578" xr:uid="{6058413D-F649-42E2-8891-B4988E02B7B4}"/>
    <cellStyle name="Ausgabe 5 8 9 2" xfId="25020" xr:uid="{9C679D5B-B967-4F65-A0A5-6CFDD4C99143}"/>
    <cellStyle name="Ausgabe 5 9" xfId="4579" xr:uid="{F6D59F03-5A1C-4E90-AE74-D5AE1D638599}"/>
    <cellStyle name="Ausgabe 5 9 2" xfId="25021" xr:uid="{9D3118EA-A085-4D23-9837-8C36D8532094}"/>
    <cellStyle name="Ausgabe 6" xfId="4580" xr:uid="{A3A094A8-11DD-4EDA-A7EB-87381655F067}"/>
    <cellStyle name="Ausgabe 6 10" xfId="4581" xr:uid="{E2642DA2-CF05-4C3B-9C2C-0E91BBA16E14}"/>
    <cellStyle name="Ausgabe 6 10 2" xfId="25022" xr:uid="{588EF6E7-74C7-4255-AD5F-69004040D875}"/>
    <cellStyle name="Ausgabe 6 11" xfId="4582" xr:uid="{627610CD-80C4-4AF4-B283-010D814AEC53}"/>
    <cellStyle name="Ausgabe 6 11 2" xfId="25023" xr:uid="{3433DB82-BAE7-47B7-A5C5-DCBE239B839D}"/>
    <cellStyle name="Ausgabe 6 12" xfId="4583" xr:uid="{2948DC88-1902-4842-9BB7-A4B94D5E6A2A}"/>
    <cellStyle name="Ausgabe 6 12 2" xfId="25024" xr:uid="{DBCF8EEA-6BA2-419F-B070-D2F3C486CFA4}"/>
    <cellStyle name="Ausgabe 6 13" xfId="4584" xr:uid="{F593E7F8-CDC9-498A-85F3-8D2C187CC1BF}"/>
    <cellStyle name="Ausgabe 6 13 2" xfId="25025" xr:uid="{A182AF81-9B2D-43F2-8A20-249912BE21D6}"/>
    <cellStyle name="Ausgabe 6 14" xfId="4585" xr:uid="{F6ACF4AF-1DF9-4DAA-A372-706499A8B5A5}"/>
    <cellStyle name="Ausgabe 6 14 2" xfId="25026" xr:uid="{B6FFCC13-526C-44B8-AA58-474E5AC3D6A0}"/>
    <cellStyle name="Ausgabe 6 15" xfId="4586" xr:uid="{9960A4E4-FEC2-4596-A4CB-500A9A099D1B}"/>
    <cellStyle name="Ausgabe 6 15 2" xfId="25027" xr:uid="{117C6659-4992-4E82-AC60-2CD5CA6DB284}"/>
    <cellStyle name="Ausgabe 6 16" xfId="4587" xr:uid="{09B8A6B6-7762-46A2-BA5C-EC73379F101C}"/>
    <cellStyle name="Ausgabe 6 16 2" xfId="25028" xr:uid="{C3B55CB8-77FC-4DDF-8B2D-A55F46C4F7F9}"/>
    <cellStyle name="Ausgabe 6 17" xfId="4588" xr:uid="{2B334C0E-AB94-4D06-88BE-833111EE50FB}"/>
    <cellStyle name="Ausgabe 6 17 2" xfId="25029" xr:uid="{E1409AF6-70AC-41CC-A133-B2BD3FA2C4CF}"/>
    <cellStyle name="Ausgabe 6 18" xfId="4589" xr:uid="{E67D0C4B-0A2A-4528-8E77-366CAEA79A3A}"/>
    <cellStyle name="Ausgabe 6 18 2" xfId="25030" xr:uid="{960F95DC-3E2E-4D27-A1B9-D7866BC2CC16}"/>
    <cellStyle name="Ausgabe 6 19" xfId="4590" xr:uid="{169BA4AF-B6DE-4E70-B13D-3B7F3C4C222D}"/>
    <cellStyle name="Ausgabe 6 19 2" xfId="25031" xr:uid="{47A99FF2-69B5-434C-9CF6-151A7211FC54}"/>
    <cellStyle name="Ausgabe 6 2" xfId="4591" xr:uid="{63AC0F8F-82BB-4CFD-9B23-02B2847A7324}"/>
    <cellStyle name="Ausgabe 6 2 10" xfId="4592" xr:uid="{0EE0D389-761A-47E2-B7C4-111782008D06}"/>
    <cellStyle name="Ausgabe 6 2 10 2" xfId="25032" xr:uid="{99BDE9B5-5FE0-4BEC-84ED-C0F80E86461D}"/>
    <cellStyle name="Ausgabe 6 2 11" xfId="4593" xr:uid="{88F6ADAF-7BD8-404E-92E9-393BE67FB6F1}"/>
    <cellStyle name="Ausgabe 6 2 11 2" xfId="25033" xr:uid="{8C82BF4D-8ECB-4FDC-9F46-130BD0B1B9EC}"/>
    <cellStyle name="Ausgabe 6 2 12" xfId="4594" xr:uid="{F43F8385-E373-486C-8B20-21C0DC2BFCF0}"/>
    <cellStyle name="Ausgabe 6 2 12 2" xfId="25034" xr:uid="{897DC983-9451-4603-B6CA-53065A3209C1}"/>
    <cellStyle name="Ausgabe 6 2 13" xfId="4595" xr:uid="{A555D2E2-9339-4C03-AEBA-21A7B731728B}"/>
    <cellStyle name="Ausgabe 6 2 13 2" xfId="25035" xr:uid="{9D0AFCD5-EF3A-44C1-8CCE-B44C96ED744F}"/>
    <cellStyle name="Ausgabe 6 2 14" xfId="4596" xr:uid="{5A311A4B-C686-46D8-9B47-2CB752111B9F}"/>
    <cellStyle name="Ausgabe 6 2 14 2" xfId="25036" xr:uid="{E1B60AE9-CA24-487B-92C8-6A0D4A7C9A0D}"/>
    <cellStyle name="Ausgabe 6 2 15" xfId="4597" xr:uid="{2D860B6C-BC8E-47EC-B137-681946FFB4BB}"/>
    <cellStyle name="Ausgabe 6 2 15 2" xfId="25037" xr:uid="{15553728-B3A8-4683-AB3C-D4AD9D10E892}"/>
    <cellStyle name="Ausgabe 6 2 16" xfId="25038" xr:uid="{42DBBDBC-F3C2-4D42-AD21-362C3BDCC997}"/>
    <cellStyle name="Ausgabe 6 2 2" xfId="4598" xr:uid="{A015C747-1D75-41F6-B61B-41F9F2CB3FE9}"/>
    <cellStyle name="Ausgabe 6 2 2 10" xfId="4599" xr:uid="{95C42471-7C7D-439E-8BB4-F815F6CD089E}"/>
    <cellStyle name="Ausgabe 6 2 2 10 2" xfId="25039" xr:uid="{9087E0F9-9A87-4C2E-A3B5-ED94B331209D}"/>
    <cellStyle name="Ausgabe 6 2 2 11" xfId="4600" xr:uid="{3AD443F5-D24B-49D7-BFF3-79B0A6F24C83}"/>
    <cellStyle name="Ausgabe 6 2 2 11 2" xfId="25040" xr:uid="{8929BA0D-4422-4463-B87D-1278AC861885}"/>
    <cellStyle name="Ausgabe 6 2 2 12" xfId="4601" xr:uid="{E96BA48A-E445-4074-9163-EFBF09E37A45}"/>
    <cellStyle name="Ausgabe 6 2 2 12 2" xfId="25041" xr:uid="{95E28DED-7A5A-44E1-A0E8-5A0F128AEBEF}"/>
    <cellStyle name="Ausgabe 6 2 2 13" xfId="4602" xr:uid="{EB84D3A5-50C3-466A-B769-8728A4417761}"/>
    <cellStyle name="Ausgabe 6 2 2 13 2" xfId="25042" xr:uid="{8671DE3E-710C-487B-B4F2-CEBE48A62426}"/>
    <cellStyle name="Ausgabe 6 2 2 14" xfId="4603" xr:uid="{A5AC6CF8-8582-4B86-BF73-456924DC4908}"/>
    <cellStyle name="Ausgabe 6 2 2 14 2" xfId="25043" xr:uid="{C5C42695-06C5-456A-AB8A-3DE8FA9397D7}"/>
    <cellStyle name="Ausgabe 6 2 2 15" xfId="25044" xr:uid="{1A836368-9C29-4421-B361-D0757A637D66}"/>
    <cellStyle name="Ausgabe 6 2 2 2" xfId="4604" xr:uid="{ED837291-93EB-411C-9B31-72FE4058AF02}"/>
    <cellStyle name="Ausgabe 6 2 2 2 10" xfId="4605" xr:uid="{449CDAA7-E90B-4327-A0DC-0B87C0B298CC}"/>
    <cellStyle name="Ausgabe 6 2 2 2 10 2" xfId="25045" xr:uid="{272049B5-EB18-485D-B9D5-31076BF284A1}"/>
    <cellStyle name="Ausgabe 6 2 2 2 11" xfId="4606" xr:uid="{D5571A71-AA2F-4F91-A4F9-F3D52CA2DD37}"/>
    <cellStyle name="Ausgabe 6 2 2 2 11 2" xfId="25046" xr:uid="{D70E234A-3EAB-4DFB-978F-98AE4739AAEE}"/>
    <cellStyle name="Ausgabe 6 2 2 2 12" xfId="4607" xr:uid="{67791695-1153-49C2-96A7-B28AAAE6B1E6}"/>
    <cellStyle name="Ausgabe 6 2 2 2 12 2" xfId="25047" xr:uid="{C14C0990-E693-4106-958E-6A026E673C32}"/>
    <cellStyle name="Ausgabe 6 2 2 2 13" xfId="4608" xr:uid="{8B50A2C0-9999-4561-93C0-F0E412335E77}"/>
    <cellStyle name="Ausgabe 6 2 2 2 13 2" xfId="25048" xr:uid="{ED7E4734-2933-4A84-B379-311C62C73538}"/>
    <cellStyle name="Ausgabe 6 2 2 2 14" xfId="4609" xr:uid="{10C022B5-3602-4D2C-B185-07796B7F956C}"/>
    <cellStyle name="Ausgabe 6 2 2 2 14 2" xfId="25049" xr:uid="{4B691C8D-F0BB-4BE3-971E-68BFF956BF51}"/>
    <cellStyle name="Ausgabe 6 2 2 2 15" xfId="4610" xr:uid="{DBAE5B77-B414-4703-ACE7-99D1006F1DA7}"/>
    <cellStyle name="Ausgabe 6 2 2 2 15 2" xfId="25050" xr:uid="{B98FD5A0-66E0-4A38-B86A-41DB400B56FE}"/>
    <cellStyle name="Ausgabe 6 2 2 2 16" xfId="25051" xr:uid="{60262093-511A-4E28-BEE5-C5A118306A6E}"/>
    <cellStyle name="Ausgabe 6 2 2 2 2" xfId="4611" xr:uid="{C416512B-1DFB-435C-93B0-DD14F6615A24}"/>
    <cellStyle name="Ausgabe 6 2 2 2 2 2" xfId="25052" xr:uid="{ED2D8863-4D76-4B47-8E08-A6198FE184A8}"/>
    <cellStyle name="Ausgabe 6 2 2 2 3" xfId="4612" xr:uid="{9578697E-4F7B-4F8C-AC13-7191288C837D}"/>
    <cellStyle name="Ausgabe 6 2 2 2 3 2" xfId="25053" xr:uid="{85ED1AA9-4F9A-4EF3-A984-94DED4B879BD}"/>
    <cellStyle name="Ausgabe 6 2 2 2 4" xfId="4613" xr:uid="{93A10D90-635E-4421-941C-E4A510193B2B}"/>
    <cellStyle name="Ausgabe 6 2 2 2 4 2" xfId="25054" xr:uid="{040B3804-4533-46ED-ABFD-8ECCAD92E0C0}"/>
    <cellStyle name="Ausgabe 6 2 2 2 5" xfId="4614" xr:uid="{9FBEC632-F10E-4909-94A7-418D3CDC04FE}"/>
    <cellStyle name="Ausgabe 6 2 2 2 5 2" xfId="25055" xr:uid="{EE65089B-C08B-4195-B9EB-305DEEA29E71}"/>
    <cellStyle name="Ausgabe 6 2 2 2 6" xfId="4615" xr:uid="{11336137-45D6-4DE0-B332-20C349882314}"/>
    <cellStyle name="Ausgabe 6 2 2 2 6 2" xfId="25056" xr:uid="{3DA6603A-1546-42A2-AF0B-F3EE04162C88}"/>
    <cellStyle name="Ausgabe 6 2 2 2 7" xfId="4616" xr:uid="{0BD8768C-49AE-4B62-ABBF-F0F2DA257F63}"/>
    <cellStyle name="Ausgabe 6 2 2 2 7 2" xfId="25057" xr:uid="{A9584AEA-9EFE-4968-9D67-F169A8C99AC4}"/>
    <cellStyle name="Ausgabe 6 2 2 2 8" xfId="4617" xr:uid="{C15D91DF-06C7-4614-BD0D-B557947E8BFC}"/>
    <cellStyle name="Ausgabe 6 2 2 2 8 2" xfId="25058" xr:uid="{3178FC62-7FE6-4F3E-934F-584E1DF77F3D}"/>
    <cellStyle name="Ausgabe 6 2 2 2 9" xfId="4618" xr:uid="{9608C118-0CBD-41E4-A630-136250C56286}"/>
    <cellStyle name="Ausgabe 6 2 2 2 9 2" xfId="25059" xr:uid="{D891BF1E-A8C5-452A-B30B-48D726A5E1F9}"/>
    <cellStyle name="Ausgabe 6 2 2 3" xfId="4619" xr:uid="{E8985201-2E33-4E11-B0B1-AC2BA8D9ABFD}"/>
    <cellStyle name="Ausgabe 6 2 2 3 2" xfId="25060" xr:uid="{B1A93595-C87A-4052-BC32-70AD99E51FBC}"/>
    <cellStyle name="Ausgabe 6 2 2 4" xfId="4620" xr:uid="{ACBE25A0-F519-4FB9-8D2D-3B2B929C2E54}"/>
    <cellStyle name="Ausgabe 6 2 2 4 2" xfId="25061" xr:uid="{8C794E5D-E98B-48EB-90FF-265AD64CC5DC}"/>
    <cellStyle name="Ausgabe 6 2 2 5" xfId="4621" xr:uid="{45863963-945E-4B73-843B-B1A82D419B02}"/>
    <cellStyle name="Ausgabe 6 2 2 5 2" xfId="25062" xr:uid="{CC07EB31-3352-4060-8FB0-5063079BCE64}"/>
    <cellStyle name="Ausgabe 6 2 2 6" xfId="4622" xr:uid="{5B9E47C8-8B4C-4742-A3FF-0DD4DAEBED4A}"/>
    <cellStyle name="Ausgabe 6 2 2 6 2" xfId="25063" xr:uid="{A570BFAD-A836-448A-B5CA-5EC5ED4C497D}"/>
    <cellStyle name="Ausgabe 6 2 2 7" xfId="4623" xr:uid="{1C1199E7-F5BA-4EA0-A3CC-1C2660807941}"/>
    <cellStyle name="Ausgabe 6 2 2 7 2" xfId="25064" xr:uid="{12B22E3B-F927-4B9B-80AA-192710DD470B}"/>
    <cellStyle name="Ausgabe 6 2 2 8" xfId="4624" xr:uid="{EB080006-4246-4703-81C3-127612BAA93C}"/>
    <cellStyle name="Ausgabe 6 2 2 8 2" xfId="25065" xr:uid="{2C268B55-DC91-4241-8592-C152E7627154}"/>
    <cellStyle name="Ausgabe 6 2 2 9" xfId="4625" xr:uid="{9553D3C0-AC3D-46CF-88ED-FEB4C12D1A63}"/>
    <cellStyle name="Ausgabe 6 2 2 9 2" xfId="25066" xr:uid="{6F5C7B26-1A62-4894-B0B6-B10B209FC75B}"/>
    <cellStyle name="Ausgabe 6 2 3" xfId="4626" xr:uid="{CE1C652D-F25E-4384-87EB-2473E994E8D9}"/>
    <cellStyle name="Ausgabe 6 2 3 10" xfId="4627" xr:uid="{AD520792-18A8-4330-A3CE-6E799432F9D0}"/>
    <cellStyle name="Ausgabe 6 2 3 10 2" xfId="25067" xr:uid="{B74AA92B-662E-4C33-A1B7-E16AA05AC3FD}"/>
    <cellStyle name="Ausgabe 6 2 3 11" xfId="4628" xr:uid="{7BC33222-52EE-49E9-AF8F-5A9874C8A616}"/>
    <cellStyle name="Ausgabe 6 2 3 11 2" xfId="25068" xr:uid="{C0C1A407-716B-42A2-9497-07F4D3337C00}"/>
    <cellStyle name="Ausgabe 6 2 3 12" xfId="4629" xr:uid="{A995D72A-640C-4499-9B37-040DE8B42924}"/>
    <cellStyle name="Ausgabe 6 2 3 12 2" xfId="25069" xr:uid="{17637155-E18D-4260-BF23-AC493248E96C}"/>
    <cellStyle name="Ausgabe 6 2 3 13" xfId="4630" xr:uid="{A2541725-E386-4C9D-B730-4896C5F95472}"/>
    <cellStyle name="Ausgabe 6 2 3 13 2" xfId="25070" xr:uid="{E11C11D3-E6AF-4CB8-8F27-901D7CC92E06}"/>
    <cellStyle name="Ausgabe 6 2 3 14" xfId="4631" xr:uid="{5B5327D4-20C0-4054-9A92-116737236C3D}"/>
    <cellStyle name="Ausgabe 6 2 3 14 2" xfId="25071" xr:uid="{4492DBB8-C574-47B4-84A9-E608000F5F70}"/>
    <cellStyle name="Ausgabe 6 2 3 15" xfId="4632" xr:uid="{3185B883-7D25-4DF7-80BF-3706944D50F7}"/>
    <cellStyle name="Ausgabe 6 2 3 15 2" xfId="25072" xr:uid="{4494C626-518D-4B76-935C-1B21AA22D2D2}"/>
    <cellStyle name="Ausgabe 6 2 3 16" xfId="25073" xr:uid="{E2118397-190E-47BA-8DA8-613E85E4B3E7}"/>
    <cellStyle name="Ausgabe 6 2 3 2" xfId="4633" xr:uid="{01318F22-88BC-48F3-A43A-72DBEAD7290F}"/>
    <cellStyle name="Ausgabe 6 2 3 2 2" xfId="25074" xr:uid="{975EBD50-3B94-481A-B7F9-99FB4085BCD9}"/>
    <cellStyle name="Ausgabe 6 2 3 3" xfId="4634" xr:uid="{654786D7-916E-4511-837E-3AC7D5830FDB}"/>
    <cellStyle name="Ausgabe 6 2 3 3 2" xfId="25075" xr:uid="{DB16F10D-B27F-4B52-AD92-25EDA54B394A}"/>
    <cellStyle name="Ausgabe 6 2 3 4" xfId="4635" xr:uid="{D1506BC4-62BB-4478-BC3B-5FDD0228E088}"/>
    <cellStyle name="Ausgabe 6 2 3 4 2" xfId="25076" xr:uid="{3EB9036A-7858-42EB-AD63-3F3231F42D10}"/>
    <cellStyle name="Ausgabe 6 2 3 5" xfId="4636" xr:uid="{21D262C0-8C32-4702-A7D7-5B4425FF1AB0}"/>
    <cellStyle name="Ausgabe 6 2 3 5 2" xfId="25077" xr:uid="{90D5D331-4161-434A-A457-655EAB3553FA}"/>
    <cellStyle name="Ausgabe 6 2 3 6" xfId="4637" xr:uid="{9F1BA579-E5BD-4816-AA7E-8AF7DF87C9CE}"/>
    <cellStyle name="Ausgabe 6 2 3 6 2" xfId="25078" xr:uid="{91F41824-7658-4E90-BCC0-62A147F79739}"/>
    <cellStyle name="Ausgabe 6 2 3 7" xfId="4638" xr:uid="{CAE0A541-A5A2-4860-A7E3-BC2CFE8C381F}"/>
    <cellStyle name="Ausgabe 6 2 3 7 2" xfId="25079" xr:uid="{99E52A26-0212-4C73-B86D-9A05525915F3}"/>
    <cellStyle name="Ausgabe 6 2 3 8" xfId="4639" xr:uid="{3F3ED72B-E148-454E-A50A-F4D14985FFEC}"/>
    <cellStyle name="Ausgabe 6 2 3 8 2" xfId="25080" xr:uid="{8815BFF5-190F-45F4-AD84-69F63D0DA91E}"/>
    <cellStyle name="Ausgabe 6 2 3 9" xfId="4640" xr:uid="{7756686E-344D-48BE-8DD6-732A7FB16257}"/>
    <cellStyle name="Ausgabe 6 2 3 9 2" xfId="25081" xr:uid="{52EC2F52-BF58-44A8-8088-52032E9B8657}"/>
    <cellStyle name="Ausgabe 6 2 4" xfId="4641" xr:uid="{E7063B24-85CD-43C8-B5E8-1CFCD39F5A3C}"/>
    <cellStyle name="Ausgabe 6 2 4 2" xfId="25082" xr:uid="{AAE81BCB-969F-4C93-A9C6-293DBB89FA86}"/>
    <cellStyle name="Ausgabe 6 2 5" xfId="4642" xr:uid="{4E38C74B-82BC-47B1-88EE-F92BF2FA92F1}"/>
    <cellStyle name="Ausgabe 6 2 5 2" xfId="25083" xr:uid="{353D6BDF-D98F-4F51-8FA3-2D47CC999B67}"/>
    <cellStyle name="Ausgabe 6 2 6" xfId="4643" xr:uid="{98C748F8-2879-4A10-8C8D-E44E61A7C11A}"/>
    <cellStyle name="Ausgabe 6 2 6 2" xfId="25084" xr:uid="{933B0A86-0637-4C53-BA5F-6738AF122C28}"/>
    <cellStyle name="Ausgabe 6 2 7" xfId="4644" xr:uid="{AAC460B1-465E-491B-95F5-B142A2322BC4}"/>
    <cellStyle name="Ausgabe 6 2 7 2" xfId="25085" xr:uid="{94C2CDE4-B8D8-4059-8427-033CE0AE0777}"/>
    <cellStyle name="Ausgabe 6 2 8" xfId="4645" xr:uid="{3D277795-2D91-4102-B3F0-8E9BCB621A4D}"/>
    <cellStyle name="Ausgabe 6 2 8 2" xfId="25086" xr:uid="{4AD947CA-617F-42D7-ABEB-E19D32D217EF}"/>
    <cellStyle name="Ausgabe 6 2 9" xfId="4646" xr:uid="{82A0D8A9-D02F-4515-97F8-4F86CBB1286D}"/>
    <cellStyle name="Ausgabe 6 2 9 2" xfId="25087" xr:uid="{A6FB690F-052E-4678-8922-E5D7FE4C056C}"/>
    <cellStyle name="Ausgabe 6 20" xfId="4647" xr:uid="{12AF2A0D-C518-4FE5-A0E8-090060E4431C}"/>
    <cellStyle name="Ausgabe 6 20 2" xfId="25088" xr:uid="{124281DB-ACCD-4212-A161-8BC33A813051}"/>
    <cellStyle name="Ausgabe 6 21" xfId="25089" xr:uid="{4CEFD15F-B2DE-419D-B7FA-B16FA70DA659}"/>
    <cellStyle name="Ausgabe 6 3" xfId="4648" xr:uid="{F89CBC9C-DEFC-4A4D-82B5-C47937000BB5}"/>
    <cellStyle name="Ausgabe 6 3 10" xfId="4649" xr:uid="{E2F8E0DA-82E8-48F0-932E-2F7EC63340E2}"/>
    <cellStyle name="Ausgabe 6 3 10 2" xfId="25090" xr:uid="{DA90210C-2046-4E97-8881-CDE379D320DE}"/>
    <cellStyle name="Ausgabe 6 3 11" xfId="4650" xr:uid="{1B8522E7-123A-43BB-86EE-DFC4B4CAFC0D}"/>
    <cellStyle name="Ausgabe 6 3 11 2" xfId="25091" xr:uid="{82056A92-974E-4C01-9D68-1400613857EE}"/>
    <cellStyle name="Ausgabe 6 3 12" xfId="4651" xr:uid="{1CE50901-FF57-4275-BDA9-C28664CF31BB}"/>
    <cellStyle name="Ausgabe 6 3 12 2" xfId="25092" xr:uid="{11F7CCF4-882C-4650-B741-68C1CB0AF691}"/>
    <cellStyle name="Ausgabe 6 3 13" xfId="4652" xr:uid="{F6D2D90E-D292-4BCF-866A-457F610635D2}"/>
    <cellStyle name="Ausgabe 6 3 13 2" xfId="25093" xr:uid="{0C511122-4A39-47F6-A36F-1AE233394922}"/>
    <cellStyle name="Ausgabe 6 3 14" xfId="4653" xr:uid="{583E39D2-7E2F-44F0-823C-77A76CA347B3}"/>
    <cellStyle name="Ausgabe 6 3 14 2" xfId="25094" xr:uid="{0FC4C441-B153-4673-8473-BEE768727AFD}"/>
    <cellStyle name="Ausgabe 6 3 15" xfId="4654" xr:uid="{D06ED0B9-7DB2-4607-B12E-D1E3BFC353F4}"/>
    <cellStyle name="Ausgabe 6 3 15 2" xfId="25095" xr:uid="{88E7FF3C-DD78-41C1-99D3-4214700B98C8}"/>
    <cellStyle name="Ausgabe 6 3 16" xfId="25096" xr:uid="{F4D01815-C952-4124-80E4-3B47ECE1CA28}"/>
    <cellStyle name="Ausgabe 6 3 2" xfId="4655" xr:uid="{87F4ED27-FD0B-427E-A016-A84F28818612}"/>
    <cellStyle name="Ausgabe 6 3 2 10" xfId="4656" xr:uid="{066FC5B5-3C94-4542-ACF1-F4B9E8F929B4}"/>
    <cellStyle name="Ausgabe 6 3 2 10 2" xfId="25097" xr:uid="{54BD0180-FE1E-44F6-B13C-DC7A74668C66}"/>
    <cellStyle name="Ausgabe 6 3 2 11" xfId="4657" xr:uid="{E8E5A126-CD4A-4D73-9317-E244C4EBAD17}"/>
    <cellStyle name="Ausgabe 6 3 2 11 2" xfId="25098" xr:uid="{F1284945-BB47-47FD-8305-D563AC44B390}"/>
    <cellStyle name="Ausgabe 6 3 2 12" xfId="4658" xr:uid="{8D1767B9-3A6B-4056-981F-A2BF9E4C16A4}"/>
    <cellStyle name="Ausgabe 6 3 2 12 2" xfId="25099" xr:uid="{F8BA12B4-7AF9-4740-973D-3FDDDA7646D5}"/>
    <cellStyle name="Ausgabe 6 3 2 13" xfId="4659" xr:uid="{C34897ED-E08E-4E19-A5AA-C467CEA9A31D}"/>
    <cellStyle name="Ausgabe 6 3 2 13 2" xfId="25100" xr:uid="{5798648B-BE1E-4DB4-88D9-9E510F8F52C8}"/>
    <cellStyle name="Ausgabe 6 3 2 14" xfId="4660" xr:uid="{D6637A3E-7A02-4707-8105-886766A46A9E}"/>
    <cellStyle name="Ausgabe 6 3 2 14 2" xfId="25101" xr:uid="{B686AA04-C85D-4215-B2E1-619DD9CBD91C}"/>
    <cellStyle name="Ausgabe 6 3 2 15" xfId="25102" xr:uid="{C8DB27AC-5996-4E29-A33C-2182A5B86338}"/>
    <cellStyle name="Ausgabe 6 3 2 2" xfId="4661" xr:uid="{A4711950-9F68-4D17-8A89-1A7E25AEAF4E}"/>
    <cellStyle name="Ausgabe 6 3 2 2 10" xfId="4662" xr:uid="{93E65FB2-C504-49EE-965F-20E54A4FC263}"/>
    <cellStyle name="Ausgabe 6 3 2 2 10 2" xfId="25103" xr:uid="{D5542B74-F032-4C7F-9205-1329C58EE1F1}"/>
    <cellStyle name="Ausgabe 6 3 2 2 11" xfId="4663" xr:uid="{16F938FE-B7AF-49D5-A54A-67853B093D54}"/>
    <cellStyle name="Ausgabe 6 3 2 2 11 2" xfId="25104" xr:uid="{662F001C-16F8-4D75-BD67-F989A454A91E}"/>
    <cellStyle name="Ausgabe 6 3 2 2 12" xfId="4664" xr:uid="{512CCFCA-0C5D-4E69-A6DD-06C4DB84B0B8}"/>
    <cellStyle name="Ausgabe 6 3 2 2 12 2" xfId="25105" xr:uid="{088A2F7F-59CA-47B6-AD86-BCE7BD87BE6F}"/>
    <cellStyle name="Ausgabe 6 3 2 2 13" xfId="4665" xr:uid="{1D55BF99-900F-4C75-B789-971631C48C3A}"/>
    <cellStyle name="Ausgabe 6 3 2 2 13 2" xfId="25106" xr:uid="{A61FAABA-037F-4F85-BF9B-6CFC61870CDD}"/>
    <cellStyle name="Ausgabe 6 3 2 2 14" xfId="4666" xr:uid="{9FC1B503-828C-42C0-A1E2-EB50DF9BA481}"/>
    <cellStyle name="Ausgabe 6 3 2 2 14 2" xfId="25107" xr:uid="{FEE19909-AB25-42C7-97A8-6B2F80E92CDC}"/>
    <cellStyle name="Ausgabe 6 3 2 2 15" xfId="4667" xr:uid="{D1EFBD70-48E1-45FA-9BA8-FFFDB395591A}"/>
    <cellStyle name="Ausgabe 6 3 2 2 15 2" xfId="25108" xr:uid="{677CD696-9F04-45AC-8684-52EC9673C1E4}"/>
    <cellStyle name="Ausgabe 6 3 2 2 16" xfId="25109" xr:uid="{5819DFFB-B56D-42B3-B3D0-E83A1B3B0464}"/>
    <cellStyle name="Ausgabe 6 3 2 2 2" xfId="4668" xr:uid="{80AC71A5-2D07-46BE-852F-2C16CA5238D9}"/>
    <cellStyle name="Ausgabe 6 3 2 2 2 2" xfId="25110" xr:uid="{B5A0D8E9-9CE5-4FB6-BB45-57C59127CAFC}"/>
    <cellStyle name="Ausgabe 6 3 2 2 3" xfId="4669" xr:uid="{E24AAB68-343D-459A-B66C-71C2E7AEC45A}"/>
    <cellStyle name="Ausgabe 6 3 2 2 3 2" xfId="25111" xr:uid="{86F102CA-4035-4AE7-9324-63C1E4406CF1}"/>
    <cellStyle name="Ausgabe 6 3 2 2 4" xfId="4670" xr:uid="{AFC12E05-8D13-4C57-AB3C-8AF3D1047529}"/>
    <cellStyle name="Ausgabe 6 3 2 2 4 2" xfId="25112" xr:uid="{E5CF2DEB-FF07-4FB2-B71A-CE154FF58952}"/>
    <cellStyle name="Ausgabe 6 3 2 2 5" xfId="4671" xr:uid="{979F0EA2-30F6-408C-8433-D11366359FBE}"/>
    <cellStyle name="Ausgabe 6 3 2 2 5 2" xfId="25113" xr:uid="{1209DA2C-AB61-44CE-9116-F660D0411F1C}"/>
    <cellStyle name="Ausgabe 6 3 2 2 6" xfId="4672" xr:uid="{F83FB1D2-329D-40D4-A518-8790E913FF19}"/>
    <cellStyle name="Ausgabe 6 3 2 2 6 2" xfId="25114" xr:uid="{9067F974-00F2-4BC8-8AD2-A30320BCC8B3}"/>
    <cellStyle name="Ausgabe 6 3 2 2 7" xfId="4673" xr:uid="{1A8CAA0D-E5E2-41E6-9EE7-1E086E212040}"/>
    <cellStyle name="Ausgabe 6 3 2 2 7 2" xfId="25115" xr:uid="{8D07E6C4-22F0-45E4-B160-A9C224EFC258}"/>
    <cellStyle name="Ausgabe 6 3 2 2 8" xfId="4674" xr:uid="{CA1934DC-6EAB-4CC4-B28E-08DAC2371F9D}"/>
    <cellStyle name="Ausgabe 6 3 2 2 8 2" xfId="25116" xr:uid="{AD6ADFC1-CD0B-469B-B3C9-9E0E201CB030}"/>
    <cellStyle name="Ausgabe 6 3 2 2 9" xfId="4675" xr:uid="{64E01DCF-7C1B-4D4C-A768-1906D885CA95}"/>
    <cellStyle name="Ausgabe 6 3 2 2 9 2" xfId="25117" xr:uid="{3A69E04D-2F58-4B80-BB54-4185375C01E0}"/>
    <cellStyle name="Ausgabe 6 3 2 3" xfId="4676" xr:uid="{DCF7411D-5748-4082-BDE1-DC26026ED147}"/>
    <cellStyle name="Ausgabe 6 3 2 3 2" xfId="25118" xr:uid="{2B2450FC-306C-401E-80ED-29C25D453BE1}"/>
    <cellStyle name="Ausgabe 6 3 2 4" xfId="4677" xr:uid="{D72C3CB8-A5A5-4766-BA5B-3BE6EF2C4B62}"/>
    <cellStyle name="Ausgabe 6 3 2 4 2" xfId="25119" xr:uid="{882A5A5E-27DA-4F09-8823-1271EF520BC5}"/>
    <cellStyle name="Ausgabe 6 3 2 5" xfId="4678" xr:uid="{24D69304-1590-48D5-8086-76D8D16FB2EC}"/>
    <cellStyle name="Ausgabe 6 3 2 5 2" xfId="25120" xr:uid="{AF11AC27-5FDF-428A-95B1-CDC1DFA80B66}"/>
    <cellStyle name="Ausgabe 6 3 2 6" xfId="4679" xr:uid="{A2BF13DB-625C-4329-B653-846E0BE80298}"/>
    <cellStyle name="Ausgabe 6 3 2 6 2" xfId="25121" xr:uid="{C968BCC9-3DC8-49AB-8527-152A027C90A2}"/>
    <cellStyle name="Ausgabe 6 3 2 7" xfId="4680" xr:uid="{3AA5CD38-5F3B-41C5-8253-2523C9F7B0F1}"/>
    <cellStyle name="Ausgabe 6 3 2 7 2" xfId="25122" xr:uid="{9D430153-CA50-4DFF-B6C4-EFCD6A106181}"/>
    <cellStyle name="Ausgabe 6 3 2 8" xfId="4681" xr:uid="{35C74DD3-1236-4886-BE47-FBB4F4E0F226}"/>
    <cellStyle name="Ausgabe 6 3 2 8 2" xfId="25123" xr:uid="{A69212BC-C74A-460D-93BF-368B555046EC}"/>
    <cellStyle name="Ausgabe 6 3 2 9" xfId="4682" xr:uid="{1A6D2850-F1EE-4D2B-A2C8-D244999D7640}"/>
    <cellStyle name="Ausgabe 6 3 2 9 2" xfId="25124" xr:uid="{292D9CAA-40D7-46D0-86DF-E10C05D5A8A6}"/>
    <cellStyle name="Ausgabe 6 3 3" xfId="4683" xr:uid="{0369C35A-6CAD-4F94-AA83-3CF009C601D3}"/>
    <cellStyle name="Ausgabe 6 3 3 10" xfId="4684" xr:uid="{5FF6FDE8-58D8-4B9F-AA67-FCE8DAFDEEF2}"/>
    <cellStyle name="Ausgabe 6 3 3 10 2" xfId="25125" xr:uid="{75E0541A-DC6F-476B-93CE-76805C314607}"/>
    <cellStyle name="Ausgabe 6 3 3 11" xfId="4685" xr:uid="{35F2D4D8-93F7-473D-8F8B-963E2FC4ADBB}"/>
    <cellStyle name="Ausgabe 6 3 3 11 2" xfId="25126" xr:uid="{46DEE4F6-9163-4F21-AFBB-76F7ADD7154D}"/>
    <cellStyle name="Ausgabe 6 3 3 12" xfId="4686" xr:uid="{FCA6E446-CC92-4BF3-A583-59324DA93BF8}"/>
    <cellStyle name="Ausgabe 6 3 3 12 2" xfId="25127" xr:uid="{AC8A7007-73E7-4DF5-85EA-53B7E523F872}"/>
    <cellStyle name="Ausgabe 6 3 3 13" xfId="4687" xr:uid="{B57977F0-163C-48E2-A1C2-4A66C76D546E}"/>
    <cellStyle name="Ausgabe 6 3 3 13 2" xfId="25128" xr:uid="{20A24741-55AE-48B2-A01D-F7C3036D2C8D}"/>
    <cellStyle name="Ausgabe 6 3 3 14" xfId="4688" xr:uid="{04DC1A2B-4AAB-4B5B-AFCA-882BB39A0421}"/>
    <cellStyle name="Ausgabe 6 3 3 14 2" xfId="25129" xr:uid="{7DB1BFEF-3AB0-4376-A606-A2D2203EEAD5}"/>
    <cellStyle name="Ausgabe 6 3 3 15" xfId="4689" xr:uid="{EE26DB72-754C-4309-8C36-ABD4968675A0}"/>
    <cellStyle name="Ausgabe 6 3 3 15 2" xfId="25130" xr:uid="{9C229540-F388-4DB9-AF3A-ABFBA0DFFFA3}"/>
    <cellStyle name="Ausgabe 6 3 3 16" xfId="25131" xr:uid="{9182E929-2496-4DBE-92AD-B3DFD024D814}"/>
    <cellStyle name="Ausgabe 6 3 3 2" xfId="4690" xr:uid="{7364A1FC-5119-4EBC-BD8F-71D008C98B09}"/>
    <cellStyle name="Ausgabe 6 3 3 2 2" xfId="25132" xr:uid="{E1BBBF73-A3F5-42BD-B21F-9E913F3CE37E}"/>
    <cellStyle name="Ausgabe 6 3 3 3" xfId="4691" xr:uid="{BA26771B-CF73-4B5D-8B41-74EC87FD0DFA}"/>
    <cellStyle name="Ausgabe 6 3 3 3 2" xfId="25133" xr:uid="{62F4B6E2-CB71-4F3E-AC63-BD854F688367}"/>
    <cellStyle name="Ausgabe 6 3 3 4" xfId="4692" xr:uid="{545C1753-BF08-4BFB-9213-00055D4EEDAE}"/>
    <cellStyle name="Ausgabe 6 3 3 4 2" xfId="25134" xr:uid="{FA20DDD2-09A6-4BA7-93A7-85E3FF367D09}"/>
    <cellStyle name="Ausgabe 6 3 3 5" xfId="4693" xr:uid="{EFBDA0B7-A78F-47CA-87F4-CD1A15A47A24}"/>
    <cellStyle name="Ausgabe 6 3 3 5 2" xfId="25135" xr:uid="{6DE53528-0E38-440F-B7DF-A94E489617F3}"/>
    <cellStyle name="Ausgabe 6 3 3 6" xfId="4694" xr:uid="{EC98D85E-09C2-4654-8D92-D9D91E5702E8}"/>
    <cellStyle name="Ausgabe 6 3 3 6 2" xfId="25136" xr:uid="{A69C3CF7-ED33-45B1-813B-016A61DE8172}"/>
    <cellStyle name="Ausgabe 6 3 3 7" xfId="4695" xr:uid="{9817761E-7B3D-4D50-8E1A-0F5E2AFEC60B}"/>
    <cellStyle name="Ausgabe 6 3 3 7 2" xfId="25137" xr:uid="{FFD1EFBD-C05E-4284-B159-874C74BE01E4}"/>
    <cellStyle name="Ausgabe 6 3 3 8" xfId="4696" xr:uid="{93DF66E0-B573-4470-AA74-4CAF61533732}"/>
    <cellStyle name="Ausgabe 6 3 3 8 2" xfId="25138" xr:uid="{906CDB71-881E-4E95-BCB5-E5570B883FAE}"/>
    <cellStyle name="Ausgabe 6 3 3 9" xfId="4697" xr:uid="{0FD7AE88-02AA-4AB6-9546-CFD2C5970ACA}"/>
    <cellStyle name="Ausgabe 6 3 3 9 2" xfId="25139" xr:uid="{7A925742-6A6E-45EA-917E-6DDD52BC4072}"/>
    <cellStyle name="Ausgabe 6 3 4" xfId="4698" xr:uid="{4D5B04CA-82EC-47EF-9323-408393D732DE}"/>
    <cellStyle name="Ausgabe 6 3 4 2" xfId="25140" xr:uid="{7165483F-2BAE-4159-805B-FD87D5950691}"/>
    <cellStyle name="Ausgabe 6 3 5" xfId="4699" xr:uid="{845851E0-4EC0-4A62-BC93-D4C892F0822F}"/>
    <cellStyle name="Ausgabe 6 3 5 2" xfId="25141" xr:uid="{C8F84CAF-AB25-4168-BFD6-8F41B75D2E7D}"/>
    <cellStyle name="Ausgabe 6 3 6" xfId="4700" xr:uid="{5AEA4D27-7603-494B-BCBA-76C2954D5B34}"/>
    <cellStyle name="Ausgabe 6 3 6 2" xfId="25142" xr:uid="{91D47107-84B7-4FF9-973A-5BBCAB8035AB}"/>
    <cellStyle name="Ausgabe 6 3 7" xfId="4701" xr:uid="{16849E4C-FDCA-424D-96EA-16429F9341EE}"/>
    <cellStyle name="Ausgabe 6 3 7 2" xfId="25143" xr:uid="{332DC1BB-DE49-49F9-A011-7A75C5406CE3}"/>
    <cellStyle name="Ausgabe 6 3 8" xfId="4702" xr:uid="{D719A388-2E79-4EB9-9017-DA6ED09EE573}"/>
    <cellStyle name="Ausgabe 6 3 8 2" xfId="25144" xr:uid="{CD2519F8-A33B-4A8E-891A-8A7F62D5140D}"/>
    <cellStyle name="Ausgabe 6 3 9" xfId="4703" xr:uid="{DC273B40-0493-484B-B40E-2B38BCE65FB1}"/>
    <cellStyle name="Ausgabe 6 3 9 2" xfId="25145" xr:uid="{D0687603-E599-4C90-90A6-4D9EAE3B4957}"/>
    <cellStyle name="Ausgabe 6 4" xfId="4704" xr:uid="{1D1DE089-2A5F-49D8-838D-7DA4587F41F3}"/>
    <cellStyle name="Ausgabe 6 4 10" xfId="4705" xr:uid="{E05BDF20-A896-4DFA-8B45-898D050B751B}"/>
    <cellStyle name="Ausgabe 6 4 10 2" xfId="25146" xr:uid="{F0B77DE8-3D26-4503-BF42-D49E5D50FA7E}"/>
    <cellStyle name="Ausgabe 6 4 11" xfId="4706" xr:uid="{6F3DE361-738B-499F-9F32-5EA050D8F1CB}"/>
    <cellStyle name="Ausgabe 6 4 11 2" xfId="25147" xr:uid="{E86BEEF6-5B3A-4ED6-A4FD-A4A91AB0F3C0}"/>
    <cellStyle name="Ausgabe 6 4 12" xfId="4707" xr:uid="{FA6517AA-AE1A-4344-872D-4C1FCA687501}"/>
    <cellStyle name="Ausgabe 6 4 12 2" xfId="25148" xr:uid="{B6CF8B68-C7F4-4914-9C7F-8148CF7F8D3A}"/>
    <cellStyle name="Ausgabe 6 4 13" xfId="4708" xr:uid="{045DC531-5E2B-44AF-BE7A-A778ACA4B484}"/>
    <cellStyle name="Ausgabe 6 4 13 2" xfId="25149" xr:uid="{49497B3A-EB44-45CE-86CA-5DE0320AC5D3}"/>
    <cellStyle name="Ausgabe 6 4 14" xfId="4709" xr:uid="{CBECA821-C4FF-494C-B57A-3B74C1EA27B7}"/>
    <cellStyle name="Ausgabe 6 4 14 2" xfId="25150" xr:uid="{A2AB3645-FFAB-49C4-B3F8-3480752BCF36}"/>
    <cellStyle name="Ausgabe 6 4 15" xfId="4710" xr:uid="{45B38436-BA9A-4042-9083-06396C49A6B5}"/>
    <cellStyle name="Ausgabe 6 4 15 2" xfId="25151" xr:uid="{AC145F87-08DF-4F4D-8E71-C5E5DBE838EF}"/>
    <cellStyle name="Ausgabe 6 4 16" xfId="25152" xr:uid="{3A83D603-B82D-43A4-AFF4-B4D82EFCF809}"/>
    <cellStyle name="Ausgabe 6 4 2" xfId="4711" xr:uid="{2252C66F-0026-488F-B393-BFFD74B85A92}"/>
    <cellStyle name="Ausgabe 6 4 2 10" xfId="4712" xr:uid="{8F13EAF1-3732-470E-BB3B-B4AF71336DFB}"/>
    <cellStyle name="Ausgabe 6 4 2 10 2" xfId="25153" xr:uid="{0E17DABB-0ECE-4810-A30C-97018009A805}"/>
    <cellStyle name="Ausgabe 6 4 2 11" xfId="4713" xr:uid="{E9D9ACB8-89AD-45E7-BC12-4ACE3BE6480B}"/>
    <cellStyle name="Ausgabe 6 4 2 11 2" xfId="25154" xr:uid="{7DF8A86E-32CF-467D-AEC4-2B37A8CECD97}"/>
    <cellStyle name="Ausgabe 6 4 2 12" xfId="4714" xr:uid="{44171CE2-ADF5-4EFE-81E9-1899D29EFA05}"/>
    <cellStyle name="Ausgabe 6 4 2 12 2" xfId="25155" xr:uid="{A4DAD9C6-1C61-4B0D-96BE-B48969C42008}"/>
    <cellStyle name="Ausgabe 6 4 2 13" xfId="4715" xr:uid="{C3FBF867-7ED7-4B63-BB39-4F4B95A35F4A}"/>
    <cellStyle name="Ausgabe 6 4 2 13 2" xfId="25156" xr:uid="{30C71331-6278-43A6-A4CB-D9252442CEBB}"/>
    <cellStyle name="Ausgabe 6 4 2 14" xfId="4716" xr:uid="{4120F646-4E47-4F31-89A0-87A2A9534B4E}"/>
    <cellStyle name="Ausgabe 6 4 2 14 2" xfId="25157" xr:uid="{343B61BB-B4B6-4FDC-AD69-0B05F78F344E}"/>
    <cellStyle name="Ausgabe 6 4 2 15" xfId="25158" xr:uid="{9D6C8D4C-236B-42B6-AB33-BC6E655A74F7}"/>
    <cellStyle name="Ausgabe 6 4 2 2" xfId="4717" xr:uid="{0EBF448E-2364-4098-878C-DBABE06CEDB3}"/>
    <cellStyle name="Ausgabe 6 4 2 2 10" xfId="4718" xr:uid="{2503AE2E-2841-42AF-A8C2-0F92C555D8F7}"/>
    <cellStyle name="Ausgabe 6 4 2 2 10 2" xfId="25159" xr:uid="{AAFF307E-6CA5-41D6-B36B-7CF20117B2C7}"/>
    <cellStyle name="Ausgabe 6 4 2 2 11" xfId="4719" xr:uid="{7ECDC1EC-9738-411B-80D9-4F4A4F25B037}"/>
    <cellStyle name="Ausgabe 6 4 2 2 11 2" xfId="25160" xr:uid="{4BE3469F-DAA2-40BD-B414-0354FBA4B166}"/>
    <cellStyle name="Ausgabe 6 4 2 2 12" xfId="4720" xr:uid="{482E2399-C4FA-4541-AB2A-D519B7B49BC4}"/>
    <cellStyle name="Ausgabe 6 4 2 2 12 2" xfId="25161" xr:uid="{5A881226-24EE-4082-BABB-1A7FAF090AA9}"/>
    <cellStyle name="Ausgabe 6 4 2 2 13" xfId="4721" xr:uid="{D425BFFB-871B-4981-B2DE-89B57675D59D}"/>
    <cellStyle name="Ausgabe 6 4 2 2 13 2" xfId="25162" xr:uid="{77D213C1-EB2F-4B2E-8A7F-755BC8CA383A}"/>
    <cellStyle name="Ausgabe 6 4 2 2 14" xfId="4722" xr:uid="{F494244A-ED51-4780-9CFE-520958498847}"/>
    <cellStyle name="Ausgabe 6 4 2 2 14 2" xfId="25163" xr:uid="{851D3818-DD8F-434A-96BD-AA29B4BADC5A}"/>
    <cellStyle name="Ausgabe 6 4 2 2 15" xfId="4723" xr:uid="{4D39D5DB-4C45-46EC-B2C4-7A0464D8A25C}"/>
    <cellStyle name="Ausgabe 6 4 2 2 15 2" xfId="25164" xr:uid="{762E0411-BDB0-4640-B4BE-468E9496DBC4}"/>
    <cellStyle name="Ausgabe 6 4 2 2 16" xfId="25165" xr:uid="{45962FAA-0B22-49D5-BCCB-0C5EB40CB1DE}"/>
    <cellStyle name="Ausgabe 6 4 2 2 2" xfId="4724" xr:uid="{D9604A06-DBAE-4159-9F75-6F2288D99541}"/>
    <cellStyle name="Ausgabe 6 4 2 2 2 2" xfId="25166" xr:uid="{0FFE620D-2058-49FB-8CDC-FE420BEC03B9}"/>
    <cellStyle name="Ausgabe 6 4 2 2 3" xfId="4725" xr:uid="{50D10521-6D2D-4FB1-ACC0-675EE44F924D}"/>
    <cellStyle name="Ausgabe 6 4 2 2 3 2" xfId="25167" xr:uid="{4DCD8020-9572-4896-B2DE-69CFAB10F2DD}"/>
    <cellStyle name="Ausgabe 6 4 2 2 4" xfId="4726" xr:uid="{CB232C6F-AD57-48BB-92D7-6E97B1865380}"/>
    <cellStyle name="Ausgabe 6 4 2 2 4 2" xfId="25168" xr:uid="{004180EB-AFCC-42A8-8B70-CE9F5E29D54F}"/>
    <cellStyle name="Ausgabe 6 4 2 2 5" xfId="4727" xr:uid="{B6694DFF-864B-47B2-999F-78770A161237}"/>
    <cellStyle name="Ausgabe 6 4 2 2 5 2" xfId="25169" xr:uid="{B4A24179-A3DB-498F-92E4-95C274E0EDC7}"/>
    <cellStyle name="Ausgabe 6 4 2 2 6" xfId="4728" xr:uid="{4952F865-F4F4-47D8-BFFC-7F07AB2D2ABF}"/>
    <cellStyle name="Ausgabe 6 4 2 2 6 2" xfId="25170" xr:uid="{64A715B9-D930-4759-8EE7-5C6BE936450C}"/>
    <cellStyle name="Ausgabe 6 4 2 2 7" xfId="4729" xr:uid="{285D5820-AF54-4190-B48C-4554F1E764DA}"/>
    <cellStyle name="Ausgabe 6 4 2 2 7 2" xfId="25171" xr:uid="{B8014090-7584-469C-919E-ECC06E195CD3}"/>
    <cellStyle name="Ausgabe 6 4 2 2 8" xfId="4730" xr:uid="{0E433083-F116-4771-97D3-6BA6C004C05F}"/>
    <cellStyle name="Ausgabe 6 4 2 2 8 2" xfId="25172" xr:uid="{8AB1E39E-40A2-4E06-9D1A-85F66B45F72A}"/>
    <cellStyle name="Ausgabe 6 4 2 2 9" xfId="4731" xr:uid="{4194C712-8D03-4A9E-B54C-241B29BAE314}"/>
    <cellStyle name="Ausgabe 6 4 2 2 9 2" xfId="25173" xr:uid="{53FB5A97-78A6-413B-AF91-1A662162D0FE}"/>
    <cellStyle name="Ausgabe 6 4 2 3" xfId="4732" xr:uid="{5B7ED2C8-C3F4-404A-9F0D-068DD4ED24B1}"/>
    <cellStyle name="Ausgabe 6 4 2 3 2" xfId="25174" xr:uid="{3941F621-2989-4829-90C3-9A8F7BB879C0}"/>
    <cellStyle name="Ausgabe 6 4 2 4" xfId="4733" xr:uid="{950AD98C-0E0E-4A72-96E0-050936AB7342}"/>
    <cellStyle name="Ausgabe 6 4 2 4 2" xfId="25175" xr:uid="{F8B911DC-B8DE-436A-8A2A-62F9BE22953E}"/>
    <cellStyle name="Ausgabe 6 4 2 5" xfId="4734" xr:uid="{3444915F-992F-4887-A4FC-566A62AC3DC6}"/>
    <cellStyle name="Ausgabe 6 4 2 5 2" xfId="25176" xr:uid="{9B3480D5-90DE-4968-B631-2832B8563EBB}"/>
    <cellStyle name="Ausgabe 6 4 2 6" xfId="4735" xr:uid="{C02CA2D2-6FE5-44A6-AB46-999AA07A1E46}"/>
    <cellStyle name="Ausgabe 6 4 2 6 2" xfId="25177" xr:uid="{575212D0-B8C1-4398-ABAD-6FC6EA6AC598}"/>
    <cellStyle name="Ausgabe 6 4 2 7" xfId="4736" xr:uid="{B237D390-B8D0-4791-992E-98F305CAD584}"/>
    <cellStyle name="Ausgabe 6 4 2 7 2" xfId="25178" xr:uid="{6B38AC02-5FF8-446C-8DA7-8A2D384ABABD}"/>
    <cellStyle name="Ausgabe 6 4 2 8" xfId="4737" xr:uid="{52EC7EB7-8980-4B3D-8326-511A2A0DD586}"/>
    <cellStyle name="Ausgabe 6 4 2 8 2" xfId="25179" xr:uid="{EB07F2A3-7E62-4B47-98B0-F86929998A86}"/>
    <cellStyle name="Ausgabe 6 4 2 9" xfId="4738" xr:uid="{7FC47A5D-69C3-4E6F-95D7-55B5658FA880}"/>
    <cellStyle name="Ausgabe 6 4 2 9 2" xfId="25180" xr:uid="{7FC2F61A-48C9-497B-BC0F-CD0BB77FA0A3}"/>
    <cellStyle name="Ausgabe 6 4 3" xfId="4739" xr:uid="{B93141D9-A484-4C02-BCB8-ABE68199A735}"/>
    <cellStyle name="Ausgabe 6 4 3 10" xfId="4740" xr:uid="{33E7C6B7-76F8-4446-A2E7-0D28E869BFE6}"/>
    <cellStyle name="Ausgabe 6 4 3 10 2" xfId="25181" xr:uid="{62CACAC9-0F56-492D-9F43-3BD973CF8C45}"/>
    <cellStyle name="Ausgabe 6 4 3 11" xfId="4741" xr:uid="{E64D8494-4325-43EA-A1AE-A6553A739665}"/>
    <cellStyle name="Ausgabe 6 4 3 11 2" xfId="25182" xr:uid="{83D113E6-CC58-44A3-990F-E1A7B9F26793}"/>
    <cellStyle name="Ausgabe 6 4 3 12" xfId="4742" xr:uid="{358B73BA-64DC-48A4-BC88-46A01C87BF4A}"/>
    <cellStyle name="Ausgabe 6 4 3 12 2" xfId="25183" xr:uid="{2F18615D-D4AF-40DF-9A72-77E57BC7BD50}"/>
    <cellStyle name="Ausgabe 6 4 3 13" xfId="4743" xr:uid="{412E4926-1056-4F5A-AA9A-2490B7E98504}"/>
    <cellStyle name="Ausgabe 6 4 3 13 2" xfId="25184" xr:uid="{2D80F0B2-3D1C-458B-9DB1-4FC39FAF0B2A}"/>
    <cellStyle name="Ausgabe 6 4 3 14" xfId="4744" xr:uid="{F1A930E6-75F0-4C16-A8BF-D3C3CAD2D53E}"/>
    <cellStyle name="Ausgabe 6 4 3 14 2" xfId="25185" xr:uid="{EA1C8154-18B2-42FC-9671-C08525291449}"/>
    <cellStyle name="Ausgabe 6 4 3 15" xfId="4745" xr:uid="{83A6EEBF-E086-46CE-8B94-04B9B4147604}"/>
    <cellStyle name="Ausgabe 6 4 3 15 2" xfId="25186" xr:uid="{A97B1E12-8D4A-4193-863A-21B3C41F233E}"/>
    <cellStyle name="Ausgabe 6 4 3 16" xfId="25187" xr:uid="{75913504-E9A6-413D-9D8C-365B8BDE7AC1}"/>
    <cellStyle name="Ausgabe 6 4 3 2" xfId="4746" xr:uid="{DDCC40BD-F9CA-4411-A8DC-A29586AE898B}"/>
    <cellStyle name="Ausgabe 6 4 3 2 2" xfId="25188" xr:uid="{A90A7A2E-E8CC-4750-99A4-BAB4408AAB16}"/>
    <cellStyle name="Ausgabe 6 4 3 3" xfId="4747" xr:uid="{B1FC625D-FE6D-4FEB-BAC0-AE92DE9CFB88}"/>
    <cellStyle name="Ausgabe 6 4 3 3 2" xfId="25189" xr:uid="{8188807C-C30E-4A7C-BC77-C88244BBBD9A}"/>
    <cellStyle name="Ausgabe 6 4 3 4" xfId="4748" xr:uid="{F9D5B8D2-5626-466C-9254-22DB8FAB5A47}"/>
    <cellStyle name="Ausgabe 6 4 3 4 2" xfId="25190" xr:uid="{B19F7E07-5BB6-4026-9324-4342271E5110}"/>
    <cellStyle name="Ausgabe 6 4 3 5" xfId="4749" xr:uid="{540A5A36-6FA6-4979-9839-05F0D975E761}"/>
    <cellStyle name="Ausgabe 6 4 3 5 2" xfId="25191" xr:uid="{605DC291-2958-4DB7-909C-B672F1834C4E}"/>
    <cellStyle name="Ausgabe 6 4 3 6" xfId="4750" xr:uid="{C71ADCA5-830F-4974-9C5B-E4D32829A45A}"/>
    <cellStyle name="Ausgabe 6 4 3 6 2" xfId="25192" xr:uid="{98182FF1-41B6-4AC1-8438-AE8AF352EF37}"/>
    <cellStyle name="Ausgabe 6 4 3 7" xfId="4751" xr:uid="{C14B686E-163B-44C9-8914-08BF252939C7}"/>
    <cellStyle name="Ausgabe 6 4 3 7 2" xfId="25193" xr:uid="{9C678B0E-B0CC-4B97-8889-37EDCCFA2430}"/>
    <cellStyle name="Ausgabe 6 4 3 8" xfId="4752" xr:uid="{C576906D-E67E-426E-A211-F946E56D9880}"/>
    <cellStyle name="Ausgabe 6 4 3 8 2" xfId="25194" xr:uid="{99B048B0-5521-4D1C-B02C-DB6BA42C98AF}"/>
    <cellStyle name="Ausgabe 6 4 3 9" xfId="4753" xr:uid="{ABFB39B2-D149-46D5-B2D4-7284DBBE69D8}"/>
    <cellStyle name="Ausgabe 6 4 3 9 2" xfId="25195" xr:uid="{0F9C5D83-1E13-4CDA-907F-0F4BF4974C3D}"/>
    <cellStyle name="Ausgabe 6 4 4" xfId="4754" xr:uid="{27094891-65A6-4C60-9035-B2B33A213883}"/>
    <cellStyle name="Ausgabe 6 4 4 2" xfId="25196" xr:uid="{F1C22410-4BA9-4DBA-AC57-4225CC385D3E}"/>
    <cellStyle name="Ausgabe 6 4 5" xfId="4755" xr:uid="{97106796-6A2C-4696-9BC5-960942C099D0}"/>
    <cellStyle name="Ausgabe 6 4 5 2" xfId="25197" xr:uid="{3F69F3CA-4A87-4DEA-B3D4-58AC5571AB27}"/>
    <cellStyle name="Ausgabe 6 4 6" xfId="4756" xr:uid="{54490A09-AC43-4C2B-9DCB-3A24DBE80EA4}"/>
    <cellStyle name="Ausgabe 6 4 6 2" xfId="25198" xr:uid="{36F9B5CE-A700-4705-A4DA-89BDE3714DB2}"/>
    <cellStyle name="Ausgabe 6 4 7" xfId="4757" xr:uid="{30489397-471B-4835-9A9F-DB80AFC60B2B}"/>
    <cellStyle name="Ausgabe 6 4 7 2" xfId="25199" xr:uid="{F2084892-EB0E-4AE0-9910-F3F8314E67E3}"/>
    <cellStyle name="Ausgabe 6 4 8" xfId="4758" xr:uid="{BA8CCCA8-990F-4186-A05E-64C8AD5276CB}"/>
    <cellStyle name="Ausgabe 6 4 8 2" xfId="25200" xr:uid="{A69E18D6-6CA3-4690-8DEA-DC9430BFB426}"/>
    <cellStyle name="Ausgabe 6 4 9" xfId="4759" xr:uid="{8410E968-E468-4B37-BF51-C473408FA6A6}"/>
    <cellStyle name="Ausgabe 6 4 9 2" xfId="25201" xr:uid="{1440AD64-ECE9-4F69-99D0-61967F1BE6B5}"/>
    <cellStyle name="Ausgabe 6 5" xfId="4760" xr:uid="{B1D4647A-AF25-4921-B18C-2222F56D07C5}"/>
    <cellStyle name="Ausgabe 6 5 10" xfId="4761" xr:uid="{A76385A5-B9D8-4AEF-9089-03FF99FF361D}"/>
    <cellStyle name="Ausgabe 6 5 10 2" xfId="25202" xr:uid="{842D7A30-E756-4833-B377-D4397B8C953B}"/>
    <cellStyle name="Ausgabe 6 5 11" xfId="4762" xr:uid="{63A0A81C-D226-4ABB-A485-60420E53451D}"/>
    <cellStyle name="Ausgabe 6 5 11 2" xfId="25203" xr:uid="{6706434F-FB73-42E8-9E77-627C48539486}"/>
    <cellStyle name="Ausgabe 6 5 12" xfId="4763" xr:uid="{5B6CC802-CF18-4C24-B3A7-E302B316D739}"/>
    <cellStyle name="Ausgabe 6 5 12 2" xfId="25204" xr:uid="{227D4F5E-98CB-48B6-BEB0-56FDED1E068F}"/>
    <cellStyle name="Ausgabe 6 5 13" xfId="4764" xr:uid="{92F40048-7A6E-4966-9903-22CA179B627D}"/>
    <cellStyle name="Ausgabe 6 5 13 2" xfId="25205" xr:uid="{C4A86A61-EF86-4008-8C48-2796DE9B0FB6}"/>
    <cellStyle name="Ausgabe 6 5 14" xfId="4765" xr:uid="{82BF9620-E883-48B5-8564-26DA7A6E0365}"/>
    <cellStyle name="Ausgabe 6 5 14 2" xfId="25206" xr:uid="{71F7F58F-7DDF-4280-829B-FA70DA8C4D20}"/>
    <cellStyle name="Ausgabe 6 5 15" xfId="4766" xr:uid="{ED89F083-13BA-4918-BE4C-9032EBAB5C68}"/>
    <cellStyle name="Ausgabe 6 5 15 2" xfId="25207" xr:uid="{EBAADF1D-321A-4386-80CB-6F72263AC578}"/>
    <cellStyle name="Ausgabe 6 5 16" xfId="25208" xr:uid="{F5AF3BA3-14C1-401A-9498-0EEE13563A70}"/>
    <cellStyle name="Ausgabe 6 5 2" xfId="4767" xr:uid="{3A2D1D22-7F98-4397-A5F3-67264FE77218}"/>
    <cellStyle name="Ausgabe 6 5 2 10" xfId="4768" xr:uid="{0F9D85FD-1281-4E4C-ABD0-D66ECE8BC5B1}"/>
    <cellStyle name="Ausgabe 6 5 2 10 2" xfId="25209" xr:uid="{B7CCC9FA-E5DE-4CEE-949D-DFF804F688C7}"/>
    <cellStyle name="Ausgabe 6 5 2 11" xfId="4769" xr:uid="{91BC8D15-2526-49CB-A344-56207101C8B1}"/>
    <cellStyle name="Ausgabe 6 5 2 11 2" xfId="25210" xr:uid="{18C1F307-6FC5-402C-81E5-370DA48901DF}"/>
    <cellStyle name="Ausgabe 6 5 2 12" xfId="4770" xr:uid="{38ED0A3D-131B-4975-885B-FAF1BD4F78F9}"/>
    <cellStyle name="Ausgabe 6 5 2 12 2" xfId="25211" xr:uid="{17EA5682-68AA-4942-8DCE-B3710329137A}"/>
    <cellStyle name="Ausgabe 6 5 2 13" xfId="4771" xr:uid="{F1C65659-2A4A-4486-A3A5-7A27B0EA3F4B}"/>
    <cellStyle name="Ausgabe 6 5 2 13 2" xfId="25212" xr:uid="{5AA9B2A9-26F0-4C8C-8A1F-3F8ABA28FCE4}"/>
    <cellStyle name="Ausgabe 6 5 2 14" xfId="4772" xr:uid="{C1F4CD0D-C6D1-4B15-AD5D-DD3568859837}"/>
    <cellStyle name="Ausgabe 6 5 2 14 2" xfId="25213" xr:uid="{2D8F1E6C-B663-45D6-A5D3-43B37ED5A1A4}"/>
    <cellStyle name="Ausgabe 6 5 2 15" xfId="25214" xr:uid="{85A41978-1EFE-4917-9432-F8006CD1ECAE}"/>
    <cellStyle name="Ausgabe 6 5 2 2" xfId="4773" xr:uid="{3B477C01-8BCD-4FA4-BF7D-18106CA0468A}"/>
    <cellStyle name="Ausgabe 6 5 2 2 10" xfId="4774" xr:uid="{56063F47-D01D-4A04-895F-AFECBF8231F7}"/>
    <cellStyle name="Ausgabe 6 5 2 2 10 2" xfId="25215" xr:uid="{25BC1C62-2102-4F35-A910-4A34F13CF1C9}"/>
    <cellStyle name="Ausgabe 6 5 2 2 11" xfId="4775" xr:uid="{073A60EF-6339-4AB7-9AD5-921F43987D05}"/>
    <cellStyle name="Ausgabe 6 5 2 2 11 2" xfId="25216" xr:uid="{78578438-FFE9-48E7-8E86-C57E3EAAF674}"/>
    <cellStyle name="Ausgabe 6 5 2 2 12" xfId="4776" xr:uid="{34D68D62-62FB-4412-9544-5F91B0EECC2B}"/>
    <cellStyle name="Ausgabe 6 5 2 2 12 2" xfId="25217" xr:uid="{88A32368-D6F8-41B4-80BF-5DBEBD065879}"/>
    <cellStyle name="Ausgabe 6 5 2 2 13" xfId="4777" xr:uid="{51B761A3-7C8D-4DCE-BB6B-16A9A75C3DBE}"/>
    <cellStyle name="Ausgabe 6 5 2 2 13 2" xfId="25218" xr:uid="{8BD83613-C8A7-4E2B-88C2-13CCE277E439}"/>
    <cellStyle name="Ausgabe 6 5 2 2 14" xfId="4778" xr:uid="{74389DC7-B8FD-46D6-930D-49C21901F92F}"/>
    <cellStyle name="Ausgabe 6 5 2 2 14 2" xfId="25219" xr:uid="{888FD96C-2963-41BA-B1FE-EF646906BC03}"/>
    <cellStyle name="Ausgabe 6 5 2 2 15" xfId="4779" xr:uid="{D4CECDAB-6448-438F-8C42-64AB8FB91339}"/>
    <cellStyle name="Ausgabe 6 5 2 2 15 2" xfId="25220" xr:uid="{EB8EE04A-FB77-453B-AF3E-F7DA97E1D67B}"/>
    <cellStyle name="Ausgabe 6 5 2 2 16" xfId="25221" xr:uid="{4E8991B0-9737-4416-A900-C73E4ED824E3}"/>
    <cellStyle name="Ausgabe 6 5 2 2 2" xfId="4780" xr:uid="{CB032A9A-6AD8-402D-9AB1-BAF5B8B226FE}"/>
    <cellStyle name="Ausgabe 6 5 2 2 2 2" xfId="25222" xr:uid="{A735A3E6-A749-49F4-8D07-0EFCA8778D68}"/>
    <cellStyle name="Ausgabe 6 5 2 2 3" xfId="4781" xr:uid="{E4D54843-CCFF-44BF-9B4B-E6A006520F5B}"/>
    <cellStyle name="Ausgabe 6 5 2 2 3 2" xfId="25223" xr:uid="{5BF09B19-CF0A-452C-A9EA-9E84B4A60ADA}"/>
    <cellStyle name="Ausgabe 6 5 2 2 4" xfId="4782" xr:uid="{0EAFA23C-C1C2-41FE-881A-9741B7F89D66}"/>
    <cellStyle name="Ausgabe 6 5 2 2 4 2" xfId="25224" xr:uid="{98B62B47-2E99-4907-96B8-2AF3E3D651B5}"/>
    <cellStyle name="Ausgabe 6 5 2 2 5" xfId="4783" xr:uid="{F71B5CA9-E5B3-46FD-A702-80DB85767854}"/>
    <cellStyle name="Ausgabe 6 5 2 2 5 2" xfId="25225" xr:uid="{43A83F61-6572-4098-8E02-A7F6D2F72AAE}"/>
    <cellStyle name="Ausgabe 6 5 2 2 6" xfId="4784" xr:uid="{F25EAFB8-F61C-4F63-8FDF-6905378E24E9}"/>
    <cellStyle name="Ausgabe 6 5 2 2 6 2" xfId="25226" xr:uid="{2E50DD11-8A88-4A56-AD23-F7E358D9AE5F}"/>
    <cellStyle name="Ausgabe 6 5 2 2 7" xfId="4785" xr:uid="{FA994F23-B16F-4C85-8C19-F26C5F81F0C1}"/>
    <cellStyle name="Ausgabe 6 5 2 2 7 2" xfId="25227" xr:uid="{4F7429D9-AAAD-4711-80CE-D2B287E6CA70}"/>
    <cellStyle name="Ausgabe 6 5 2 2 8" xfId="4786" xr:uid="{69417D23-3381-4966-BF87-2B770D737946}"/>
    <cellStyle name="Ausgabe 6 5 2 2 8 2" xfId="25228" xr:uid="{94B65BB9-B98C-40F6-86E8-17C3D7ECC0D4}"/>
    <cellStyle name="Ausgabe 6 5 2 2 9" xfId="4787" xr:uid="{28E30520-7F3B-4B47-8CAF-B1653565D0B3}"/>
    <cellStyle name="Ausgabe 6 5 2 2 9 2" xfId="25229" xr:uid="{9573C1AF-234A-4D05-A750-D3815284F408}"/>
    <cellStyle name="Ausgabe 6 5 2 3" xfId="4788" xr:uid="{D548D5DA-F992-44C2-8E2A-BB95E411BBE9}"/>
    <cellStyle name="Ausgabe 6 5 2 3 2" xfId="25230" xr:uid="{343611FC-D22A-437C-A77E-64444A9266F8}"/>
    <cellStyle name="Ausgabe 6 5 2 4" xfId="4789" xr:uid="{ADC6868C-CC54-47C3-B5AE-E323327E1D93}"/>
    <cellStyle name="Ausgabe 6 5 2 4 2" xfId="25231" xr:uid="{E805AF10-2717-4E2E-A077-8E8DCA07EB5A}"/>
    <cellStyle name="Ausgabe 6 5 2 5" xfId="4790" xr:uid="{88E02948-6778-4E81-BAA6-9A02468D14D0}"/>
    <cellStyle name="Ausgabe 6 5 2 5 2" xfId="25232" xr:uid="{F2F1209D-6654-426B-95F9-35178358FD82}"/>
    <cellStyle name="Ausgabe 6 5 2 6" xfId="4791" xr:uid="{AB8EB411-F2F4-4D96-9068-14547787D819}"/>
    <cellStyle name="Ausgabe 6 5 2 6 2" xfId="25233" xr:uid="{4B08D291-50D6-4F0F-A386-6F01E9524DFC}"/>
    <cellStyle name="Ausgabe 6 5 2 7" xfId="4792" xr:uid="{76FD385E-CBD8-4BD8-851C-04E030A3294D}"/>
    <cellStyle name="Ausgabe 6 5 2 7 2" xfId="25234" xr:uid="{542A9395-8A9C-4B11-B227-84458AAC345A}"/>
    <cellStyle name="Ausgabe 6 5 2 8" xfId="4793" xr:uid="{DF782A39-C773-4987-86F9-2CD34B1F4968}"/>
    <cellStyle name="Ausgabe 6 5 2 8 2" xfId="25235" xr:uid="{59D1A69F-56AD-4D65-A452-89BDA98D265A}"/>
    <cellStyle name="Ausgabe 6 5 2 9" xfId="4794" xr:uid="{EAE15F66-B9DC-4F82-9F07-E53797EF4F11}"/>
    <cellStyle name="Ausgabe 6 5 2 9 2" xfId="25236" xr:uid="{478AD45A-7E17-4403-9BC6-660926C2E61F}"/>
    <cellStyle name="Ausgabe 6 5 3" xfId="4795" xr:uid="{A1A29975-3392-4338-8E4F-67169113E7BF}"/>
    <cellStyle name="Ausgabe 6 5 3 10" xfId="4796" xr:uid="{0E23A410-0B36-4FD0-8DA5-E3CF146786B0}"/>
    <cellStyle name="Ausgabe 6 5 3 10 2" xfId="25237" xr:uid="{0290EFE0-3423-4B03-BE24-688961AC7223}"/>
    <cellStyle name="Ausgabe 6 5 3 11" xfId="4797" xr:uid="{962A3A0E-77DE-4B65-96BF-7FB29B354AF9}"/>
    <cellStyle name="Ausgabe 6 5 3 11 2" xfId="25238" xr:uid="{DED07959-69B3-4229-929D-C0F587907E04}"/>
    <cellStyle name="Ausgabe 6 5 3 12" xfId="4798" xr:uid="{DFF3F56B-3BC6-4C3D-A569-565F33D19A53}"/>
    <cellStyle name="Ausgabe 6 5 3 12 2" xfId="25239" xr:uid="{11682862-2016-48A0-9749-3E0C52898829}"/>
    <cellStyle name="Ausgabe 6 5 3 13" xfId="4799" xr:uid="{8BD69BF8-BE93-4120-BF92-290BA927E90F}"/>
    <cellStyle name="Ausgabe 6 5 3 13 2" xfId="25240" xr:uid="{53558CA9-2545-43F6-BF65-B7B1F67E1679}"/>
    <cellStyle name="Ausgabe 6 5 3 14" xfId="4800" xr:uid="{91F200B7-D11B-47C8-AF5C-9E3F4D78FD20}"/>
    <cellStyle name="Ausgabe 6 5 3 14 2" xfId="25241" xr:uid="{B278A535-0177-4FC6-8C5A-B23D386110D8}"/>
    <cellStyle name="Ausgabe 6 5 3 15" xfId="4801" xr:uid="{CEFE08D6-5481-4F61-82D3-CDE8E22575BB}"/>
    <cellStyle name="Ausgabe 6 5 3 15 2" xfId="25242" xr:uid="{A356C6DA-E8F2-4441-A257-CDF2B643B677}"/>
    <cellStyle name="Ausgabe 6 5 3 16" xfId="25243" xr:uid="{267A94E3-90EB-43C2-986A-6FAE09EC37DC}"/>
    <cellStyle name="Ausgabe 6 5 3 2" xfId="4802" xr:uid="{E277B685-C7D3-4EED-B39D-9D635CE8947C}"/>
    <cellStyle name="Ausgabe 6 5 3 2 2" xfId="25244" xr:uid="{EC0D06ED-1C97-43C3-B3B4-A633988FB255}"/>
    <cellStyle name="Ausgabe 6 5 3 3" xfId="4803" xr:uid="{6188EE70-6168-454A-AB63-4561DEA7A98C}"/>
    <cellStyle name="Ausgabe 6 5 3 3 2" xfId="25245" xr:uid="{4EB8D2A6-8310-45DE-9A51-2EE180964548}"/>
    <cellStyle name="Ausgabe 6 5 3 4" xfId="4804" xr:uid="{9B055EC3-7A5B-4917-90EC-B604DFD085F8}"/>
    <cellStyle name="Ausgabe 6 5 3 4 2" xfId="25246" xr:uid="{30DE5F21-CA6E-44FA-ABC2-00334A92DD86}"/>
    <cellStyle name="Ausgabe 6 5 3 5" xfId="4805" xr:uid="{ADFF0B90-8640-4318-93D2-3E8280A5A85A}"/>
    <cellStyle name="Ausgabe 6 5 3 5 2" xfId="25247" xr:uid="{7E1CCC54-75AD-4160-BADD-219FFC6112DB}"/>
    <cellStyle name="Ausgabe 6 5 3 6" xfId="4806" xr:uid="{5A25C8AE-9E5B-44BC-8D58-AA2E2A38383E}"/>
    <cellStyle name="Ausgabe 6 5 3 6 2" xfId="25248" xr:uid="{43515606-8F68-419B-8F7B-EAA0D58E2ECE}"/>
    <cellStyle name="Ausgabe 6 5 3 7" xfId="4807" xr:uid="{057111B9-DAAA-4F40-B1FB-512653081BC3}"/>
    <cellStyle name="Ausgabe 6 5 3 7 2" xfId="25249" xr:uid="{7D2C7079-728D-43DD-8A49-0FF388106A91}"/>
    <cellStyle name="Ausgabe 6 5 3 8" xfId="4808" xr:uid="{AE4F1A39-C8C3-439F-B3F9-E95BB4E70975}"/>
    <cellStyle name="Ausgabe 6 5 3 8 2" xfId="25250" xr:uid="{D6B9754B-B189-47B7-9F86-4E8B62000A66}"/>
    <cellStyle name="Ausgabe 6 5 3 9" xfId="4809" xr:uid="{E129C586-7DC0-4AE7-AAFD-FB177623F54A}"/>
    <cellStyle name="Ausgabe 6 5 3 9 2" xfId="25251" xr:uid="{82BEE2E6-EB41-4499-B861-18BB2B70C9EF}"/>
    <cellStyle name="Ausgabe 6 5 4" xfId="4810" xr:uid="{55283A6E-49BF-4130-9E16-B8E31D231127}"/>
    <cellStyle name="Ausgabe 6 5 4 2" xfId="25252" xr:uid="{FFE27C68-7595-42B8-A2C5-0BBE8049772E}"/>
    <cellStyle name="Ausgabe 6 5 5" xfId="4811" xr:uid="{96642518-8623-46EB-AE7A-802A7C2731D7}"/>
    <cellStyle name="Ausgabe 6 5 5 2" xfId="25253" xr:uid="{BDF83265-0FE9-4723-BD2E-1CD2FE4F592E}"/>
    <cellStyle name="Ausgabe 6 5 6" xfId="4812" xr:uid="{8E77FD65-A4D2-4808-A6E4-5733E683C57F}"/>
    <cellStyle name="Ausgabe 6 5 6 2" xfId="25254" xr:uid="{45D5AD15-02D7-4E23-B322-C24571C2E9AF}"/>
    <cellStyle name="Ausgabe 6 5 7" xfId="4813" xr:uid="{592D693D-4173-4021-8B24-A4F73D0FD183}"/>
    <cellStyle name="Ausgabe 6 5 7 2" xfId="25255" xr:uid="{DAB31011-6C5D-4FF9-80BC-E007546C54B9}"/>
    <cellStyle name="Ausgabe 6 5 8" xfId="4814" xr:uid="{33FE8FE6-D34A-40B0-8367-B915942E69B4}"/>
    <cellStyle name="Ausgabe 6 5 8 2" xfId="25256" xr:uid="{C12EED6B-3463-479C-B826-932BA67FE3A0}"/>
    <cellStyle name="Ausgabe 6 5 9" xfId="4815" xr:uid="{0F18659A-5B9A-4CD1-B007-7A079C92733E}"/>
    <cellStyle name="Ausgabe 6 5 9 2" xfId="25257" xr:uid="{BEB1D0E2-E144-46DF-B652-B30C8BF9D963}"/>
    <cellStyle name="Ausgabe 6 6" xfId="4816" xr:uid="{42F81843-2AF7-4B43-8D77-E08C87058C7F}"/>
    <cellStyle name="Ausgabe 6 6 10" xfId="4817" xr:uid="{9FD02743-0CB9-4A86-BC02-ACA4A20E15ED}"/>
    <cellStyle name="Ausgabe 6 6 10 2" xfId="25258" xr:uid="{27893D84-4543-4350-AF01-C648C2F7A240}"/>
    <cellStyle name="Ausgabe 6 6 11" xfId="4818" xr:uid="{879634AF-A512-4005-84FA-8DCF8012FA77}"/>
    <cellStyle name="Ausgabe 6 6 11 2" xfId="25259" xr:uid="{314A5121-5273-4CD7-9FDD-9E16896285E5}"/>
    <cellStyle name="Ausgabe 6 6 12" xfId="4819" xr:uid="{3DCF804B-6B05-4FA6-B4F6-DB8D8FBB0BF4}"/>
    <cellStyle name="Ausgabe 6 6 12 2" xfId="25260" xr:uid="{7DA0A0FE-65D0-4332-ACA1-EE6DF174ECC4}"/>
    <cellStyle name="Ausgabe 6 6 13" xfId="4820" xr:uid="{EDBB906D-221C-4E7A-9BF9-CBB8214E3258}"/>
    <cellStyle name="Ausgabe 6 6 13 2" xfId="25261" xr:uid="{2E0F3550-C2E1-4D1C-87AC-4ECFA43ECD60}"/>
    <cellStyle name="Ausgabe 6 6 14" xfId="4821" xr:uid="{3A0FFA74-545A-451E-9D88-381EA1F643C0}"/>
    <cellStyle name="Ausgabe 6 6 14 2" xfId="25262" xr:uid="{CB28116A-06CF-4654-8BB4-A3570AFD3C96}"/>
    <cellStyle name="Ausgabe 6 6 15" xfId="4822" xr:uid="{28C2E05E-B182-4E68-941E-A398D4E3B0D5}"/>
    <cellStyle name="Ausgabe 6 6 15 2" xfId="25263" xr:uid="{33C5EE30-71C8-4FDB-8423-0BFC34A8EBC6}"/>
    <cellStyle name="Ausgabe 6 6 16" xfId="25264" xr:uid="{B3BC3268-F110-4C4F-BA76-9A5C765F5F9D}"/>
    <cellStyle name="Ausgabe 6 6 2" xfId="4823" xr:uid="{61776829-0045-4F58-A7DC-B0D031C1C059}"/>
    <cellStyle name="Ausgabe 6 6 2 10" xfId="4824" xr:uid="{61B6F56B-7FDD-4B86-9E79-BD3D45ADB024}"/>
    <cellStyle name="Ausgabe 6 6 2 10 2" xfId="25265" xr:uid="{EC670053-4E02-45F3-9391-3D98C39AFB5E}"/>
    <cellStyle name="Ausgabe 6 6 2 11" xfId="4825" xr:uid="{9497D979-983D-481C-8E97-F5FAE0FACB31}"/>
    <cellStyle name="Ausgabe 6 6 2 11 2" xfId="25266" xr:uid="{D8F86EC6-720C-4BC8-9AA4-64F9D337AC7E}"/>
    <cellStyle name="Ausgabe 6 6 2 12" xfId="4826" xr:uid="{7A35CA15-1960-47E9-9E43-DEA25C69375B}"/>
    <cellStyle name="Ausgabe 6 6 2 12 2" xfId="25267" xr:uid="{D68F97EA-2EA5-4336-8590-FFF4E46BDA36}"/>
    <cellStyle name="Ausgabe 6 6 2 13" xfId="4827" xr:uid="{0C486AFE-5A3D-484B-949C-9B2EBF75BB56}"/>
    <cellStyle name="Ausgabe 6 6 2 13 2" xfId="25268" xr:uid="{E27AE790-CB48-4F9A-B0B3-CD546C72020F}"/>
    <cellStyle name="Ausgabe 6 6 2 14" xfId="4828" xr:uid="{AE361458-CD23-42BF-8A2B-5CF72DC2C827}"/>
    <cellStyle name="Ausgabe 6 6 2 14 2" xfId="25269" xr:uid="{826BEA99-1C20-4675-9E0A-2A45DFAE019B}"/>
    <cellStyle name="Ausgabe 6 6 2 15" xfId="25270" xr:uid="{6F398EDE-5FCC-4918-930F-87643F201086}"/>
    <cellStyle name="Ausgabe 6 6 2 2" xfId="4829" xr:uid="{E10B78A9-A8B6-4007-BDC8-76F42C916E1C}"/>
    <cellStyle name="Ausgabe 6 6 2 2 10" xfId="4830" xr:uid="{0C209814-F967-48FE-8898-06DC7BE008A5}"/>
    <cellStyle name="Ausgabe 6 6 2 2 10 2" xfId="25271" xr:uid="{57A346D9-52CE-4954-8687-87372453942D}"/>
    <cellStyle name="Ausgabe 6 6 2 2 11" xfId="4831" xr:uid="{48CD1DD9-1099-49D9-AA44-FD43621E6D97}"/>
    <cellStyle name="Ausgabe 6 6 2 2 11 2" xfId="25272" xr:uid="{6A846B63-1D9D-4169-9B5A-82696EAF3EEA}"/>
    <cellStyle name="Ausgabe 6 6 2 2 12" xfId="4832" xr:uid="{BD0CC2AD-30E1-48E5-8F45-08E6C44B5BB3}"/>
    <cellStyle name="Ausgabe 6 6 2 2 12 2" xfId="25273" xr:uid="{D667FF66-81EA-4CD3-AC13-BC01F35647A3}"/>
    <cellStyle name="Ausgabe 6 6 2 2 13" xfId="4833" xr:uid="{3EC0FCB1-E5DC-4EA0-9573-72235B1605C9}"/>
    <cellStyle name="Ausgabe 6 6 2 2 13 2" xfId="25274" xr:uid="{A1F8DE90-EC75-4755-B638-18B37E9ED162}"/>
    <cellStyle name="Ausgabe 6 6 2 2 14" xfId="4834" xr:uid="{63191ADB-8486-4855-9141-A4DCF7879FF7}"/>
    <cellStyle name="Ausgabe 6 6 2 2 14 2" xfId="25275" xr:uid="{10AC04E0-202A-46A6-B4D6-763F1C675A40}"/>
    <cellStyle name="Ausgabe 6 6 2 2 15" xfId="4835" xr:uid="{C2917E6B-1A08-4E73-8721-CE9065F43EFA}"/>
    <cellStyle name="Ausgabe 6 6 2 2 15 2" xfId="25276" xr:uid="{919EEA1D-0D36-4E54-9380-00CBBE964655}"/>
    <cellStyle name="Ausgabe 6 6 2 2 16" xfId="25277" xr:uid="{EBF38B27-01B8-4FFB-AA54-2A831184FB8C}"/>
    <cellStyle name="Ausgabe 6 6 2 2 2" xfId="4836" xr:uid="{A9B764C7-1E13-40D2-AD7C-579017080800}"/>
    <cellStyle name="Ausgabe 6 6 2 2 2 2" xfId="25278" xr:uid="{B9BBB480-4C27-4FE5-86D5-830C0CDFD592}"/>
    <cellStyle name="Ausgabe 6 6 2 2 3" xfId="4837" xr:uid="{EC26074F-9800-43B6-92D1-23C79AF27AEF}"/>
    <cellStyle name="Ausgabe 6 6 2 2 3 2" xfId="25279" xr:uid="{D40B4D16-DEB5-4BD9-BAC0-98F321C906F9}"/>
    <cellStyle name="Ausgabe 6 6 2 2 4" xfId="4838" xr:uid="{A913226E-38E4-499D-B55A-C1159E7CA91C}"/>
    <cellStyle name="Ausgabe 6 6 2 2 4 2" xfId="25280" xr:uid="{1B6B91D7-8F94-4F65-8D99-D522E1658257}"/>
    <cellStyle name="Ausgabe 6 6 2 2 5" xfId="4839" xr:uid="{889C1428-81FE-4074-81BD-00E6FA7B9FF8}"/>
    <cellStyle name="Ausgabe 6 6 2 2 5 2" xfId="25281" xr:uid="{8F80BC2C-7B04-4A2A-969A-E1BE63792999}"/>
    <cellStyle name="Ausgabe 6 6 2 2 6" xfId="4840" xr:uid="{274F5B66-F028-4E53-AD81-B19ABE9C4010}"/>
    <cellStyle name="Ausgabe 6 6 2 2 6 2" xfId="25282" xr:uid="{285B0350-FDED-4E13-BBC6-29979A15BBCC}"/>
    <cellStyle name="Ausgabe 6 6 2 2 7" xfId="4841" xr:uid="{27B7E587-18A5-4CDE-BF80-293D8E54A614}"/>
    <cellStyle name="Ausgabe 6 6 2 2 7 2" xfId="25283" xr:uid="{069711F3-90BC-4D7C-A2B6-37B1D0C86C68}"/>
    <cellStyle name="Ausgabe 6 6 2 2 8" xfId="4842" xr:uid="{3FDCCA1E-D893-413A-824F-796107B7081D}"/>
    <cellStyle name="Ausgabe 6 6 2 2 8 2" xfId="25284" xr:uid="{B0B2B16C-7A61-4AAB-861A-5BFCE84103E2}"/>
    <cellStyle name="Ausgabe 6 6 2 2 9" xfId="4843" xr:uid="{4FADE444-75CA-460F-9558-5AFBA87CED48}"/>
    <cellStyle name="Ausgabe 6 6 2 2 9 2" xfId="25285" xr:uid="{81766003-A85F-45BA-BFD6-6C4C26631780}"/>
    <cellStyle name="Ausgabe 6 6 2 3" xfId="4844" xr:uid="{414612BF-D5A2-4A51-B832-14D16308551C}"/>
    <cellStyle name="Ausgabe 6 6 2 3 2" xfId="25286" xr:uid="{3AE49D18-65FA-4966-8D00-BBB17DDAC37A}"/>
    <cellStyle name="Ausgabe 6 6 2 4" xfId="4845" xr:uid="{7D493BE1-70BD-468B-A40D-E3BB9E664CE6}"/>
    <cellStyle name="Ausgabe 6 6 2 4 2" xfId="25287" xr:uid="{A6D91D89-11A8-4204-B480-E1F779594939}"/>
    <cellStyle name="Ausgabe 6 6 2 5" xfId="4846" xr:uid="{139274AE-3576-436F-A4FA-DD7788F5BE73}"/>
    <cellStyle name="Ausgabe 6 6 2 5 2" xfId="25288" xr:uid="{5C5CE451-B65E-42E1-ABCB-FB977C03BD7A}"/>
    <cellStyle name="Ausgabe 6 6 2 6" xfId="4847" xr:uid="{D9D8A38E-1456-4B6C-8B40-EF4C4979F532}"/>
    <cellStyle name="Ausgabe 6 6 2 6 2" xfId="25289" xr:uid="{F243B80B-6DC4-44ED-9423-F95EB19AF9BD}"/>
    <cellStyle name="Ausgabe 6 6 2 7" xfId="4848" xr:uid="{DB68B3BF-0B5E-4055-B3D0-6C55597C17F9}"/>
    <cellStyle name="Ausgabe 6 6 2 7 2" xfId="25290" xr:uid="{817C581F-034E-4A63-B32A-2A57C3AA10E4}"/>
    <cellStyle name="Ausgabe 6 6 2 8" xfId="4849" xr:uid="{9D059294-18EE-4140-96DD-988AE54A4D83}"/>
    <cellStyle name="Ausgabe 6 6 2 8 2" xfId="25291" xr:uid="{6A411A90-905E-4AC4-80EC-BB97AA572A84}"/>
    <cellStyle name="Ausgabe 6 6 2 9" xfId="4850" xr:uid="{90883D06-8C0F-4E2D-930B-2BFE78CDBFF2}"/>
    <cellStyle name="Ausgabe 6 6 2 9 2" xfId="25292" xr:uid="{18191919-C037-4742-89C9-15A3DA04C446}"/>
    <cellStyle name="Ausgabe 6 6 3" xfId="4851" xr:uid="{3ED012F3-3EB2-46E1-84E5-9498837FAA77}"/>
    <cellStyle name="Ausgabe 6 6 3 10" xfId="4852" xr:uid="{992ECFF9-E12F-49DB-B111-9880C981ED3A}"/>
    <cellStyle name="Ausgabe 6 6 3 10 2" xfId="25293" xr:uid="{889B36AB-A044-4729-B6CF-A18312E7EE92}"/>
    <cellStyle name="Ausgabe 6 6 3 11" xfId="4853" xr:uid="{4AE6AD22-9381-4A71-8043-6581C23F1793}"/>
    <cellStyle name="Ausgabe 6 6 3 11 2" xfId="25294" xr:uid="{8ACD40D0-DF4D-4CBA-9A1B-D8C03DC3E903}"/>
    <cellStyle name="Ausgabe 6 6 3 12" xfId="4854" xr:uid="{75A9A371-8577-499D-A9EA-5FA2858A2334}"/>
    <cellStyle name="Ausgabe 6 6 3 12 2" xfId="25295" xr:uid="{A4B82908-E903-4346-9AFC-BD3CBCFB3167}"/>
    <cellStyle name="Ausgabe 6 6 3 13" xfId="4855" xr:uid="{01657F1C-290C-4F9E-9B3B-B4A90C1AA5BA}"/>
    <cellStyle name="Ausgabe 6 6 3 13 2" xfId="25296" xr:uid="{BB01F06C-DC87-4B9E-B69C-783D608EABBD}"/>
    <cellStyle name="Ausgabe 6 6 3 14" xfId="4856" xr:uid="{E22AC00A-00B3-4364-A969-B4FBCCBA8006}"/>
    <cellStyle name="Ausgabe 6 6 3 14 2" xfId="25297" xr:uid="{576FEBC1-2F7A-45D6-B0DE-FA8756B73417}"/>
    <cellStyle name="Ausgabe 6 6 3 15" xfId="4857" xr:uid="{DFC25D99-DDFF-47C2-875F-3C9637E67853}"/>
    <cellStyle name="Ausgabe 6 6 3 15 2" xfId="25298" xr:uid="{3253D1EB-3250-4492-9F6B-4BD55ABD59AE}"/>
    <cellStyle name="Ausgabe 6 6 3 16" xfId="25299" xr:uid="{1BE76C72-48D3-4872-9A05-940FF6F9DCA0}"/>
    <cellStyle name="Ausgabe 6 6 3 2" xfId="4858" xr:uid="{E347EBED-B2D8-42B1-9011-7F21B0AA926B}"/>
    <cellStyle name="Ausgabe 6 6 3 2 2" xfId="25300" xr:uid="{65EEA2B1-B91E-413F-99F5-C5ED0A3D24B7}"/>
    <cellStyle name="Ausgabe 6 6 3 3" xfId="4859" xr:uid="{18CAF593-D495-4947-AB24-EE857DA6C1BA}"/>
    <cellStyle name="Ausgabe 6 6 3 3 2" xfId="25301" xr:uid="{EC698B49-596F-4F10-B07E-B8BD247FE420}"/>
    <cellStyle name="Ausgabe 6 6 3 4" xfId="4860" xr:uid="{48EC3312-44BA-4569-9891-4C59E588A595}"/>
    <cellStyle name="Ausgabe 6 6 3 4 2" xfId="25302" xr:uid="{135171CF-1C56-4104-A8EE-CDD1EC6D40F5}"/>
    <cellStyle name="Ausgabe 6 6 3 5" xfId="4861" xr:uid="{AD2A70B1-A7D3-4CFC-B108-58E125FFA104}"/>
    <cellStyle name="Ausgabe 6 6 3 5 2" xfId="25303" xr:uid="{4C72BA66-13D2-4B7A-BBE5-615DDC270C8C}"/>
    <cellStyle name="Ausgabe 6 6 3 6" xfId="4862" xr:uid="{85AE16A5-506B-4C19-A41A-B3740125462F}"/>
    <cellStyle name="Ausgabe 6 6 3 6 2" xfId="25304" xr:uid="{6F66C212-8ED2-4A98-AD6A-348F273F2E2D}"/>
    <cellStyle name="Ausgabe 6 6 3 7" xfId="4863" xr:uid="{1F212F6F-0EA7-4DC7-9711-5063D8057186}"/>
    <cellStyle name="Ausgabe 6 6 3 7 2" xfId="25305" xr:uid="{2D0C0F96-EBFD-4DC1-BC60-214E0276B44A}"/>
    <cellStyle name="Ausgabe 6 6 3 8" xfId="4864" xr:uid="{55EB2CB2-8DDB-4C7B-A2ED-718F9C612D99}"/>
    <cellStyle name="Ausgabe 6 6 3 8 2" xfId="25306" xr:uid="{2B835C72-ACC0-4400-BCD4-ADA83EB3AB6C}"/>
    <cellStyle name="Ausgabe 6 6 3 9" xfId="4865" xr:uid="{FA925256-738D-4182-8E34-A3607A9870F2}"/>
    <cellStyle name="Ausgabe 6 6 3 9 2" xfId="25307" xr:uid="{04BA06A1-F915-4283-8F14-02C67B5E6C55}"/>
    <cellStyle name="Ausgabe 6 6 4" xfId="4866" xr:uid="{F29B5908-52FE-4B3F-B08D-1FC3B3855B62}"/>
    <cellStyle name="Ausgabe 6 6 4 2" xfId="25308" xr:uid="{D954FFF3-94AB-4CC2-8FD8-8A66FC8AB208}"/>
    <cellStyle name="Ausgabe 6 6 5" xfId="4867" xr:uid="{497E63C6-75BC-45C8-B2A9-AD4E82E3CF09}"/>
    <cellStyle name="Ausgabe 6 6 5 2" xfId="25309" xr:uid="{65B7235D-8C2C-4518-AE47-914E5CE2B572}"/>
    <cellStyle name="Ausgabe 6 6 6" xfId="4868" xr:uid="{05B7F561-99F9-4530-A99C-8478DB95D600}"/>
    <cellStyle name="Ausgabe 6 6 6 2" xfId="25310" xr:uid="{61838578-C328-405E-AD52-D784024D08E5}"/>
    <cellStyle name="Ausgabe 6 6 7" xfId="4869" xr:uid="{9C0402D9-8984-40D5-A635-B26740363E5F}"/>
    <cellStyle name="Ausgabe 6 6 7 2" xfId="25311" xr:uid="{B17D4057-66F3-4852-934F-950AC75B6209}"/>
    <cellStyle name="Ausgabe 6 6 8" xfId="4870" xr:uid="{65A0AB29-3727-4DB7-B066-6966047F989D}"/>
    <cellStyle name="Ausgabe 6 6 8 2" xfId="25312" xr:uid="{42775701-4956-44F9-BF30-FAA249137A97}"/>
    <cellStyle name="Ausgabe 6 6 9" xfId="4871" xr:uid="{C30E363E-D7EF-4DD1-B436-F31E6C340433}"/>
    <cellStyle name="Ausgabe 6 6 9 2" xfId="25313" xr:uid="{DF959D1D-132C-49C4-8C49-ED3838203C57}"/>
    <cellStyle name="Ausgabe 6 7" xfId="4872" xr:uid="{FBC8529C-FF56-4F6D-8806-B9A301FBD09E}"/>
    <cellStyle name="Ausgabe 6 7 10" xfId="4873" xr:uid="{21FC0B2E-AA17-471E-A2CA-40AEE2A22DF3}"/>
    <cellStyle name="Ausgabe 6 7 10 2" xfId="25314" xr:uid="{2FEC702B-51E2-4012-9D33-693652EFE089}"/>
    <cellStyle name="Ausgabe 6 7 11" xfId="4874" xr:uid="{361F4B46-61C6-4581-B6C6-CA6B721F8896}"/>
    <cellStyle name="Ausgabe 6 7 11 2" xfId="25315" xr:uid="{EB55648F-6A77-463D-8C38-7E715572DD8A}"/>
    <cellStyle name="Ausgabe 6 7 12" xfId="4875" xr:uid="{47CB8350-0C0E-4DDA-AED0-6A3C5E672EFE}"/>
    <cellStyle name="Ausgabe 6 7 12 2" xfId="25316" xr:uid="{E5A35BC2-49F5-4632-9423-6E254FFCCFAE}"/>
    <cellStyle name="Ausgabe 6 7 13" xfId="4876" xr:uid="{BE36AD14-FD6C-48FB-A905-17573847F53C}"/>
    <cellStyle name="Ausgabe 6 7 13 2" xfId="25317" xr:uid="{104DD880-9EE3-4FB5-B2ED-6E5BE263DFD3}"/>
    <cellStyle name="Ausgabe 6 7 14" xfId="4877" xr:uid="{09D07111-A09D-4065-B4E3-FB1622B3BB4C}"/>
    <cellStyle name="Ausgabe 6 7 14 2" xfId="25318" xr:uid="{BA3712B6-F166-4B41-B298-229FC0B53FEE}"/>
    <cellStyle name="Ausgabe 6 7 15" xfId="25319" xr:uid="{8137D19C-9534-4CC6-88B2-9ED26BF57169}"/>
    <cellStyle name="Ausgabe 6 7 2" xfId="4878" xr:uid="{34FBF02B-0140-4D0C-8B32-08B8A8ABF350}"/>
    <cellStyle name="Ausgabe 6 7 2 10" xfId="4879" xr:uid="{B08AC808-F021-4660-A468-83C4124DD90B}"/>
    <cellStyle name="Ausgabe 6 7 2 10 2" xfId="25320" xr:uid="{FFD2B80C-8C8A-479B-99E0-53F972B68997}"/>
    <cellStyle name="Ausgabe 6 7 2 11" xfId="4880" xr:uid="{0C4C5AA8-7439-4AFE-AEDE-64FAC627BAF7}"/>
    <cellStyle name="Ausgabe 6 7 2 11 2" xfId="25321" xr:uid="{79FD82A5-183F-42A0-9771-671C5CA87DB5}"/>
    <cellStyle name="Ausgabe 6 7 2 12" xfId="4881" xr:uid="{6AB83052-AE51-4D5E-8722-0EC4E26AAAA5}"/>
    <cellStyle name="Ausgabe 6 7 2 12 2" xfId="25322" xr:uid="{0F254B87-B0B1-47EB-9685-62491B6278B9}"/>
    <cellStyle name="Ausgabe 6 7 2 13" xfId="4882" xr:uid="{90E31BF1-FD0E-4139-A343-EA32039BA533}"/>
    <cellStyle name="Ausgabe 6 7 2 13 2" xfId="25323" xr:uid="{8CA96ADD-0E76-4FC3-A406-749E7C4D1D1E}"/>
    <cellStyle name="Ausgabe 6 7 2 14" xfId="4883" xr:uid="{CE0D53E7-7BC1-4EE7-9103-26864B51E263}"/>
    <cellStyle name="Ausgabe 6 7 2 14 2" xfId="25324" xr:uid="{51C701FB-5F15-439B-B3C9-436638191545}"/>
    <cellStyle name="Ausgabe 6 7 2 15" xfId="4884" xr:uid="{ED3DEAB6-AD65-4C10-89AF-70CD70A1B8E7}"/>
    <cellStyle name="Ausgabe 6 7 2 15 2" xfId="25325" xr:uid="{E4ECAC3C-94B3-4692-ABF7-847DBA7EB891}"/>
    <cellStyle name="Ausgabe 6 7 2 16" xfId="25326" xr:uid="{4B3D2909-9A13-44C0-A147-B37E606F0943}"/>
    <cellStyle name="Ausgabe 6 7 2 2" xfId="4885" xr:uid="{1D1ABE5C-0D9B-4CDB-A087-3442A540C6FE}"/>
    <cellStyle name="Ausgabe 6 7 2 2 2" xfId="25327" xr:uid="{2EB1C6DA-E999-4AFA-ABE5-C4F31644CC04}"/>
    <cellStyle name="Ausgabe 6 7 2 3" xfId="4886" xr:uid="{5B9A1AA3-A7FE-4E25-91D1-EF1589F9B679}"/>
    <cellStyle name="Ausgabe 6 7 2 3 2" xfId="25328" xr:uid="{F8BA4631-7DDC-4590-A3B7-44F3675D545E}"/>
    <cellStyle name="Ausgabe 6 7 2 4" xfId="4887" xr:uid="{01908ABE-6726-4DE3-B8D9-85E0D7A852DF}"/>
    <cellStyle name="Ausgabe 6 7 2 4 2" xfId="25329" xr:uid="{0AC60AA6-0999-41EB-9569-A5FDC35BAFEF}"/>
    <cellStyle name="Ausgabe 6 7 2 5" xfId="4888" xr:uid="{E1C1C4F9-467B-41F3-9336-9D67D2BFFD32}"/>
    <cellStyle name="Ausgabe 6 7 2 5 2" xfId="25330" xr:uid="{862AE623-CE67-4812-8D84-46861AEC16EA}"/>
    <cellStyle name="Ausgabe 6 7 2 6" xfId="4889" xr:uid="{766D7B9B-6E81-44E4-8271-A23B02B7A60C}"/>
    <cellStyle name="Ausgabe 6 7 2 6 2" xfId="25331" xr:uid="{AAAF2E50-8ADC-4241-ABF6-1E76B0E16AB0}"/>
    <cellStyle name="Ausgabe 6 7 2 7" xfId="4890" xr:uid="{A5794DAE-3FBA-477C-9EC9-9028104E4528}"/>
    <cellStyle name="Ausgabe 6 7 2 7 2" xfId="25332" xr:uid="{A09ADB0B-7F60-4A04-88C3-30A2B8DBB1FF}"/>
    <cellStyle name="Ausgabe 6 7 2 8" xfId="4891" xr:uid="{522F5E27-6B78-4DC2-9261-B9D777F5DBAE}"/>
    <cellStyle name="Ausgabe 6 7 2 8 2" xfId="25333" xr:uid="{FBA0F722-1929-461B-B6DC-7372C30E753F}"/>
    <cellStyle name="Ausgabe 6 7 2 9" xfId="4892" xr:uid="{21F80C07-4D65-4396-B92E-BFD304AA89E7}"/>
    <cellStyle name="Ausgabe 6 7 2 9 2" xfId="25334" xr:uid="{2611B487-0ECB-4384-8EE6-FC5DFE5DBF24}"/>
    <cellStyle name="Ausgabe 6 7 3" xfId="4893" xr:uid="{8CF2AD01-1D77-4F04-B3F8-8588FBC863BF}"/>
    <cellStyle name="Ausgabe 6 7 3 2" xfId="25335" xr:uid="{89D088B9-5C96-48A2-AC68-E7BB769B41DC}"/>
    <cellStyle name="Ausgabe 6 7 4" xfId="4894" xr:uid="{FFB321FB-F1F9-4173-A4DC-72CD0621470C}"/>
    <cellStyle name="Ausgabe 6 7 4 2" xfId="25336" xr:uid="{74DDF03E-14DC-4167-8344-B7B731E076D6}"/>
    <cellStyle name="Ausgabe 6 7 5" xfId="4895" xr:uid="{0AD23C9B-10AB-414C-9836-BA3ED444E7C2}"/>
    <cellStyle name="Ausgabe 6 7 5 2" xfId="25337" xr:uid="{ABEFB0D6-24C7-4557-A23F-4764BE8CCCE0}"/>
    <cellStyle name="Ausgabe 6 7 6" xfId="4896" xr:uid="{6DC77B06-5B40-4C86-9233-05A87D480C87}"/>
    <cellStyle name="Ausgabe 6 7 6 2" xfId="25338" xr:uid="{8CFB6BDD-0BC5-4CD3-9309-2DA54BFFDD46}"/>
    <cellStyle name="Ausgabe 6 7 7" xfId="4897" xr:uid="{3A0A13ED-EDF2-42DA-B68D-7FC3C3683933}"/>
    <cellStyle name="Ausgabe 6 7 7 2" xfId="25339" xr:uid="{A6086CF6-EBF1-477A-85D6-E3607C2EC7DC}"/>
    <cellStyle name="Ausgabe 6 7 8" xfId="4898" xr:uid="{7FAEE4A3-E552-4FFA-A91F-54772CB56FC3}"/>
    <cellStyle name="Ausgabe 6 7 8 2" xfId="25340" xr:uid="{525AD0AD-D3F4-4DF4-9597-F9FBC32BA874}"/>
    <cellStyle name="Ausgabe 6 7 9" xfId="4899" xr:uid="{864A20B6-A585-493C-8175-DB1D9C59AD11}"/>
    <cellStyle name="Ausgabe 6 7 9 2" xfId="25341" xr:uid="{C2D30435-BC16-4594-8D20-FC983156F92D}"/>
    <cellStyle name="Ausgabe 6 8" xfId="4900" xr:uid="{5EDA9428-A679-498B-BCF2-E98A9EEE72B2}"/>
    <cellStyle name="Ausgabe 6 8 10" xfId="4901" xr:uid="{25E4CD58-2933-432D-B20C-F6641CCDA0EC}"/>
    <cellStyle name="Ausgabe 6 8 10 2" xfId="25342" xr:uid="{45DB2AC1-FFB9-48F8-B945-6C4883B8100D}"/>
    <cellStyle name="Ausgabe 6 8 11" xfId="4902" xr:uid="{982ACCA7-939D-4903-B5C3-6343E2CCE26C}"/>
    <cellStyle name="Ausgabe 6 8 11 2" xfId="25343" xr:uid="{F26DBA16-0024-4F3A-AA2C-DD8C6374CC3D}"/>
    <cellStyle name="Ausgabe 6 8 12" xfId="4903" xr:uid="{9FCB89FF-A0AD-40D6-BC01-9E21DF991AFD}"/>
    <cellStyle name="Ausgabe 6 8 12 2" xfId="25344" xr:uid="{0547D753-A172-481D-BD16-13AC2ECBC29C}"/>
    <cellStyle name="Ausgabe 6 8 13" xfId="4904" xr:uid="{DEBC0606-95DF-4619-85D3-C5106E65C817}"/>
    <cellStyle name="Ausgabe 6 8 13 2" xfId="25345" xr:uid="{AA019F33-E1F6-4AB0-B449-0518966A15C0}"/>
    <cellStyle name="Ausgabe 6 8 14" xfId="4905" xr:uid="{F0C72A43-1FA9-40A3-955C-21AE24C67FC9}"/>
    <cellStyle name="Ausgabe 6 8 14 2" xfId="25346" xr:uid="{4FEEEE16-E86A-4073-8DFD-EDD19697CAC9}"/>
    <cellStyle name="Ausgabe 6 8 15" xfId="4906" xr:uid="{370D0B1C-004D-4149-9BB2-65746B755157}"/>
    <cellStyle name="Ausgabe 6 8 15 2" xfId="25347" xr:uid="{CE5C9455-AABB-4C59-B909-1D4FDE3F21FB}"/>
    <cellStyle name="Ausgabe 6 8 16" xfId="25348" xr:uid="{FD1855C2-C2C4-4C1C-90CA-A0BBF9FE0C7B}"/>
    <cellStyle name="Ausgabe 6 8 2" xfId="4907" xr:uid="{83EDDE94-39B6-4C04-BF25-B80981AECDE3}"/>
    <cellStyle name="Ausgabe 6 8 2 2" xfId="25349" xr:uid="{8D619B67-8493-40F5-A6BB-32CE5DA1CDA6}"/>
    <cellStyle name="Ausgabe 6 8 3" xfId="4908" xr:uid="{A2179A31-8056-4E25-A3AB-E0AABB422372}"/>
    <cellStyle name="Ausgabe 6 8 3 2" xfId="25350" xr:uid="{2EF40D3A-823E-40CC-B76F-A069CB5D890E}"/>
    <cellStyle name="Ausgabe 6 8 4" xfId="4909" xr:uid="{61B00AD0-5388-44D7-B881-F3E7B6E75146}"/>
    <cellStyle name="Ausgabe 6 8 4 2" xfId="25351" xr:uid="{7A47917F-C0EA-41AB-8B45-CF0149B8176E}"/>
    <cellStyle name="Ausgabe 6 8 5" xfId="4910" xr:uid="{3900DF5E-6069-4673-B0D7-A69389E72537}"/>
    <cellStyle name="Ausgabe 6 8 5 2" xfId="25352" xr:uid="{5B986245-CC85-4EAF-A1FC-FE95C19198BD}"/>
    <cellStyle name="Ausgabe 6 8 6" xfId="4911" xr:uid="{C990F43C-0420-4806-9E4A-B86813EA7D68}"/>
    <cellStyle name="Ausgabe 6 8 6 2" xfId="25353" xr:uid="{806CFCDE-2930-4010-9054-7E5017E2A265}"/>
    <cellStyle name="Ausgabe 6 8 7" xfId="4912" xr:uid="{03ECCF78-7E57-48C9-AB03-F6DC30335DA8}"/>
    <cellStyle name="Ausgabe 6 8 7 2" xfId="25354" xr:uid="{20F8D4B4-3AC1-4FB4-82FF-87D69A405836}"/>
    <cellStyle name="Ausgabe 6 8 8" xfId="4913" xr:uid="{A4239370-B697-487D-A73D-9276DC72C33D}"/>
    <cellStyle name="Ausgabe 6 8 8 2" xfId="25355" xr:uid="{B3608F83-3D82-42AD-85D9-E86749A38DCE}"/>
    <cellStyle name="Ausgabe 6 8 9" xfId="4914" xr:uid="{51E5432E-3B2F-4A95-9506-3EA33AED0A08}"/>
    <cellStyle name="Ausgabe 6 8 9 2" xfId="25356" xr:uid="{37C8CDAB-115F-46AB-B355-1D52CB6A1CE8}"/>
    <cellStyle name="Ausgabe 6 9" xfId="4915" xr:uid="{6FF780E6-7F90-476D-A869-CEB7CB6B611C}"/>
    <cellStyle name="Ausgabe 6 9 2" xfId="25357" xr:uid="{860AF003-DC5A-4FEE-B4CA-3379CA96ABFF}"/>
    <cellStyle name="Ausgabe 7" xfId="4916" xr:uid="{C3BB0918-A534-404A-A243-A8285545B396}"/>
    <cellStyle name="Ausgabe 7 10" xfId="4917" xr:uid="{77A46D4C-74BD-4CEB-A9C1-0CB248F71A12}"/>
    <cellStyle name="Ausgabe 7 10 2" xfId="25358" xr:uid="{25FF97B3-8CA4-4CE6-8CD9-D23320645311}"/>
    <cellStyle name="Ausgabe 7 11" xfId="4918" xr:uid="{95B23D3C-A899-4EBE-A68C-5ACE2E080AEF}"/>
    <cellStyle name="Ausgabe 7 11 2" xfId="25359" xr:uid="{AE16EC9A-840D-4940-976D-FAA0D39C0DE7}"/>
    <cellStyle name="Ausgabe 7 12" xfId="4919" xr:uid="{F7A0B3B9-2DE9-40E2-8DD7-5FA42E0CFE95}"/>
    <cellStyle name="Ausgabe 7 12 2" xfId="25360" xr:uid="{522F726B-F998-4EBA-A312-E181691C70E7}"/>
    <cellStyle name="Ausgabe 7 13" xfId="4920" xr:uid="{A737129D-5D6B-4FA7-A255-CF3396F8495C}"/>
    <cellStyle name="Ausgabe 7 13 2" xfId="25361" xr:uid="{A31D896B-090F-47AF-BC23-DE4362F886B4}"/>
    <cellStyle name="Ausgabe 7 14" xfId="4921" xr:uid="{CB889512-44F5-49E9-A56E-5678EFCE19E2}"/>
    <cellStyle name="Ausgabe 7 14 2" xfId="25362" xr:uid="{4B733A31-4127-4B36-B945-855DDB3941F4}"/>
    <cellStyle name="Ausgabe 7 15" xfId="4922" xr:uid="{1737E046-1B17-4C9E-81DC-121877E5CF1F}"/>
    <cellStyle name="Ausgabe 7 15 2" xfId="25363" xr:uid="{08043A71-9787-41D5-9A94-AF8E75E9E34B}"/>
    <cellStyle name="Ausgabe 7 16" xfId="4923" xr:uid="{2A81C6CC-F95C-4BC9-BF25-CF8B06C34744}"/>
    <cellStyle name="Ausgabe 7 16 2" xfId="25364" xr:uid="{EF842FA4-2404-45FF-85B6-86CDD2F2D2B8}"/>
    <cellStyle name="Ausgabe 7 17" xfId="4924" xr:uid="{C054D631-F857-400B-B72D-B437329292F3}"/>
    <cellStyle name="Ausgabe 7 17 2" xfId="25365" xr:uid="{5F64D767-63F4-4DBE-BA6E-3224169558DA}"/>
    <cellStyle name="Ausgabe 7 18" xfId="4925" xr:uid="{36A82F67-468E-4E60-955C-D373C828B266}"/>
    <cellStyle name="Ausgabe 7 18 2" xfId="25366" xr:uid="{91735B3E-DC29-4E98-819F-AE7B7619B5A3}"/>
    <cellStyle name="Ausgabe 7 19" xfId="4926" xr:uid="{98583C3B-285B-4333-996D-4E79FFEC9C60}"/>
    <cellStyle name="Ausgabe 7 19 2" xfId="25367" xr:uid="{AFBDE2C3-C14C-46CF-BEE7-F85CE6996A2E}"/>
    <cellStyle name="Ausgabe 7 2" xfId="4927" xr:uid="{0D10C753-D271-4FB1-AF65-060C6A108F9B}"/>
    <cellStyle name="Ausgabe 7 2 10" xfId="4928" xr:uid="{872114FD-2389-4346-B62B-2848E416507D}"/>
    <cellStyle name="Ausgabe 7 2 10 2" xfId="25368" xr:uid="{3D243F1B-A5AF-46EB-8333-EEB48118C4A0}"/>
    <cellStyle name="Ausgabe 7 2 11" xfId="4929" xr:uid="{D1FC7339-752F-40FD-863F-D61C8DA7F2F7}"/>
    <cellStyle name="Ausgabe 7 2 11 2" xfId="25369" xr:uid="{97FF3C03-E9B2-4CD0-8B8B-3755C80AA3BF}"/>
    <cellStyle name="Ausgabe 7 2 12" xfId="4930" xr:uid="{93487DEC-A88B-476F-88A7-8CEB893C11E8}"/>
    <cellStyle name="Ausgabe 7 2 12 2" xfId="25370" xr:uid="{B3192292-C0BB-4E49-BDD5-47039FE08E81}"/>
    <cellStyle name="Ausgabe 7 2 13" xfId="4931" xr:uid="{521C0A1D-0AFF-4432-8B37-8F69A06560FF}"/>
    <cellStyle name="Ausgabe 7 2 13 2" xfId="25371" xr:uid="{434F506A-CB87-430B-92EF-E68618CE608C}"/>
    <cellStyle name="Ausgabe 7 2 14" xfId="4932" xr:uid="{D360021F-A38A-4E2D-AAA4-BD571387E6C1}"/>
    <cellStyle name="Ausgabe 7 2 14 2" xfId="25372" xr:uid="{DDCA268B-25E4-43C0-9FE6-11480E869440}"/>
    <cellStyle name="Ausgabe 7 2 15" xfId="4933" xr:uid="{38B400A3-B74A-43A8-A9EC-903825289058}"/>
    <cellStyle name="Ausgabe 7 2 15 2" xfId="25373" xr:uid="{0061347A-A10D-4A7F-8400-9F90669C1E27}"/>
    <cellStyle name="Ausgabe 7 2 16" xfId="25374" xr:uid="{7202111F-44D5-4DBB-B7C0-45E784DEEE9D}"/>
    <cellStyle name="Ausgabe 7 2 2" xfId="4934" xr:uid="{859E5140-0737-416D-8965-AEB061DEF629}"/>
    <cellStyle name="Ausgabe 7 2 2 10" xfId="4935" xr:uid="{7D72AD4F-F6FA-4FED-AAEA-B61AA03F99F4}"/>
    <cellStyle name="Ausgabe 7 2 2 10 2" xfId="25375" xr:uid="{235F3CF3-3751-4F35-BEFF-3C7903911CF9}"/>
    <cellStyle name="Ausgabe 7 2 2 11" xfId="4936" xr:uid="{487972E8-1D9C-4701-A104-2E56C32F812A}"/>
    <cellStyle name="Ausgabe 7 2 2 11 2" xfId="25376" xr:uid="{9CA80253-D5B2-4C60-B64A-00BFA2A9DA7E}"/>
    <cellStyle name="Ausgabe 7 2 2 12" xfId="4937" xr:uid="{762073A8-41B6-4D61-8F99-555282D73546}"/>
    <cellStyle name="Ausgabe 7 2 2 12 2" xfId="25377" xr:uid="{81984294-C679-4A8B-871C-C48B18D6665F}"/>
    <cellStyle name="Ausgabe 7 2 2 13" xfId="4938" xr:uid="{034FDBB3-9AB9-4E0D-B863-E5BC790E4147}"/>
    <cellStyle name="Ausgabe 7 2 2 13 2" xfId="25378" xr:uid="{3BD8A28C-F618-4EDA-9266-53F78003B9DD}"/>
    <cellStyle name="Ausgabe 7 2 2 14" xfId="4939" xr:uid="{A74A46B6-85B7-4DB2-9CD1-467BC06E36E1}"/>
    <cellStyle name="Ausgabe 7 2 2 14 2" xfId="25379" xr:uid="{56B74952-63EC-4348-B8F6-11F95E4047D2}"/>
    <cellStyle name="Ausgabe 7 2 2 15" xfId="25380" xr:uid="{2710B8AE-B530-4348-B1B7-D37EA08623C3}"/>
    <cellStyle name="Ausgabe 7 2 2 2" xfId="4940" xr:uid="{C84B9EBF-2AE4-4281-B5FA-6968DAEA3F6F}"/>
    <cellStyle name="Ausgabe 7 2 2 2 10" xfId="4941" xr:uid="{4B971173-8395-4080-8B79-8D52F6B89C2D}"/>
    <cellStyle name="Ausgabe 7 2 2 2 10 2" xfId="25381" xr:uid="{2AF2502B-F4EE-4BFA-BBDC-081EF2707463}"/>
    <cellStyle name="Ausgabe 7 2 2 2 11" xfId="4942" xr:uid="{E3FEBDE3-1F71-46B1-885A-1DF960266DB3}"/>
    <cellStyle name="Ausgabe 7 2 2 2 11 2" xfId="25382" xr:uid="{DEC33F27-08FB-4A0F-8832-99ABA302037B}"/>
    <cellStyle name="Ausgabe 7 2 2 2 12" xfId="4943" xr:uid="{5262ACC3-DCAB-42F4-A264-F520912EDE9B}"/>
    <cellStyle name="Ausgabe 7 2 2 2 12 2" xfId="25383" xr:uid="{16670761-CF43-41A2-B903-DACA46E19099}"/>
    <cellStyle name="Ausgabe 7 2 2 2 13" xfId="4944" xr:uid="{396C467D-056B-4113-AB49-757F93814C60}"/>
    <cellStyle name="Ausgabe 7 2 2 2 13 2" xfId="25384" xr:uid="{2AC916B9-AED7-446B-91F9-B8BE6708A4DF}"/>
    <cellStyle name="Ausgabe 7 2 2 2 14" xfId="4945" xr:uid="{FD02EAAE-1729-49DA-87CC-C6D65FB9AF7E}"/>
    <cellStyle name="Ausgabe 7 2 2 2 14 2" xfId="25385" xr:uid="{ED619710-127D-4996-A863-87CFDBFFF6EB}"/>
    <cellStyle name="Ausgabe 7 2 2 2 15" xfId="4946" xr:uid="{2D18A02B-D58D-43DC-AD20-872C7936CA08}"/>
    <cellStyle name="Ausgabe 7 2 2 2 15 2" xfId="25386" xr:uid="{3EA76D63-E87E-40A2-908C-1B02E8A249EC}"/>
    <cellStyle name="Ausgabe 7 2 2 2 16" xfId="25387" xr:uid="{30EF2BE4-C700-4A7D-A7C1-C7C6DB862AB2}"/>
    <cellStyle name="Ausgabe 7 2 2 2 2" xfId="4947" xr:uid="{5C4DDEBD-D41D-4435-88BE-3C38F3226D20}"/>
    <cellStyle name="Ausgabe 7 2 2 2 2 2" xfId="25388" xr:uid="{915EAEDF-EBAB-4560-BDB3-E97064D51FE9}"/>
    <cellStyle name="Ausgabe 7 2 2 2 3" xfId="4948" xr:uid="{9D15D71E-824A-40A6-9DB5-BDC956145F7D}"/>
    <cellStyle name="Ausgabe 7 2 2 2 3 2" xfId="25389" xr:uid="{AD0AE01E-0512-496F-B57A-5C3F56E59983}"/>
    <cellStyle name="Ausgabe 7 2 2 2 4" xfId="4949" xr:uid="{0BB21BC0-07A4-48AE-8BA8-07A18743623F}"/>
    <cellStyle name="Ausgabe 7 2 2 2 4 2" xfId="25390" xr:uid="{67A74FE1-7341-4AB1-BBD0-C7BEB9968A29}"/>
    <cellStyle name="Ausgabe 7 2 2 2 5" xfId="4950" xr:uid="{1BD85678-B621-47D5-9250-BBA307FDDCCC}"/>
    <cellStyle name="Ausgabe 7 2 2 2 5 2" xfId="25391" xr:uid="{38EAF835-6AE5-451C-B597-E35E894CD880}"/>
    <cellStyle name="Ausgabe 7 2 2 2 6" xfId="4951" xr:uid="{D205E9DB-6811-417F-8019-038810CEC203}"/>
    <cellStyle name="Ausgabe 7 2 2 2 6 2" xfId="25392" xr:uid="{19F72A46-6242-44F1-9A72-BBB65C9707DE}"/>
    <cellStyle name="Ausgabe 7 2 2 2 7" xfId="4952" xr:uid="{475ECC48-AEC9-4FB5-B90F-80A4DF66C7E0}"/>
    <cellStyle name="Ausgabe 7 2 2 2 7 2" xfId="25393" xr:uid="{97F9EB98-E5F7-4898-8123-CD7E6E2C21F8}"/>
    <cellStyle name="Ausgabe 7 2 2 2 8" xfId="4953" xr:uid="{09B71DE3-5886-48EC-8AFF-3901E6348AEF}"/>
    <cellStyle name="Ausgabe 7 2 2 2 8 2" xfId="25394" xr:uid="{1080EEF5-775E-4833-B6DD-996F75BC97A3}"/>
    <cellStyle name="Ausgabe 7 2 2 2 9" xfId="4954" xr:uid="{1C9AA4FA-5F10-49A5-B398-7BBF00599CE4}"/>
    <cellStyle name="Ausgabe 7 2 2 2 9 2" xfId="25395" xr:uid="{F744E350-8CDD-415F-83C8-7278D719BEBB}"/>
    <cellStyle name="Ausgabe 7 2 2 3" xfId="4955" xr:uid="{AF524F16-DB85-40FC-A394-78AEDB7484D9}"/>
    <cellStyle name="Ausgabe 7 2 2 3 2" xfId="25396" xr:uid="{2F4D127E-3001-49A1-B119-8812AF223BBE}"/>
    <cellStyle name="Ausgabe 7 2 2 4" xfId="4956" xr:uid="{E15FE3FA-BBC2-41D5-BAFC-BB5AAFE10045}"/>
    <cellStyle name="Ausgabe 7 2 2 4 2" xfId="25397" xr:uid="{2E2C3FBD-9E8A-431C-B4A6-C699E6974218}"/>
    <cellStyle name="Ausgabe 7 2 2 5" xfId="4957" xr:uid="{49AD9E25-377D-44A7-9C50-255609CC3597}"/>
    <cellStyle name="Ausgabe 7 2 2 5 2" xfId="25398" xr:uid="{6B7D07DA-BC35-496C-B690-9B4C212CDA4E}"/>
    <cellStyle name="Ausgabe 7 2 2 6" xfId="4958" xr:uid="{52F09111-8EC9-4229-9E10-A49DFC8F224E}"/>
    <cellStyle name="Ausgabe 7 2 2 6 2" xfId="25399" xr:uid="{46DCBF8C-93CB-4929-BEAF-178BC29F2AD4}"/>
    <cellStyle name="Ausgabe 7 2 2 7" xfId="4959" xr:uid="{6CD05223-D9EE-418A-BDEA-3EB37A410D4A}"/>
    <cellStyle name="Ausgabe 7 2 2 7 2" xfId="25400" xr:uid="{24D05C61-DC32-494B-8BD3-73A2DA50AC02}"/>
    <cellStyle name="Ausgabe 7 2 2 8" xfId="4960" xr:uid="{A000AE3D-CC35-4984-B7C8-3062C8A1AAFC}"/>
    <cellStyle name="Ausgabe 7 2 2 8 2" xfId="25401" xr:uid="{FCB8E2D7-2020-438F-AEB7-FD9B9C6C124C}"/>
    <cellStyle name="Ausgabe 7 2 2 9" xfId="4961" xr:uid="{EF5B6C7B-0911-49D1-9487-8AA249FB44CD}"/>
    <cellStyle name="Ausgabe 7 2 2 9 2" xfId="25402" xr:uid="{8619EAC2-D0FE-48B9-8142-334714321BC1}"/>
    <cellStyle name="Ausgabe 7 2 3" xfId="4962" xr:uid="{6BC6B265-FA64-465B-9681-AD80EA9F3121}"/>
    <cellStyle name="Ausgabe 7 2 3 10" xfId="4963" xr:uid="{E193C2F4-72E5-4E47-BA61-5C5EA0BEC435}"/>
    <cellStyle name="Ausgabe 7 2 3 10 2" xfId="25403" xr:uid="{BE48BCAB-7CA9-4780-B52B-28EA0BC4FCB8}"/>
    <cellStyle name="Ausgabe 7 2 3 11" xfId="4964" xr:uid="{AE4301C1-2355-4638-9CC5-924247BFA782}"/>
    <cellStyle name="Ausgabe 7 2 3 11 2" xfId="25404" xr:uid="{4F69B2E7-A591-4C6A-A86D-D57E0A9FD190}"/>
    <cellStyle name="Ausgabe 7 2 3 12" xfId="4965" xr:uid="{140C9AA0-69CD-4178-AF06-838A6A53783C}"/>
    <cellStyle name="Ausgabe 7 2 3 12 2" xfId="25405" xr:uid="{2B56C74D-D142-4C57-B215-8D61C58C495F}"/>
    <cellStyle name="Ausgabe 7 2 3 13" xfId="4966" xr:uid="{B5A6C8F9-031B-4932-945D-86C3805CE899}"/>
    <cellStyle name="Ausgabe 7 2 3 13 2" xfId="25406" xr:uid="{2BCF05C4-F6CE-4DE1-B49E-DD6B49C0575D}"/>
    <cellStyle name="Ausgabe 7 2 3 14" xfId="4967" xr:uid="{9E2554D0-DC0F-4AE7-A74E-8FFB109FEE36}"/>
    <cellStyle name="Ausgabe 7 2 3 14 2" xfId="25407" xr:uid="{EFC38EE0-552C-4416-A7E6-181C5952743E}"/>
    <cellStyle name="Ausgabe 7 2 3 15" xfId="4968" xr:uid="{C4DA5903-7C81-4A97-9F6B-F69D6FCAEF07}"/>
    <cellStyle name="Ausgabe 7 2 3 15 2" xfId="25408" xr:uid="{6CF579E5-FBD5-4CFB-AE43-86956428E23B}"/>
    <cellStyle name="Ausgabe 7 2 3 16" xfId="25409" xr:uid="{59FF11E3-3ACD-4E5E-B5D6-CFF34C3599E1}"/>
    <cellStyle name="Ausgabe 7 2 3 2" xfId="4969" xr:uid="{55F21F1C-7FC8-48D4-87D6-159570EE303E}"/>
    <cellStyle name="Ausgabe 7 2 3 2 2" xfId="25410" xr:uid="{4B0B4FDF-5D3D-4550-A38D-265D216B8EA4}"/>
    <cellStyle name="Ausgabe 7 2 3 3" xfId="4970" xr:uid="{387665C2-C3F0-4D93-9418-9C986DAB275A}"/>
    <cellStyle name="Ausgabe 7 2 3 3 2" xfId="25411" xr:uid="{064E9FB2-F9F3-4567-92C0-DBDB39A9EA7B}"/>
    <cellStyle name="Ausgabe 7 2 3 4" xfId="4971" xr:uid="{0CB1A2EF-8A2D-4C55-9557-5CA909EC014F}"/>
    <cellStyle name="Ausgabe 7 2 3 4 2" xfId="25412" xr:uid="{1FA39396-953B-4706-B679-3CE1AE602336}"/>
    <cellStyle name="Ausgabe 7 2 3 5" xfId="4972" xr:uid="{3DFDA868-C669-4538-A1E2-E0A75F143410}"/>
    <cellStyle name="Ausgabe 7 2 3 5 2" xfId="25413" xr:uid="{31C37FB5-E966-47B1-A50A-D5B17E4EE9A1}"/>
    <cellStyle name="Ausgabe 7 2 3 6" xfId="4973" xr:uid="{33DEFB2F-66C8-461E-857E-1AF60AFD9C2D}"/>
    <cellStyle name="Ausgabe 7 2 3 6 2" xfId="25414" xr:uid="{0348C440-C95B-4829-B013-4779C0AF7D23}"/>
    <cellStyle name="Ausgabe 7 2 3 7" xfId="4974" xr:uid="{F9305BF0-0524-43FA-BCB8-21FB9A88ACC3}"/>
    <cellStyle name="Ausgabe 7 2 3 7 2" xfId="25415" xr:uid="{3F1EAB31-8E75-4B62-A37F-BAA3D625EDD6}"/>
    <cellStyle name="Ausgabe 7 2 3 8" xfId="4975" xr:uid="{9A9313AD-A735-418C-8238-114E2710B1CF}"/>
    <cellStyle name="Ausgabe 7 2 3 8 2" xfId="25416" xr:uid="{F07F31A5-F871-47CA-873E-0E79D27E5ECB}"/>
    <cellStyle name="Ausgabe 7 2 3 9" xfId="4976" xr:uid="{85E40717-4911-4EC9-AEDB-134559D9A248}"/>
    <cellStyle name="Ausgabe 7 2 3 9 2" xfId="25417" xr:uid="{F4E4A34C-9FAF-4911-846A-B8BDC8D92B18}"/>
    <cellStyle name="Ausgabe 7 2 4" xfId="4977" xr:uid="{045A0E88-BF5C-454D-A723-6AADC6DD7939}"/>
    <cellStyle name="Ausgabe 7 2 4 2" xfId="25418" xr:uid="{E006B8BE-DD2C-4396-8A4F-4EDEC19A31E7}"/>
    <cellStyle name="Ausgabe 7 2 5" xfId="4978" xr:uid="{03F56FAB-CB81-4458-9400-BBBF8C94E1B3}"/>
    <cellStyle name="Ausgabe 7 2 5 2" xfId="25419" xr:uid="{9585F2CA-864A-41A6-8A38-347034261E05}"/>
    <cellStyle name="Ausgabe 7 2 6" xfId="4979" xr:uid="{7E3A9941-8C14-4A4C-BB2F-C6283801C985}"/>
    <cellStyle name="Ausgabe 7 2 6 2" xfId="25420" xr:uid="{7E83EAA0-2DCC-4D41-92D3-7D8A8746512A}"/>
    <cellStyle name="Ausgabe 7 2 7" xfId="4980" xr:uid="{77320389-C8E6-4ABD-971A-10668E003491}"/>
    <cellStyle name="Ausgabe 7 2 7 2" xfId="25421" xr:uid="{EBDF0C61-102A-4409-A99C-0E7848C9BEF0}"/>
    <cellStyle name="Ausgabe 7 2 8" xfId="4981" xr:uid="{9EFD56CC-3D45-40F7-AA82-52B66A9CB946}"/>
    <cellStyle name="Ausgabe 7 2 8 2" xfId="25422" xr:uid="{CF5A36E3-1533-4CF7-BC15-0939FFD377D7}"/>
    <cellStyle name="Ausgabe 7 2 9" xfId="4982" xr:uid="{A896F205-1155-4431-8B51-F20C674FE207}"/>
    <cellStyle name="Ausgabe 7 2 9 2" xfId="25423" xr:uid="{E744CBE4-3DE7-4A3B-A29D-C3360BFFE431}"/>
    <cellStyle name="Ausgabe 7 20" xfId="4983" xr:uid="{716C0F93-AC59-4C26-B757-875D63420441}"/>
    <cellStyle name="Ausgabe 7 20 2" xfId="25424" xr:uid="{3678313D-DA19-471C-B2B3-CDEC2C25A0FC}"/>
    <cellStyle name="Ausgabe 7 21" xfId="25425" xr:uid="{7F09DAD4-2F47-4C45-9491-9E7AD1061418}"/>
    <cellStyle name="Ausgabe 7 3" xfId="4984" xr:uid="{6080F480-74FB-4DD3-BB7C-D48233A58DB4}"/>
    <cellStyle name="Ausgabe 7 3 10" xfId="4985" xr:uid="{0E77458E-B793-4A1F-9FEB-1ECA076AD093}"/>
    <cellStyle name="Ausgabe 7 3 10 2" xfId="25426" xr:uid="{FAD47ECE-F10B-4610-B835-9ECE6F48C1B9}"/>
    <cellStyle name="Ausgabe 7 3 11" xfId="4986" xr:uid="{C5F806F7-1A51-4CB5-B715-8851878FDBC9}"/>
    <cellStyle name="Ausgabe 7 3 11 2" xfId="25427" xr:uid="{3D4886C7-BE83-41AC-8770-C8E21E52479A}"/>
    <cellStyle name="Ausgabe 7 3 12" xfId="4987" xr:uid="{106EF20A-A02D-458A-911F-FE02215A94BF}"/>
    <cellStyle name="Ausgabe 7 3 12 2" xfId="25428" xr:uid="{6B0F30B7-73D3-4A0F-9543-B86404FD50A5}"/>
    <cellStyle name="Ausgabe 7 3 13" xfId="4988" xr:uid="{CD9E9E4D-FE94-445E-938D-7C0DD0A1B338}"/>
    <cellStyle name="Ausgabe 7 3 13 2" xfId="25429" xr:uid="{8444B467-0707-406D-A763-04789961D58F}"/>
    <cellStyle name="Ausgabe 7 3 14" xfId="4989" xr:uid="{535B1988-7793-4A5E-ACF2-68DAB896BE43}"/>
    <cellStyle name="Ausgabe 7 3 14 2" xfId="25430" xr:uid="{EFC0C010-6E39-43F6-B192-C9800FFAD813}"/>
    <cellStyle name="Ausgabe 7 3 15" xfId="4990" xr:uid="{8B7D9C0A-9B64-4D84-9E1C-009EE63E695A}"/>
    <cellStyle name="Ausgabe 7 3 15 2" xfId="25431" xr:uid="{EE0D7054-29F3-4AD0-BDDA-40228B8EEB1F}"/>
    <cellStyle name="Ausgabe 7 3 16" xfId="25432" xr:uid="{307BC9D0-76CC-4593-8170-0E84C7E3ACE2}"/>
    <cellStyle name="Ausgabe 7 3 2" xfId="4991" xr:uid="{A829A9AB-377C-45BC-877C-A3D631F72AB1}"/>
    <cellStyle name="Ausgabe 7 3 2 10" xfId="4992" xr:uid="{0350C8E1-833C-45C4-84CC-719C820D6E1E}"/>
    <cellStyle name="Ausgabe 7 3 2 10 2" xfId="25433" xr:uid="{F0ED4912-FB3F-4D11-8F3F-082AC88F0F97}"/>
    <cellStyle name="Ausgabe 7 3 2 11" xfId="4993" xr:uid="{2C64EE97-D5AE-4198-8C3D-377066509542}"/>
    <cellStyle name="Ausgabe 7 3 2 11 2" xfId="25434" xr:uid="{02C6BCD6-7864-4440-A2F6-A95D706CFF78}"/>
    <cellStyle name="Ausgabe 7 3 2 12" xfId="4994" xr:uid="{0BEA0BFC-DF05-471E-996B-BC82C3094A75}"/>
    <cellStyle name="Ausgabe 7 3 2 12 2" xfId="25435" xr:uid="{F2C128DC-8A20-458D-8B0D-0DF115ED6019}"/>
    <cellStyle name="Ausgabe 7 3 2 13" xfId="4995" xr:uid="{0E8C8802-DB5C-43F4-9467-540AD1B9DB07}"/>
    <cellStyle name="Ausgabe 7 3 2 13 2" xfId="25436" xr:uid="{FDEB6BB6-0E1F-4068-9AD2-FE3319D85718}"/>
    <cellStyle name="Ausgabe 7 3 2 14" xfId="4996" xr:uid="{0EDB2700-4F26-4184-B6F4-B6B3E391DFAA}"/>
    <cellStyle name="Ausgabe 7 3 2 14 2" xfId="25437" xr:uid="{505BF13E-4A1A-479D-B2BB-BC442630A60B}"/>
    <cellStyle name="Ausgabe 7 3 2 15" xfId="25438" xr:uid="{4941E5E7-521A-4C2B-8812-163D8C49821C}"/>
    <cellStyle name="Ausgabe 7 3 2 2" xfId="4997" xr:uid="{746A748F-1381-4B20-A3A5-B1B9D05EBA34}"/>
    <cellStyle name="Ausgabe 7 3 2 2 10" xfId="4998" xr:uid="{0A05B2B4-0050-4398-AB0F-0ACF034F9AA2}"/>
    <cellStyle name="Ausgabe 7 3 2 2 10 2" xfId="25439" xr:uid="{A24E8DD3-48DD-415A-BC3F-69CE3860CF01}"/>
    <cellStyle name="Ausgabe 7 3 2 2 11" xfId="4999" xr:uid="{8988842C-3ADD-41A5-BB97-EFA3844774D0}"/>
    <cellStyle name="Ausgabe 7 3 2 2 11 2" xfId="25440" xr:uid="{6D4D87FC-02C6-4CC8-9E67-D95587BE6A6F}"/>
    <cellStyle name="Ausgabe 7 3 2 2 12" xfId="5000" xr:uid="{50CD5E98-A869-43A8-8FBF-C423F6FDD54B}"/>
    <cellStyle name="Ausgabe 7 3 2 2 12 2" xfId="25441" xr:uid="{7F406A89-8DC4-4CF8-9CE7-CE17BF91297E}"/>
    <cellStyle name="Ausgabe 7 3 2 2 13" xfId="5001" xr:uid="{6C65BAFC-52BE-48C1-B056-F67538F696D1}"/>
    <cellStyle name="Ausgabe 7 3 2 2 13 2" xfId="25442" xr:uid="{9381D959-7C63-4298-97BB-F0D7FB28EA8B}"/>
    <cellStyle name="Ausgabe 7 3 2 2 14" xfId="5002" xr:uid="{C97055CD-B20B-478B-8994-E18AF0963B91}"/>
    <cellStyle name="Ausgabe 7 3 2 2 14 2" xfId="25443" xr:uid="{1935DC5B-EA24-4273-86FA-9E48774EB4C6}"/>
    <cellStyle name="Ausgabe 7 3 2 2 15" xfId="5003" xr:uid="{B7753A00-A47E-4B4F-A9A6-861C8D71C094}"/>
    <cellStyle name="Ausgabe 7 3 2 2 15 2" xfId="25444" xr:uid="{388EAC8A-54DE-4577-8239-AB648E27BC7F}"/>
    <cellStyle name="Ausgabe 7 3 2 2 16" xfId="25445" xr:uid="{E143E45D-300A-4E05-95CE-AEA7FF63A7FF}"/>
    <cellStyle name="Ausgabe 7 3 2 2 2" xfId="5004" xr:uid="{D17843DE-672F-4211-8578-1B3388EB93AB}"/>
    <cellStyle name="Ausgabe 7 3 2 2 2 2" xfId="25446" xr:uid="{5FFA5FA6-9434-4C20-83D8-C6D0B6065198}"/>
    <cellStyle name="Ausgabe 7 3 2 2 3" xfId="5005" xr:uid="{F7995304-1EBC-4BB7-A958-736B72932F00}"/>
    <cellStyle name="Ausgabe 7 3 2 2 3 2" xfId="25447" xr:uid="{17703905-B7C0-4C1F-B46D-5454283B750D}"/>
    <cellStyle name="Ausgabe 7 3 2 2 4" xfId="5006" xr:uid="{0B63F192-B555-4C65-8288-A0CEAAEAFE4D}"/>
    <cellStyle name="Ausgabe 7 3 2 2 4 2" xfId="25448" xr:uid="{9D0063EB-E620-46E4-87D4-380684767D41}"/>
    <cellStyle name="Ausgabe 7 3 2 2 5" xfId="5007" xr:uid="{86614DC3-953A-498A-B8A4-A912F1E84791}"/>
    <cellStyle name="Ausgabe 7 3 2 2 5 2" xfId="25449" xr:uid="{266D9578-2569-4340-BBAB-A9E345CC98DC}"/>
    <cellStyle name="Ausgabe 7 3 2 2 6" xfId="5008" xr:uid="{0A423743-42A9-41F9-AF51-427DA3A1E81F}"/>
    <cellStyle name="Ausgabe 7 3 2 2 6 2" xfId="25450" xr:uid="{9E82CB7B-2C59-4782-9972-0BD17D1DA3F4}"/>
    <cellStyle name="Ausgabe 7 3 2 2 7" xfId="5009" xr:uid="{17431A70-7CB8-4488-9EB5-701A93CA8FDB}"/>
    <cellStyle name="Ausgabe 7 3 2 2 7 2" xfId="25451" xr:uid="{3AD8BB01-83D5-4C98-BB6B-B23693AE912C}"/>
    <cellStyle name="Ausgabe 7 3 2 2 8" xfId="5010" xr:uid="{2123AF7C-B69A-4CFC-9959-DA5914900696}"/>
    <cellStyle name="Ausgabe 7 3 2 2 8 2" xfId="25452" xr:uid="{925C11E3-D091-4C3A-A92F-C44F1E85DBF8}"/>
    <cellStyle name="Ausgabe 7 3 2 2 9" xfId="5011" xr:uid="{9AFF8E65-5273-4F35-82B6-6B72FB93C0C7}"/>
    <cellStyle name="Ausgabe 7 3 2 2 9 2" xfId="25453" xr:uid="{205B8B40-BD28-4202-9B41-391E2ADE37D6}"/>
    <cellStyle name="Ausgabe 7 3 2 3" xfId="5012" xr:uid="{1F9F398E-0A03-46C6-AC1B-9F04DA70FBDD}"/>
    <cellStyle name="Ausgabe 7 3 2 3 2" xfId="25454" xr:uid="{BF7C8826-38D9-4305-931F-8AD9E8E40594}"/>
    <cellStyle name="Ausgabe 7 3 2 4" xfId="5013" xr:uid="{718B2AE0-6DCD-4F71-A741-958714E31671}"/>
    <cellStyle name="Ausgabe 7 3 2 4 2" xfId="25455" xr:uid="{812596FD-8A33-4092-8886-EAA60E0A5E8B}"/>
    <cellStyle name="Ausgabe 7 3 2 5" xfId="5014" xr:uid="{213E43BE-9B9F-4B0C-BEBB-FA30ADB5EC59}"/>
    <cellStyle name="Ausgabe 7 3 2 5 2" xfId="25456" xr:uid="{66BD6BEC-3EBF-44B3-A844-46082433A5DD}"/>
    <cellStyle name="Ausgabe 7 3 2 6" xfId="5015" xr:uid="{FD6A605B-7B89-45B3-8D5E-23300662ECDD}"/>
    <cellStyle name="Ausgabe 7 3 2 6 2" xfId="25457" xr:uid="{6C36EAE0-1A31-4D75-9014-6D726B617E98}"/>
    <cellStyle name="Ausgabe 7 3 2 7" xfId="5016" xr:uid="{D8A21CEF-AB43-45F5-9016-C605319E1D5B}"/>
    <cellStyle name="Ausgabe 7 3 2 7 2" xfId="25458" xr:uid="{355DA500-0835-48C6-B49C-44E937B12CF0}"/>
    <cellStyle name="Ausgabe 7 3 2 8" xfId="5017" xr:uid="{D1784646-2E88-447A-8767-17F781470475}"/>
    <cellStyle name="Ausgabe 7 3 2 8 2" xfId="25459" xr:uid="{F7EDB8B7-30CF-4C07-B73B-98627E8A6B9E}"/>
    <cellStyle name="Ausgabe 7 3 2 9" xfId="5018" xr:uid="{85016341-D656-4780-8615-A1B0688FB563}"/>
    <cellStyle name="Ausgabe 7 3 2 9 2" xfId="25460" xr:uid="{6CF625C3-505C-4FB1-885D-04309E6A2AD2}"/>
    <cellStyle name="Ausgabe 7 3 3" xfId="5019" xr:uid="{26B0E025-4F3E-4EBA-BB65-9D9F6BA7AAD4}"/>
    <cellStyle name="Ausgabe 7 3 3 10" xfId="5020" xr:uid="{37F463B8-C131-4447-AC9B-FC7F5F100782}"/>
    <cellStyle name="Ausgabe 7 3 3 10 2" xfId="25461" xr:uid="{5EFEAD40-4922-43CF-9633-A9252AD70F5E}"/>
    <cellStyle name="Ausgabe 7 3 3 11" xfId="5021" xr:uid="{78E615BD-FA57-4DF5-94EB-05C689188B0D}"/>
    <cellStyle name="Ausgabe 7 3 3 11 2" xfId="25462" xr:uid="{D5CC972B-E84C-446F-BCAF-B8E9FD489F90}"/>
    <cellStyle name="Ausgabe 7 3 3 12" xfId="5022" xr:uid="{92806AC2-B7FA-4273-BC81-3804B0751CE3}"/>
    <cellStyle name="Ausgabe 7 3 3 12 2" xfId="25463" xr:uid="{3802B43F-840F-4234-8469-F9F190EBF71C}"/>
    <cellStyle name="Ausgabe 7 3 3 13" xfId="5023" xr:uid="{E4057A93-3E41-48A9-B321-1F918970B5C6}"/>
    <cellStyle name="Ausgabe 7 3 3 13 2" xfId="25464" xr:uid="{25C57042-5415-4164-9E26-A4DE22358457}"/>
    <cellStyle name="Ausgabe 7 3 3 14" xfId="5024" xr:uid="{DC5211B7-ED99-4681-83B6-42714FEC1D0B}"/>
    <cellStyle name="Ausgabe 7 3 3 14 2" xfId="25465" xr:uid="{8CD573D3-8DA7-44EE-AB29-FB3DF0CA965F}"/>
    <cellStyle name="Ausgabe 7 3 3 15" xfId="5025" xr:uid="{E2C3F390-C612-4EB7-9B4B-790BD19E31A1}"/>
    <cellStyle name="Ausgabe 7 3 3 15 2" xfId="25466" xr:uid="{1CCED647-BE43-4A63-951F-058DB615279E}"/>
    <cellStyle name="Ausgabe 7 3 3 16" xfId="25467" xr:uid="{C25623CD-8EEB-4B56-8877-BC6503C69760}"/>
    <cellStyle name="Ausgabe 7 3 3 2" xfId="5026" xr:uid="{2EA72EF3-7F52-49F2-A3BF-E5B4543A038F}"/>
    <cellStyle name="Ausgabe 7 3 3 2 2" xfId="25468" xr:uid="{63155397-2187-49BC-89AF-3517AEB8804E}"/>
    <cellStyle name="Ausgabe 7 3 3 3" xfId="5027" xr:uid="{C08508FD-4C9E-4246-9D6A-224C06140337}"/>
    <cellStyle name="Ausgabe 7 3 3 3 2" xfId="25469" xr:uid="{03FCF26D-7B34-4BB2-80B0-76B06C01503D}"/>
    <cellStyle name="Ausgabe 7 3 3 4" xfId="5028" xr:uid="{806910BA-B59F-4126-BBB1-AAB552F54854}"/>
    <cellStyle name="Ausgabe 7 3 3 4 2" xfId="25470" xr:uid="{D9D47010-2E52-42B8-9CD8-C83BCFB9FB87}"/>
    <cellStyle name="Ausgabe 7 3 3 5" xfId="5029" xr:uid="{F2A84FC0-9EBF-48E3-9CF6-31DF6D091FC7}"/>
    <cellStyle name="Ausgabe 7 3 3 5 2" xfId="25471" xr:uid="{F6D77011-2413-432F-8C03-F9745B045EB2}"/>
    <cellStyle name="Ausgabe 7 3 3 6" xfId="5030" xr:uid="{54EAFC90-CEEE-4AC2-BFC3-2B13F4B193EB}"/>
    <cellStyle name="Ausgabe 7 3 3 6 2" xfId="25472" xr:uid="{F9C931E4-97D7-421B-8BD4-F1704B28C110}"/>
    <cellStyle name="Ausgabe 7 3 3 7" xfId="5031" xr:uid="{81E2DE24-67CE-4D99-97D8-3FBCFE4DE75A}"/>
    <cellStyle name="Ausgabe 7 3 3 7 2" xfId="25473" xr:uid="{9C4F6542-87D7-4EE4-ABAE-462E6D3ED8B8}"/>
    <cellStyle name="Ausgabe 7 3 3 8" xfId="5032" xr:uid="{0E0B4FBE-96FC-48EB-AA0F-79EE483491B4}"/>
    <cellStyle name="Ausgabe 7 3 3 8 2" xfId="25474" xr:uid="{F9DF070D-D048-44E2-8EF0-5E01DB30BE9C}"/>
    <cellStyle name="Ausgabe 7 3 3 9" xfId="5033" xr:uid="{3755CB94-501A-4EC4-8AE1-69AB690A4058}"/>
    <cellStyle name="Ausgabe 7 3 3 9 2" xfId="25475" xr:uid="{5DEEBBE0-A41E-4F89-B11E-D03C1535C4C2}"/>
    <cellStyle name="Ausgabe 7 3 4" xfId="5034" xr:uid="{B5C7FD19-FCA4-49CB-BA23-E4CE39EDAD44}"/>
    <cellStyle name="Ausgabe 7 3 4 2" xfId="25476" xr:uid="{2758FDF6-90B8-416C-B4D5-01A5385BBCD0}"/>
    <cellStyle name="Ausgabe 7 3 5" xfId="5035" xr:uid="{3BA50B73-A941-4FA6-9D0C-9B69542AB636}"/>
    <cellStyle name="Ausgabe 7 3 5 2" xfId="25477" xr:uid="{9DE882A0-01D5-465B-976B-14A7A92C970F}"/>
    <cellStyle name="Ausgabe 7 3 6" xfId="5036" xr:uid="{4178DF94-65F5-48DF-B366-D5F93CC0D5A7}"/>
    <cellStyle name="Ausgabe 7 3 6 2" xfId="25478" xr:uid="{614C5DF3-4F7D-49BA-9C20-CD156F2B875D}"/>
    <cellStyle name="Ausgabe 7 3 7" xfId="5037" xr:uid="{7888F377-6972-4EFC-81A0-A8F7D81C4737}"/>
    <cellStyle name="Ausgabe 7 3 7 2" xfId="25479" xr:uid="{7A174F8B-53A8-4408-AAD3-86432FC9D913}"/>
    <cellStyle name="Ausgabe 7 3 8" xfId="5038" xr:uid="{0CFE577A-445E-44CD-AC88-4F903FC46F4D}"/>
    <cellStyle name="Ausgabe 7 3 8 2" xfId="25480" xr:uid="{1B1DDBF2-22C6-4637-8ED7-F2E5AB7E1FB8}"/>
    <cellStyle name="Ausgabe 7 3 9" xfId="5039" xr:uid="{08A0F268-DFB4-411D-A179-A1C9764F157F}"/>
    <cellStyle name="Ausgabe 7 3 9 2" xfId="25481" xr:uid="{547A194C-FE8C-472D-8B37-ED786129E218}"/>
    <cellStyle name="Ausgabe 7 4" xfId="5040" xr:uid="{8AC71F66-34DA-47EC-814C-0107FD9B3B50}"/>
    <cellStyle name="Ausgabe 7 4 10" xfId="5041" xr:uid="{58C090B9-D6AF-4A93-BD71-ED3E49D81F36}"/>
    <cellStyle name="Ausgabe 7 4 10 2" xfId="25482" xr:uid="{6B60CA1D-BEE5-475D-BBB3-FED47638B14D}"/>
    <cellStyle name="Ausgabe 7 4 11" xfId="5042" xr:uid="{8B24C890-8E3E-444B-A868-5910D46B4926}"/>
    <cellStyle name="Ausgabe 7 4 11 2" xfId="25483" xr:uid="{1E4D2160-3D49-46C6-B2B1-04C6C3AF70E4}"/>
    <cellStyle name="Ausgabe 7 4 12" xfId="5043" xr:uid="{B9EF309F-72B2-43DB-8E3D-4D54D83ADED1}"/>
    <cellStyle name="Ausgabe 7 4 12 2" xfId="25484" xr:uid="{E10C6F3A-5DE5-40D0-9F2F-43F1C3B4BE58}"/>
    <cellStyle name="Ausgabe 7 4 13" xfId="5044" xr:uid="{689763FA-A614-4138-A86A-52B8E1C7FD59}"/>
    <cellStyle name="Ausgabe 7 4 13 2" xfId="25485" xr:uid="{2FAFE994-AC93-4360-998B-158DBE9F25DB}"/>
    <cellStyle name="Ausgabe 7 4 14" xfId="5045" xr:uid="{27603474-4EEE-48E1-A7BD-DC05DC0759ED}"/>
    <cellStyle name="Ausgabe 7 4 14 2" xfId="25486" xr:uid="{D3A6D646-0628-4B0A-8778-DFA68C7633E1}"/>
    <cellStyle name="Ausgabe 7 4 15" xfId="5046" xr:uid="{B7C03D41-70FE-41A0-9A49-06E7A836D650}"/>
    <cellStyle name="Ausgabe 7 4 15 2" xfId="25487" xr:uid="{120B2574-5D18-41FF-B5C8-82D29096BCA1}"/>
    <cellStyle name="Ausgabe 7 4 16" xfId="25488" xr:uid="{2224BC08-7E08-4776-AA79-9787EA73ED53}"/>
    <cellStyle name="Ausgabe 7 4 2" xfId="5047" xr:uid="{F98056F1-BB82-4647-9455-027D75B4A23E}"/>
    <cellStyle name="Ausgabe 7 4 2 10" xfId="5048" xr:uid="{9486E479-ABD5-4A49-83E6-C88E39D02277}"/>
    <cellStyle name="Ausgabe 7 4 2 10 2" xfId="25489" xr:uid="{6D842056-6610-42BD-8C8A-910A2492AD3E}"/>
    <cellStyle name="Ausgabe 7 4 2 11" xfId="5049" xr:uid="{1CF927E4-643C-460D-81B1-2DBE00E7D238}"/>
    <cellStyle name="Ausgabe 7 4 2 11 2" xfId="25490" xr:uid="{6AD16F91-3F4E-49E8-89A3-C66884EDBDC2}"/>
    <cellStyle name="Ausgabe 7 4 2 12" xfId="5050" xr:uid="{E6F9CFAA-DD5A-4191-8927-545F1EF06AD0}"/>
    <cellStyle name="Ausgabe 7 4 2 12 2" xfId="25491" xr:uid="{7ED1A19A-02C3-40A5-A3C5-A1C73F06DAFC}"/>
    <cellStyle name="Ausgabe 7 4 2 13" xfId="5051" xr:uid="{C5049F82-E68E-4560-9ED2-3EDD5F22BA85}"/>
    <cellStyle name="Ausgabe 7 4 2 13 2" xfId="25492" xr:uid="{B4DB8AAB-09F3-428C-BFA8-9B4C47EE4A8E}"/>
    <cellStyle name="Ausgabe 7 4 2 14" xfId="5052" xr:uid="{0D0C17C3-BCAE-4934-9181-617E8F5DB6AF}"/>
    <cellStyle name="Ausgabe 7 4 2 14 2" xfId="25493" xr:uid="{434E95D9-93D2-4542-AAF2-0AC384967224}"/>
    <cellStyle name="Ausgabe 7 4 2 15" xfId="25494" xr:uid="{57A90E61-5F69-444A-9DC7-29EF12489D43}"/>
    <cellStyle name="Ausgabe 7 4 2 2" xfId="5053" xr:uid="{79F3810C-F38A-491F-B8A5-077B62C362BF}"/>
    <cellStyle name="Ausgabe 7 4 2 2 10" xfId="5054" xr:uid="{9E75FF72-31A9-47A0-97C0-99E6450ABD63}"/>
    <cellStyle name="Ausgabe 7 4 2 2 10 2" xfId="25495" xr:uid="{08393AD7-2120-47CA-B804-889F4343C699}"/>
    <cellStyle name="Ausgabe 7 4 2 2 11" xfId="5055" xr:uid="{0E6AB450-D048-4853-83F0-713DE869CB4B}"/>
    <cellStyle name="Ausgabe 7 4 2 2 11 2" xfId="25496" xr:uid="{6F467B3B-D320-40AA-905D-E79FD66DFE90}"/>
    <cellStyle name="Ausgabe 7 4 2 2 12" xfId="5056" xr:uid="{5C2E35ED-D749-4B32-A290-821B6897DB82}"/>
    <cellStyle name="Ausgabe 7 4 2 2 12 2" xfId="25497" xr:uid="{3923422B-1885-4E59-9731-DC36646AE71E}"/>
    <cellStyle name="Ausgabe 7 4 2 2 13" xfId="5057" xr:uid="{5E4BA34C-4D14-4891-924C-E08DF85096C7}"/>
    <cellStyle name="Ausgabe 7 4 2 2 13 2" xfId="25498" xr:uid="{296DF3E6-606E-4E56-BB32-B22AD8D2AC83}"/>
    <cellStyle name="Ausgabe 7 4 2 2 14" xfId="5058" xr:uid="{B9910DEC-A265-457F-AAF7-E6191C5DDC1E}"/>
    <cellStyle name="Ausgabe 7 4 2 2 14 2" xfId="25499" xr:uid="{E83B7F5D-5952-41B2-A95F-AB4A746C9A5D}"/>
    <cellStyle name="Ausgabe 7 4 2 2 15" xfId="5059" xr:uid="{245A951F-FB83-41F9-9C41-76592FE4650B}"/>
    <cellStyle name="Ausgabe 7 4 2 2 15 2" xfId="25500" xr:uid="{38657DE6-FAD4-42DF-A081-67731F7C81EF}"/>
    <cellStyle name="Ausgabe 7 4 2 2 16" xfId="25501" xr:uid="{287AFB1A-D081-46D2-A927-72BB77F76FA6}"/>
    <cellStyle name="Ausgabe 7 4 2 2 2" xfId="5060" xr:uid="{D51FE904-7E76-4EDA-A30C-3969227406F7}"/>
    <cellStyle name="Ausgabe 7 4 2 2 2 2" xfId="25502" xr:uid="{BF45A923-C39A-4F43-B29E-C03DF770EFC5}"/>
    <cellStyle name="Ausgabe 7 4 2 2 3" xfId="5061" xr:uid="{1E686B94-E87B-40B5-BAD0-C443ABF0D647}"/>
    <cellStyle name="Ausgabe 7 4 2 2 3 2" xfId="25503" xr:uid="{CE71042A-9CCB-43BC-83B1-8BEB4573FD07}"/>
    <cellStyle name="Ausgabe 7 4 2 2 4" xfId="5062" xr:uid="{F80CA2A5-45AD-41C5-9139-A74FF461B480}"/>
    <cellStyle name="Ausgabe 7 4 2 2 4 2" xfId="25504" xr:uid="{22CB2623-F3DE-4B3C-95BB-1869D422A1C8}"/>
    <cellStyle name="Ausgabe 7 4 2 2 5" xfId="5063" xr:uid="{6C9814C5-6859-48AD-BBCE-658BF1AC5DE5}"/>
    <cellStyle name="Ausgabe 7 4 2 2 5 2" xfId="25505" xr:uid="{60E5652E-12FE-43A9-9BE6-75C3AB7D9DDF}"/>
    <cellStyle name="Ausgabe 7 4 2 2 6" xfId="5064" xr:uid="{C4A32D59-B25B-49B4-94FD-C9CDE73F575B}"/>
    <cellStyle name="Ausgabe 7 4 2 2 6 2" xfId="25506" xr:uid="{EB0DC11C-C108-4359-B026-942E2E03AE77}"/>
    <cellStyle name="Ausgabe 7 4 2 2 7" xfId="5065" xr:uid="{B7D38114-BC29-49E8-AD62-F86590E6B301}"/>
    <cellStyle name="Ausgabe 7 4 2 2 7 2" xfId="25507" xr:uid="{B8DEB0D8-F4C4-4ABD-B5D3-E19C2F8FEFE3}"/>
    <cellStyle name="Ausgabe 7 4 2 2 8" xfId="5066" xr:uid="{C0A6CBE0-B4A2-4392-9637-3CEB4AF9CD55}"/>
    <cellStyle name="Ausgabe 7 4 2 2 8 2" xfId="25508" xr:uid="{246D6335-E12E-4EF7-8B39-E68FCF19A914}"/>
    <cellStyle name="Ausgabe 7 4 2 2 9" xfId="5067" xr:uid="{AFDFB282-31EF-45C2-B517-B3CAD9012AD6}"/>
    <cellStyle name="Ausgabe 7 4 2 2 9 2" xfId="25509" xr:uid="{46BC87A1-6006-406F-A405-02CC41B9C9BF}"/>
    <cellStyle name="Ausgabe 7 4 2 3" xfId="5068" xr:uid="{4BC7CCE2-4F96-47F5-8876-9F0DE665B919}"/>
    <cellStyle name="Ausgabe 7 4 2 3 2" xfId="25510" xr:uid="{D5111459-CE15-41C2-A889-BCE4C90A1A26}"/>
    <cellStyle name="Ausgabe 7 4 2 4" xfId="5069" xr:uid="{0B7E2CAB-E47D-4E48-BC06-CA33442AA36F}"/>
    <cellStyle name="Ausgabe 7 4 2 4 2" xfId="25511" xr:uid="{A990F295-DB24-44CE-A7B8-E91F1307E98D}"/>
    <cellStyle name="Ausgabe 7 4 2 5" xfId="5070" xr:uid="{02691E52-BEB0-4FA2-A53B-B6278ADD770C}"/>
    <cellStyle name="Ausgabe 7 4 2 5 2" xfId="25512" xr:uid="{E6F471C8-E3D3-4EF5-BCC7-41ECCEF4E3FE}"/>
    <cellStyle name="Ausgabe 7 4 2 6" xfId="5071" xr:uid="{A8A5335B-D723-4320-89CC-00076D6BD04B}"/>
    <cellStyle name="Ausgabe 7 4 2 6 2" xfId="25513" xr:uid="{61B36311-0D70-4CC1-97DB-DD0A4BA80713}"/>
    <cellStyle name="Ausgabe 7 4 2 7" xfId="5072" xr:uid="{E72E7B6F-50E5-4BFF-872B-51D63D0313C9}"/>
    <cellStyle name="Ausgabe 7 4 2 7 2" xfId="25514" xr:uid="{65AB5AB3-0F7D-4B3A-A34B-AA6A76F85128}"/>
    <cellStyle name="Ausgabe 7 4 2 8" xfId="5073" xr:uid="{EFA75EC6-DEBE-4841-A7DE-B7B35F715F5D}"/>
    <cellStyle name="Ausgabe 7 4 2 8 2" xfId="25515" xr:uid="{EDEE4E52-9DD7-461C-95F4-491691DFA6B4}"/>
    <cellStyle name="Ausgabe 7 4 2 9" xfId="5074" xr:uid="{4FDA3B70-2A5D-4B95-8725-BD9634EC54B6}"/>
    <cellStyle name="Ausgabe 7 4 2 9 2" xfId="25516" xr:uid="{8AEB234D-DC03-467B-B03D-7363BAC956EA}"/>
    <cellStyle name="Ausgabe 7 4 3" xfId="5075" xr:uid="{70924ACE-A0E1-49C9-BC07-973799D69B03}"/>
    <cellStyle name="Ausgabe 7 4 3 10" xfId="5076" xr:uid="{0A3BD22E-100C-4F18-B396-D679A96395BE}"/>
    <cellStyle name="Ausgabe 7 4 3 10 2" xfId="25517" xr:uid="{3A9FB16A-BF9F-4079-B991-B496C424F016}"/>
    <cellStyle name="Ausgabe 7 4 3 11" xfId="5077" xr:uid="{CA9B0179-3F6A-41B2-AC9C-15B1F6D6CF26}"/>
    <cellStyle name="Ausgabe 7 4 3 11 2" xfId="25518" xr:uid="{1FB00551-C309-4FD9-AD5D-25906CDBA50B}"/>
    <cellStyle name="Ausgabe 7 4 3 12" xfId="5078" xr:uid="{24591007-7A7D-4B04-9D7C-44EF7A71FC78}"/>
    <cellStyle name="Ausgabe 7 4 3 12 2" xfId="25519" xr:uid="{E2463202-667F-4701-B48D-D86BBC9B9CE5}"/>
    <cellStyle name="Ausgabe 7 4 3 13" xfId="5079" xr:uid="{279D0D45-3924-498A-AD8A-A5F395DE9C4C}"/>
    <cellStyle name="Ausgabe 7 4 3 13 2" xfId="25520" xr:uid="{63829471-1D63-4E9D-8585-E557F3376079}"/>
    <cellStyle name="Ausgabe 7 4 3 14" xfId="5080" xr:uid="{67E856B2-7133-4F86-821C-6990AC7A2662}"/>
    <cellStyle name="Ausgabe 7 4 3 14 2" xfId="25521" xr:uid="{5180675F-3C16-44E7-A705-674457C50B71}"/>
    <cellStyle name="Ausgabe 7 4 3 15" xfId="5081" xr:uid="{88949DBD-6066-4145-91D4-F2F61C3650B2}"/>
    <cellStyle name="Ausgabe 7 4 3 15 2" xfId="25522" xr:uid="{64DFA7CD-F940-4D5A-BA7A-A275C3A643DD}"/>
    <cellStyle name="Ausgabe 7 4 3 16" xfId="25523" xr:uid="{3B7E0720-1F58-42FB-B97E-051AB7DB0756}"/>
    <cellStyle name="Ausgabe 7 4 3 2" xfId="5082" xr:uid="{30ECA285-74E0-4795-9139-967564A558F3}"/>
    <cellStyle name="Ausgabe 7 4 3 2 2" xfId="25524" xr:uid="{A6F17E83-6355-45B5-8444-AC5C2E829803}"/>
    <cellStyle name="Ausgabe 7 4 3 3" xfId="5083" xr:uid="{A00131F8-8E4D-4644-959E-11925CC95CDA}"/>
    <cellStyle name="Ausgabe 7 4 3 3 2" xfId="25525" xr:uid="{26CC63E2-3360-4C02-B1AA-E06D2BF284D1}"/>
    <cellStyle name="Ausgabe 7 4 3 4" xfId="5084" xr:uid="{3A7837DD-910E-454E-A756-3160A71B6CF7}"/>
    <cellStyle name="Ausgabe 7 4 3 4 2" xfId="25526" xr:uid="{E29B7D60-5345-4F59-A1DB-1585EE71ED9B}"/>
    <cellStyle name="Ausgabe 7 4 3 5" xfId="5085" xr:uid="{8094083E-6C38-47F2-B94D-29023955B1FC}"/>
    <cellStyle name="Ausgabe 7 4 3 5 2" xfId="25527" xr:uid="{2901A668-F945-49C7-BAD6-28ECD22CF9EC}"/>
    <cellStyle name="Ausgabe 7 4 3 6" xfId="5086" xr:uid="{6BA97202-788E-4BBC-B976-1A19E89FC419}"/>
    <cellStyle name="Ausgabe 7 4 3 6 2" xfId="25528" xr:uid="{141A9DBD-21E2-4404-8D1B-D642CAC73DC3}"/>
    <cellStyle name="Ausgabe 7 4 3 7" xfId="5087" xr:uid="{4C4B59A7-FB3F-4A83-8D77-926763B06054}"/>
    <cellStyle name="Ausgabe 7 4 3 7 2" xfId="25529" xr:uid="{0347C0B3-4F21-46BC-8F75-FF89D57A8D00}"/>
    <cellStyle name="Ausgabe 7 4 3 8" xfId="5088" xr:uid="{0177CBA6-42A5-4129-A84F-B3CCD8A1DF9E}"/>
    <cellStyle name="Ausgabe 7 4 3 8 2" xfId="25530" xr:uid="{19CE0CF3-3DB5-42A8-BBAB-C0B99B0344F0}"/>
    <cellStyle name="Ausgabe 7 4 3 9" xfId="5089" xr:uid="{6C603859-E13B-45FA-B274-6407F90DADE2}"/>
    <cellStyle name="Ausgabe 7 4 3 9 2" xfId="25531" xr:uid="{45AA2707-062E-4D6D-851D-DFCAAEA327C1}"/>
    <cellStyle name="Ausgabe 7 4 4" xfId="5090" xr:uid="{435AED7C-50A6-40FC-B92E-B8EC556B5ACC}"/>
    <cellStyle name="Ausgabe 7 4 4 2" xfId="25532" xr:uid="{C0504E20-7FF1-4516-9C35-B2F96BB78CF1}"/>
    <cellStyle name="Ausgabe 7 4 5" xfId="5091" xr:uid="{7563BD9A-67A4-49E8-8F6D-B6EF5E804C28}"/>
    <cellStyle name="Ausgabe 7 4 5 2" xfId="25533" xr:uid="{154247CE-A0D1-46A1-88A6-C4FF0D055082}"/>
    <cellStyle name="Ausgabe 7 4 6" xfId="5092" xr:uid="{0483DCDA-D8A9-41B5-ADEF-86D2B87BDEB6}"/>
    <cellStyle name="Ausgabe 7 4 6 2" xfId="25534" xr:uid="{75B437FD-B202-41A4-B71D-85296726DB53}"/>
    <cellStyle name="Ausgabe 7 4 7" xfId="5093" xr:uid="{6D8DEA49-4E07-444B-BB11-BF9FF4A5BFFE}"/>
    <cellStyle name="Ausgabe 7 4 7 2" xfId="25535" xr:uid="{27FA5E8F-3FC0-41B1-B5F6-7F98F61E7FB7}"/>
    <cellStyle name="Ausgabe 7 4 8" xfId="5094" xr:uid="{04259B20-1426-46A9-89E7-F40807359B7E}"/>
    <cellStyle name="Ausgabe 7 4 8 2" xfId="25536" xr:uid="{ED4179B0-3560-44D7-85D2-D41EEF985161}"/>
    <cellStyle name="Ausgabe 7 4 9" xfId="5095" xr:uid="{1B3C1094-0A61-4550-B111-8D7D77C869FF}"/>
    <cellStyle name="Ausgabe 7 4 9 2" xfId="25537" xr:uid="{BB4FB6FE-9E5D-4540-96BD-AA593C358B71}"/>
    <cellStyle name="Ausgabe 7 5" xfId="5096" xr:uid="{F0538760-F1A7-4739-A2DB-6E1994D029D1}"/>
    <cellStyle name="Ausgabe 7 5 10" xfId="5097" xr:uid="{D35FB86D-6397-4F16-82D0-60AD97DFC832}"/>
    <cellStyle name="Ausgabe 7 5 10 2" xfId="25538" xr:uid="{6718AD6D-73CA-4922-9B7B-336802D42990}"/>
    <cellStyle name="Ausgabe 7 5 11" xfId="5098" xr:uid="{D9448DC1-1B91-4554-A825-86DB65B6F26F}"/>
    <cellStyle name="Ausgabe 7 5 11 2" xfId="25539" xr:uid="{AC9899DD-095E-43FD-9FAF-1E8F020E3F45}"/>
    <cellStyle name="Ausgabe 7 5 12" xfId="5099" xr:uid="{4096A47B-CF36-41BA-8CEB-D7FCD6D13E4F}"/>
    <cellStyle name="Ausgabe 7 5 12 2" xfId="25540" xr:uid="{8F43F976-F926-4870-985E-A40E1275731D}"/>
    <cellStyle name="Ausgabe 7 5 13" xfId="5100" xr:uid="{FD3848B4-E368-43A5-9DE8-3D9E239AEFD7}"/>
    <cellStyle name="Ausgabe 7 5 13 2" xfId="25541" xr:uid="{2A3CA91E-4EEC-4224-B9B5-BD01759942D7}"/>
    <cellStyle name="Ausgabe 7 5 14" xfId="5101" xr:uid="{26652C94-4424-4E03-B993-CC9580DDFE97}"/>
    <cellStyle name="Ausgabe 7 5 14 2" xfId="25542" xr:uid="{0ECD868F-60ED-4A94-A76D-FB8811D8E8CD}"/>
    <cellStyle name="Ausgabe 7 5 15" xfId="5102" xr:uid="{82075E2F-5115-42BB-BC66-08A22FED1628}"/>
    <cellStyle name="Ausgabe 7 5 15 2" xfId="25543" xr:uid="{FF445EEB-DE81-48F5-95EE-C599C204A261}"/>
    <cellStyle name="Ausgabe 7 5 16" xfId="25544" xr:uid="{4C3806E1-267C-4EC7-BC33-8C47FB1DC658}"/>
    <cellStyle name="Ausgabe 7 5 2" xfId="5103" xr:uid="{6FDB7891-205D-4DAC-9738-44BB73ADDDC9}"/>
    <cellStyle name="Ausgabe 7 5 2 10" xfId="5104" xr:uid="{D0236C59-8302-4EAC-B303-77F5566B9642}"/>
    <cellStyle name="Ausgabe 7 5 2 10 2" xfId="25545" xr:uid="{25F3F288-FE3A-430C-9F5C-882740BCCF89}"/>
    <cellStyle name="Ausgabe 7 5 2 11" xfId="5105" xr:uid="{3E1AB663-0D79-4712-8AFA-D8565808859D}"/>
    <cellStyle name="Ausgabe 7 5 2 11 2" xfId="25546" xr:uid="{4B266E19-9355-4790-B91C-55956C96DB7B}"/>
    <cellStyle name="Ausgabe 7 5 2 12" xfId="5106" xr:uid="{23182F9B-249C-4094-A26A-8F3D06AD20C3}"/>
    <cellStyle name="Ausgabe 7 5 2 12 2" xfId="25547" xr:uid="{82176923-FB86-423F-A5A1-5971BDAFA580}"/>
    <cellStyle name="Ausgabe 7 5 2 13" xfId="5107" xr:uid="{F8622D17-4BE4-4C7F-A115-5AF6E3AA7150}"/>
    <cellStyle name="Ausgabe 7 5 2 13 2" xfId="25548" xr:uid="{ED422DDB-E858-44B4-B7F5-AB101677A981}"/>
    <cellStyle name="Ausgabe 7 5 2 14" xfId="5108" xr:uid="{5027203F-4EC6-4A7C-B43D-0E91E0B95D6E}"/>
    <cellStyle name="Ausgabe 7 5 2 14 2" xfId="25549" xr:uid="{72B16E34-0E60-4C32-994F-55BEDB8823CE}"/>
    <cellStyle name="Ausgabe 7 5 2 15" xfId="25550" xr:uid="{BC101249-AF30-4C3B-839E-A0696CADE0DB}"/>
    <cellStyle name="Ausgabe 7 5 2 2" xfId="5109" xr:uid="{2FF57653-512F-4FED-AA9F-E767089C3A11}"/>
    <cellStyle name="Ausgabe 7 5 2 2 10" xfId="5110" xr:uid="{C1BD848A-C5C4-4FF6-BBCA-5ED5CC8B8F3F}"/>
    <cellStyle name="Ausgabe 7 5 2 2 10 2" xfId="25551" xr:uid="{F57AFE9E-CC95-4218-B974-DD714D77126F}"/>
    <cellStyle name="Ausgabe 7 5 2 2 11" xfId="5111" xr:uid="{E25157A7-7DB4-46CC-BC20-A751A3851DC6}"/>
    <cellStyle name="Ausgabe 7 5 2 2 11 2" xfId="25552" xr:uid="{1228692C-7463-47EE-B8D6-7632F4D8A276}"/>
    <cellStyle name="Ausgabe 7 5 2 2 12" xfId="5112" xr:uid="{022C89EB-BE3A-4B54-95BE-D86E1140B803}"/>
    <cellStyle name="Ausgabe 7 5 2 2 12 2" xfId="25553" xr:uid="{C6132642-097C-439C-A0F7-A68DE9186F94}"/>
    <cellStyle name="Ausgabe 7 5 2 2 13" xfId="5113" xr:uid="{F852B153-76D2-485C-879B-A7ABFBB6CFDE}"/>
    <cellStyle name="Ausgabe 7 5 2 2 13 2" xfId="25554" xr:uid="{03C2D13B-FFC1-41B3-8748-EF115040F559}"/>
    <cellStyle name="Ausgabe 7 5 2 2 14" xfId="5114" xr:uid="{6EE9B55E-8BB1-4436-BD35-CE85A628B9B9}"/>
    <cellStyle name="Ausgabe 7 5 2 2 14 2" xfId="25555" xr:uid="{F447A0C1-F442-4A05-BF9C-2DF76F06A6E6}"/>
    <cellStyle name="Ausgabe 7 5 2 2 15" xfId="5115" xr:uid="{FAFD3C8D-A459-4683-AC9B-CA5D123E4482}"/>
    <cellStyle name="Ausgabe 7 5 2 2 15 2" xfId="25556" xr:uid="{D968346E-EBAB-46FF-BF3D-8F6888F4618E}"/>
    <cellStyle name="Ausgabe 7 5 2 2 16" xfId="25557" xr:uid="{15CBB911-9D28-44BB-8A6B-7ACB2A882355}"/>
    <cellStyle name="Ausgabe 7 5 2 2 2" xfId="5116" xr:uid="{1A076F94-621F-46A1-8724-25022C173547}"/>
    <cellStyle name="Ausgabe 7 5 2 2 2 2" xfId="25558" xr:uid="{0A757355-F89F-4F8D-B1A2-63FE0336CDC5}"/>
    <cellStyle name="Ausgabe 7 5 2 2 3" xfId="5117" xr:uid="{6DDEB7FE-830D-41C8-85D3-E90F50FDB0A9}"/>
    <cellStyle name="Ausgabe 7 5 2 2 3 2" xfId="25559" xr:uid="{941ECAD1-2F56-46B0-8E7F-2BAF8D791022}"/>
    <cellStyle name="Ausgabe 7 5 2 2 4" xfId="5118" xr:uid="{C2102D9D-20D8-47E1-9B99-D68D5785C699}"/>
    <cellStyle name="Ausgabe 7 5 2 2 4 2" xfId="25560" xr:uid="{29AD1A87-31BB-4ECF-AF32-48DC338925FA}"/>
    <cellStyle name="Ausgabe 7 5 2 2 5" xfId="5119" xr:uid="{D5158BBC-2E08-4DBD-9E4F-AE56A3AA75FE}"/>
    <cellStyle name="Ausgabe 7 5 2 2 5 2" xfId="25561" xr:uid="{7CED5EFE-25CD-4E9A-BD2C-2AA22E37E566}"/>
    <cellStyle name="Ausgabe 7 5 2 2 6" xfId="5120" xr:uid="{3A81EA65-3D63-4B2C-93EE-72FA2598340D}"/>
    <cellStyle name="Ausgabe 7 5 2 2 6 2" xfId="25562" xr:uid="{8BC6992A-DE61-4E86-8E10-B2650A7AFB83}"/>
    <cellStyle name="Ausgabe 7 5 2 2 7" xfId="5121" xr:uid="{02703072-139A-4FD7-922F-8243FEB3F258}"/>
    <cellStyle name="Ausgabe 7 5 2 2 7 2" xfId="25563" xr:uid="{4B826784-4D97-45CE-AB58-2458759CD065}"/>
    <cellStyle name="Ausgabe 7 5 2 2 8" xfId="5122" xr:uid="{90B979D2-6EC8-4D3E-B0B6-FB7D7F742078}"/>
    <cellStyle name="Ausgabe 7 5 2 2 8 2" xfId="25564" xr:uid="{4C73BCC0-CCE3-45A3-868B-0F776802E91A}"/>
    <cellStyle name="Ausgabe 7 5 2 2 9" xfId="5123" xr:uid="{8F2E285B-919D-4392-A2BC-948140D5AEF6}"/>
    <cellStyle name="Ausgabe 7 5 2 2 9 2" xfId="25565" xr:uid="{0F5110B0-5713-4129-9E67-C8C0D62B36B1}"/>
    <cellStyle name="Ausgabe 7 5 2 3" xfId="5124" xr:uid="{BE9ACA7C-0A52-437A-B6BA-2E0A84CA4826}"/>
    <cellStyle name="Ausgabe 7 5 2 3 2" xfId="25566" xr:uid="{74F48334-395F-4E5E-B8F8-EA42A7CAF448}"/>
    <cellStyle name="Ausgabe 7 5 2 4" xfId="5125" xr:uid="{6AE9A8B6-4E8F-40B9-9BF4-B08AF4FFFF15}"/>
    <cellStyle name="Ausgabe 7 5 2 4 2" xfId="25567" xr:uid="{37328F8C-A2C8-4603-862D-9F9A65507114}"/>
    <cellStyle name="Ausgabe 7 5 2 5" xfId="5126" xr:uid="{A105A034-9EAC-4A8D-B13A-A198D8358A04}"/>
    <cellStyle name="Ausgabe 7 5 2 5 2" xfId="25568" xr:uid="{96D750FF-A8E5-4A0A-9C11-56DCC1008E4B}"/>
    <cellStyle name="Ausgabe 7 5 2 6" xfId="5127" xr:uid="{FD1277B2-9570-4B37-BEEE-EE62D98305F8}"/>
    <cellStyle name="Ausgabe 7 5 2 6 2" xfId="25569" xr:uid="{B5207E9B-8617-4143-82BA-976AD2F9F73D}"/>
    <cellStyle name="Ausgabe 7 5 2 7" xfId="5128" xr:uid="{B6AD6457-5078-4A1C-8BB7-5212D518A656}"/>
    <cellStyle name="Ausgabe 7 5 2 7 2" xfId="25570" xr:uid="{B592EC1D-B6A4-4EAC-A651-971EECDAE2BA}"/>
    <cellStyle name="Ausgabe 7 5 2 8" xfId="5129" xr:uid="{9F988653-48FF-44BA-B1E4-C2755D4A6C4B}"/>
    <cellStyle name="Ausgabe 7 5 2 8 2" xfId="25571" xr:uid="{DDEBFD39-035C-48A3-8321-7A03498E67E8}"/>
    <cellStyle name="Ausgabe 7 5 2 9" xfId="5130" xr:uid="{D7511FFF-CB4E-4A73-B979-70F67D0BCEB6}"/>
    <cellStyle name="Ausgabe 7 5 2 9 2" xfId="25572" xr:uid="{7F00ACAB-BCBE-4CC1-9028-673D2D5FE8DA}"/>
    <cellStyle name="Ausgabe 7 5 3" xfId="5131" xr:uid="{95B5BF61-0943-4534-B521-97D4096F424F}"/>
    <cellStyle name="Ausgabe 7 5 3 10" xfId="5132" xr:uid="{FCB6A424-8E4A-4AAD-A760-AF0F79C90693}"/>
    <cellStyle name="Ausgabe 7 5 3 10 2" xfId="25573" xr:uid="{2D4AE7FC-66F0-44CA-B936-4A9BE020B788}"/>
    <cellStyle name="Ausgabe 7 5 3 11" xfId="5133" xr:uid="{4B6A562B-8E70-43F8-8A51-294368EDEAB5}"/>
    <cellStyle name="Ausgabe 7 5 3 11 2" xfId="25574" xr:uid="{F7D55DEB-01D1-4BB5-88C1-AC77555E54C4}"/>
    <cellStyle name="Ausgabe 7 5 3 12" xfId="5134" xr:uid="{300FA6E2-9289-46A7-951E-71F962C444CE}"/>
    <cellStyle name="Ausgabe 7 5 3 12 2" xfId="25575" xr:uid="{2136172D-8509-470C-89E8-FE56DED3EA36}"/>
    <cellStyle name="Ausgabe 7 5 3 13" xfId="5135" xr:uid="{538A16CD-6D78-4B10-BB2C-409297105EF4}"/>
    <cellStyle name="Ausgabe 7 5 3 13 2" xfId="25576" xr:uid="{7AFDDD26-FBE1-412F-BFF9-525607ACF6B4}"/>
    <cellStyle name="Ausgabe 7 5 3 14" xfId="5136" xr:uid="{63D82711-CD19-4651-9BBD-2F5B7A09112D}"/>
    <cellStyle name="Ausgabe 7 5 3 14 2" xfId="25577" xr:uid="{D63D5D3A-B606-4E07-B555-759C244F1AA0}"/>
    <cellStyle name="Ausgabe 7 5 3 15" xfId="5137" xr:uid="{8E833D4A-ACC5-408E-B6EE-67510A243063}"/>
    <cellStyle name="Ausgabe 7 5 3 15 2" xfId="25578" xr:uid="{0B86BB67-8F09-42E6-8D45-61B977FDCC05}"/>
    <cellStyle name="Ausgabe 7 5 3 16" xfId="25579" xr:uid="{75A063BE-9AD7-480F-8AB3-0C147A04B591}"/>
    <cellStyle name="Ausgabe 7 5 3 2" xfId="5138" xr:uid="{313DEAED-89A1-4055-86C2-6DA45102461C}"/>
    <cellStyle name="Ausgabe 7 5 3 2 2" xfId="25580" xr:uid="{31B232DB-0BD7-42BF-A1FB-1592A651A321}"/>
    <cellStyle name="Ausgabe 7 5 3 3" xfId="5139" xr:uid="{B7F99D43-AB31-4574-BD14-DB7A4A004D30}"/>
    <cellStyle name="Ausgabe 7 5 3 3 2" xfId="25581" xr:uid="{A046E459-BEDC-42F3-95CB-5B9EEB5D2C99}"/>
    <cellStyle name="Ausgabe 7 5 3 4" xfId="5140" xr:uid="{F32BFA88-22DF-42A7-9898-141613316436}"/>
    <cellStyle name="Ausgabe 7 5 3 4 2" xfId="25582" xr:uid="{F0F32F4B-2788-4C23-833C-CAFEFACB8F32}"/>
    <cellStyle name="Ausgabe 7 5 3 5" xfId="5141" xr:uid="{A17B5073-DE04-4382-ADD0-8F2A92521075}"/>
    <cellStyle name="Ausgabe 7 5 3 5 2" xfId="25583" xr:uid="{AF63407A-249D-4AC6-A943-88CCAEFD6FA1}"/>
    <cellStyle name="Ausgabe 7 5 3 6" xfId="5142" xr:uid="{FEF653ED-0F3A-475E-A267-01128D5FA2E0}"/>
    <cellStyle name="Ausgabe 7 5 3 6 2" xfId="25584" xr:uid="{57799589-9459-4D16-A3A0-3B57A48201CE}"/>
    <cellStyle name="Ausgabe 7 5 3 7" xfId="5143" xr:uid="{159E8ACC-4DE8-4367-AD7A-012B5FD92E70}"/>
    <cellStyle name="Ausgabe 7 5 3 7 2" xfId="25585" xr:uid="{220B5594-766A-4D56-8E57-0B470854C0DE}"/>
    <cellStyle name="Ausgabe 7 5 3 8" xfId="5144" xr:uid="{248AEC9B-0021-4FDE-B233-24A30827D859}"/>
    <cellStyle name="Ausgabe 7 5 3 8 2" xfId="25586" xr:uid="{6471BE9C-31BA-4854-8D65-F1C1674E3095}"/>
    <cellStyle name="Ausgabe 7 5 3 9" xfId="5145" xr:uid="{CDC20798-E4A8-4778-BED9-F0628B578208}"/>
    <cellStyle name="Ausgabe 7 5 3 9 2" xfId="25587" xr:uid="{D34F9F23-243F-4D77-AAF8-507F98815B8A}"/>
    <cellStyle name="Ausgabe 7 5 4" xfId="5146" xr:uid="{EF7C2E15-6C45-49A5-B244-8640D8B0499A}"/>
    <cellStyle name="Ausgabe 7 5 4 2" xfId="25588" xr:uid="{95D26807-6959-4B08-9A98-43242455787C}"/>
    <cellStyle name="Ausgabe 7 5 5" xfId="5147" xr:uid="{A866BFA5-D1AC-4B41-884D-FFBC6496BC65}"/>
    <cellStyle name="Ausgabe 7 5 5 2" xfId="25589" xr:uid="{0C6ECCC6-91DE-430D-AF44-9BE789EB8C2C}"/>
    <cellStyle name="Ausgabe 7 5 6" xfId="5148" xr:uid="{9C8C45D7-5DBD-49F7-8399-5EC69DB00504}"/>
    <cellStyle name="Ausgabe 7 5 6 2" xfId="25590" xr:uid="{7EB1CF2E-9536-4417-8099-2DE321AFEE42}"/>
    <cellStyle name="Ausgabe 7 5 7" xfId="5149" xr:uid="{D14960E3-0188-4B13-BAE6-3A342A3BAAFA}"/>
    <cellStyle name="Ausgabe 7 5 7 2" xfId="25591" xr:uid="{4C6699CC-9F30-4EEC-9E9B-752D8D7B261F}"/>
    <cellStyle name="Ausgabe 7 5 8" xfId="5150" xr:uid="{7D32184D-80C8-4DEC-ACB2-17DF47EBA528}"/>
    <cellStyle name="Ausgabe 7 5 8 2" xfId="25592" xr:uid="{83551597-A9B9-4352-82B9-714E9851359F}"/>
    <cellStyle name="Ausgabe 7 5 9" xfId="5151" xr:uid="{3FA91392-D20B-4F2C-8123-8DE3E0D1BA58}"/>
    <cellStyle name="Ausgabe 7 5 9 2" xfId="25593" xr:uid="{12208F9D-4822-47AE-AD7C-C90CEFC485FB}"/>
    <cellStyle name="Ausgabe 7 6" xfId="5152" xr:uid="{96D274A2-BB21-4214-9703-4D500C2BDB3E}"/>
    <cellStyle name="Ausgabe 7 6 10" xfId="5153" xr:uid="{54B1817D-9F9F-4560-94B5-AC0119EE16C4}"/>
    <cellStyle name="Ausgabe 7 6 10 2" xfId="25594" xr:uid="{1E29DDB5-BD02-4E1C-B678-00D72040020C}"/>
    <cellStyle name="Ausgabe 7 6 11" xfId="5154" xr:uid="{5DFF638F-5466-4346-8EED-AE959744868D}"/>
    <cellStyle name="Ausgabe 7 6 11 2" xfId="25595" xr:uid="{89BB8756-46F9-4AA7-A45E-08468AAFCE75}"/>
    <cellStyle name="Ausgabe 7 6 12" xfId="5155" xr:uid="{D62F4D71-6DD7-4AC7-B124-66277CF5A1AC}"/>
    <cellStyle name="Ausgabe 7 6 12 2" xfId="25596" xr:uid="{CEADB9EA-7491-4EDE-BF69-3DDA3BDA9F0E}"/>
    <cellStyle name="Ausgabe 7 6 13" xfId="5156" xr:uid="{B74AAB3E-22C5-4645-9CBB-D29E6734FA6A}"/>
    <cellStyle name="Ausgabe 7 6 13 2" xfId="25597" xr:uid="{49CDBFFB-D952-4F6F-B637-380EDE845F48}"/>
    <cellStyle name="Ausgabe 7 6 14" xfId="5157" xr:uid="{83CBC545-3F28-4986-86BC-D64E44E0C46F}"/>
    <cellStyle name="Ausgabe 7 6 14 2" xfId="25598" xr:uid="{AFEDB118-8674-4CD5-B7EC-EE34C5C4FEC8}"/>
    <cellStyle name="Ausgabe 7 6 15" xfId="5158" xr:uid="{2C8D9A4D-80A6-420D-9C98-2A3B541C1D64}"/>
    <cellStyle name="Ausgabe 7 6 15 2" xfId="25599" xr:uid="{5E84A62F-36BF-4057-AC05-451EE78E626A}"/>
    <cellStyle name="Ausgabe 7 6 16" xfId="25600" xr:uid="{E0CD162B-7034-45A9-917F-EA4F403C46C6}"/>
    <cellStyle name="Ausgabe 7 6 2" xfId="5159" xr:uid="{53AC22C8-792E-4775-98FB-A316E707C522}"/>
    <cellStyle name="Ausgabe 7 6 2 10" xfId="5160" xr:uid="{055E1189-2A11-4458-98E6-D3A52446B8B2}"/>
    <cellStyle name="Ausgabe 7 6 2 10 2" xfId="25601" xr:uid="{E12BEE0D-1521-4A51-B02C-536632FEDD13}"/>
    <cellStyle name="Ausgabe 7 6 2 11" xfId="5161" xr:uid="{7ABC4510-7AEB-4009-BB1C-7DDCB6113195}"/>
    <cellStyle name="Ausgabe 7 6 2 11 2" xfId="25602" xr:uid="{02F1C98C-8538-4FF8-B99F-5997DAF260AC}"/>
    <cellStyle name="Ausgabe 7 6 2 12" xfId="5162" xr:uid="{0B9A1B2D-C631-463F-9CDA-1C625AE23DFF}"/>
    <cellStyle name="Ausgabe 7 6 2 12 2" xfId="25603" xr:uid="{158A7327-8A98-411E-B26F-1CFFFCF15D67}"/>
    <cellStyle name="Ausgabe 7 6 2 13" xfId="5163" xr:uid="{28FD756A-AB93-4366-8799-A2BDA6FBF53B}"/>
    <cellStyle name="Ausgabe 7 6 2 13 2" xfId="25604" xr:uid="{A6B4FCB6-D635-4131-8093-733952FBA47A}"/>
    <cellStyle name="Ausgabe 7 6 2 14" xfId="5164" xr:uid="{6E1BA2F7-1472-4EB9-A9B0-121B3B01D305}"/>
    <cellStyle name="Ausgabe 7 6 2 14 2" xfId="25605" xr:uid="{2E7BC613-0869-40CA-8D40-CEB692DD99E7}"/>
    <cellStyle name="Ausgabe 7 6 2 15" xfId="25606" xr:uid="{868FF3A7-65FC-4416-8807-2F347BCD5A4D}"/>
    <cellStyle name="Ausgabe 7 6 2 2" xfId="5165" xr:uid="{59F81AF8-7B20-4ED2-AAC9-76450F965BDF}"/>
    <cellStyle name="Ausgabe 7 6 2 2 10" xfId="5166" xr:uid="{AAC0D5E8-1326-486B-A65B-B4503AE22902}"/>
    <cellStyle name="Ausgabe 7 6 2 2 10 2" xfId="25607" xr:uid="{27B4D8E8-F6C6-4EDC-A7DB-67507630B3FE}"/>
    <cellStyle name="Ausgabe 7 6 2 2 11" xfId="5167" xr:uid="{B2575398-9C93-4C44-8148-64E421FAFD9F}"/>
    <cellStyle name="Ausgabe 7 6 2 2 11 2" xfId="25608" xr:uid="{76455F21-CC70-484D-A9F1-055A3E73D637}"/>
    <cellStyle name="Ausgabe 7 6 2 2 12" xfId="5168" xr:uid="{9CE51F0F-6948-4D5E-A93C-FF72B700A5AC}"/>
    <cellStyle name="Ausgabe 7 6 2 2 12 2" xfId="25609" xr:uid="{2FCC4901-46CB-4ABF-8267-811E7B2EA288}"/>
    <cellStyle name="Ausgabe 7 6 2 2 13" xfId="5169" xr:uid="{3094AAAC-C95D-47E7-AACE-9C6906BA7E94}"/>
    <cellStyle name="Ausgabe 7 6 2 2 13 2" xfId="25610" xr:uid="{C03732D7-D23E-47F1-A057-4C057D14E80E}"/>
    <cellStyle name="Ausgabe 7 6 2 2 14" xfId="5170" xr:uid="{9A215AA6-BBE6-4074-8D3E-118DD9D11B6A}"/>
    <cellStyle name="Ausgabe 7 6 2 2 14 2" xfId="25611" xr:uid="{89D5AA99-0FEC-40DC-B92B-E961F2F8877D}"/>
    <cellStyle name="Ausgabe 7 6 2 2 15" xfId="5171" xr:uid="{EA63C857-C51F-4DDE-84C0-CAC902F0BE12}"/>
    <cellStyle name="Ausgabe 7 6 2 2 15 2" xfId="25612" xr:uid="{8CE33A4C-B7EF-488A-A932-ACC5B05F818C}"/>
    <cellStyle name="Ausgabe 7 6 2 2 16" xfId="25613" xr:uid="{0E5ABBC4-A264-46CB-A9B5-5C5A27A73BE6}"/>
    <cellStyle name="Ausgabe 7 6 2 2 2" xfId="5172" xr:uid="{5C674AC4-1112-4E41-A6C6-8C5B9F6484EF}"/>
    <cellStyle name="Ausgabe 7 6 2 2 2 2" xfId="25614" xr:uid="{5759760C-3DEE-4617-9029-0BC5729A226B}"/>
    <cellStyle name="Ausgabe 7 6 2 2 3" xfId="5173" xr:uid="{9DC83334-382F-4323-BAC7-A1BE10CB5B5F}"/>
    <cellStyle name="Ausgabe 7 6 2 2 3 2" xfId="25615" xr:uid="{74E9E5E7-AACC-4C2F-95D1-BFBBCF09EA0D}"/>
    <cellStyle name="Ausgabe 7 6 2 2 4" xfId="5174" xr:uid="{603FB4CC-E1EC-4FD4-AF1A-B7F211693FFB}"/>
    <cellStyle name="Ausgabe 7 6 2 2 4 2" xfId="25616" xr:uid="{6E59B492-43C2-43DB-B5EF-3AD305F7E8CA}"/>
    <cellStyle name="Ausgabe 7 6 2 2 5" xfId="5175" xr:uid="{B1CB9475-D1E5-4625-8B38-4D14CAECC9B0}"/>
    <cellStyle name="Ausgabe 7 6 2 2 5 2" xfId="25617" xr:uid="{6BE14F51-D8F1-468A-958A-9A7E47451D39}"/>
    <cellStyle name="Ausgabe 7 6 2 2 6" xfId="5176" xr:uid="{BCB2B8F1-E8CB-43F3-8294-8D8A6B99DC08}"/>
    <cellStyle name="Ausgabe 7 6 2 2 6 2" xfId="25618" xr:uid="{98E93769-74BE-4807-ADFA-AEB2F39EEC6D}"/>
    <cellStyle name="Ausgabe 7 6 2 2 7" xfId="5177" xr:uid="{E3EF96D5-1317-4119-97F2-2FAD476A5A89}"/>
    <cellStyle name="Ausgabe 7 6 2 2 7 2" xfId="25619" xr:uid="{E0CC0475-30A4-4279-955C-7CD54168EE28}"/>
    <cellStyle name="Ausgabe 7 6 2 2 8" xfId="5178" xr:uid="{3302CED7-1B0E-4130-A576-D1FA22AFEF33}"/>
    <cellStyle name="Ausgabe 7 6 2 2 8 2" xfId="25620" xr:uid="{911D10DE-B16E-4E8B-97FA-93F2D4A0DE6E}"/>
    <cellStyle name="Ausgabe 7 6 2 2 9" xfId="5179" xr:uid="{8ABAB4EF-D988-40C0-8C4C-6238296A01B0}"/>
    <cellStyle name="Ausgabe 7 6 2 2 9 2" xfId="25621" xr:uid="{5B287C9D-E714-4577-8FA7-4C1994C88017}"/>
    <cellStyle name="Ausgabe 7 6 2 3" xfId="5180" xr:uid="{96FB3A79-8980-49D0-B07B-BB85601B4B22}"/>
    <cellStyle name="Ausgabe 7 6 2 3 2" xfId="25622" xr:uid="{BAFDFD1A-688D-49E5-B595-46A5FFE0E811}"/>
    <cellStyle name="Ausgabe 7 6 2 4" xfId="5181" xr:uid="{62E631EE-7521-4E75-ACF5-217BE8EA3AF1}"/>
    <cellStyle name="Ausgabe 7 6 2 4 2" xfId="25623" xr:uid="{2BE4C622-A07B-48F6-837C-2CD590B047DE}"/>
    <cellStyle name="Ausgabe 7 6 2 5" xfId="5182" xr:uid="{DB70F76E-1CEA-45F2-B885-C597DEA3A720}"/>
    <cellStyle name="Ausgabe 7 6 2 5 2" xfId="25624" xr:uid="{66F8A020-7FC5-49DD-81F6-C01CE9FAA191}"/>
    <cellStyle name="Ausgabe 7 6 2 6" xfId="5183" xr:uid="{E08042E2-57C7-42C9-9BEF-0D1F6DF1AA71}"/>
    <cellStyle name="Ausgabe 7 6 2 6 2" xfId="25625" xr:uid="{EE732707-9704-474F-AD46-07597E6B2A1D}"/>
    <cellStyle name="Ausgabe 7 6 2 7" xfId="5184" xr:uid="{04E26DE7-89EC-4450-9ADE-30F107F4C317}"/>
    <cellStyle name="Ausgabe 7 6 2 7 2" xfId="25626" xr:uid="{20A1D37E-7C3E-46D6-A92A-4DFCCED16998}"/>
    <cellStyle name="Ausgabe 7 6 2 8" xfId="5185" xr:uid="{FBF3EF86-79EE-485D-B360-4C1C5E3E4825}"/>
    <cellStyle name="Ausgabe 7 6 2 8 2" xfId="25627" xr:uid="{FEA2CD82-F615-4ECB-8A32-9E7DA6234E9A}"/>
    <cellStyle name="Ausgabe 7 6 2 9" xfId="5186" xr:uid="{91618413-27C5-46A6-ABA9-C9831E89755E}"/>
    <cellStyle name="Ausgabe 7 6 2 9 2" xfId="25628" xr:uid="{D2A331DF-D807-4E69-9678-8CBA057CEAF7}"/>
    <cellStyle name="Ausgabe 7 6 3" xfId="5187" xr:uid="{2DAA97E6-5533-4A3C-A61A-83B4E2ECF657}"/>
    <cellStyle name="Ausgabe 7 6 3 10" xfId="5188" xr:uid="{C0F0EE47-59B6-4A64-9031-2FA850CC4776}"/>
    <cellStyle name="Ausgabe 7 6 3 10 2" xfId="25629" xr:uid="{503A4CDA-09DF-4A28-A695-2F237F5F503E}"/>
    <cellStyle name="Ausgabe 7 6 3 11" xfId="5189" xr:uid="{C34F5A95-D5E7-45E0-89DD-91569A35C787}"/>
    <cellStyle name="Ausgabe 7 6 3 11 2" xfId="25630" xr:uid="{8F0D995A-4E76-4C69-9306-0F2BAACCD432}"/>
    <cellStyle name="Ausgabe 7 6 3 12" xfId="5190" xr:uid="{3130882A-14B8-4881-8140-59EDA0CBEFEE}"/>
    <cellStyle name="Ausgabe 7 6 3 12 2" xfId="25631" xr:uid="{3D2BB754-A547-4ECE-A0D5-25B66B0621D9}"/>
    <cellStyle name="Ausgabe 7 6 3 13" xfId="5191" xr:uid="{6FF530F3-AB17-4ABE-9E70-9EAE30693125}"/>
    <cellStyle name="Ausgabe 7 6 3 13 2" xfId="25632" xr:uid="{190E0664-E345-4DED-B163-BD325B2433AB}"/>
    <cellStyle name="Ausgabe 7 6 3 14" xfId="5192" xr:uid="{2AF811C8-0708-4E71-BBC0-BAF6ACB21846}"/>
    <cellStyle name="Ausgabe 7 6 3 14 2" xfId="25633" xr:uid="{E1A794EE-C59B-4551-8A7A-650BF1D43CCA}"/>
    <cellStyle name="Ausgabe 7 6 3 15" xfId="5193" xr:uid="{A3695C10-5C5C-4240-B9A8-ED07D69426FF}"/>
    <cellStyle name="Ausgabe 7 6 3 15 2" xfId="25634" xr:uid="{4C6D9E81-24D9-44DB-9DAE-2456FD34493A}"/>
    <cellStyle name="Ausgabe 7 6 3 16" xfId="25635" xr:uid="{FA5DDA6B-B432-40CE-A6B8-8B7A8158ADC3}"/>
    <cellStyle name="Ausgabe 7 6 3 2" xfId="5194" xr:uid="{E64DA08B-B29B-42EB-AF11-D7AE59942416}"/>
    <cellStyle name="Ausgabe 7 6 3 2 2" xfId="25636" xr:uid="{673FEE57-2DD3-43E5-A19F-DFE4096845D0}"/>
    <cellStyle name="Ausgabe 7 6 3 3" xfId="5195" xr:uid="{1A8E835F-F39E-4102-8AD4-E29DF4032B66}"/>
    <cellStyle name="Ausgabe 7 6 3 3 2" xfId="25637" xr:uid="{657931CC-91F6-414A-9607-39EED0B0951A}"/>
    <cellStyle name="Ausgabe 7 6 3 4" xfId="5196" xr:uid="{17175558-BE87-481A-8251-1655130E286B}"/>
    <cellStyle name="Ausgabe 7 6 3 4 2" xfId="25638" xr:uid="{6F55C4B8-4AC3-4C3A-A7B0-39A2CCCD890A}"/>
    <cellStyle name="Ausgabe 7 6 3 5" xfId="5197" xr:uid="{6AC4C9C5-BFDC-4AF1-BAFD-D0C09C1878D6}"/>
    <cellStyle name="Ausgabe 7 6 3 5 2" xfId="25639" xr:uid="{08AA83F4-E7FA-412E-A470-E0C827994F15}"/>
    <cellStyle name="Ausgabe 7 6 3 6" xfId="5198" xr:uid="{CE643E5C-5F2F-4BB8-829F-8FFA2080A760}"/>
    <cellStyle name="Ausgabe 7 6 3 6 2" xfId="25640" xr:uid="{0F9751DC-38E8-4C5C-8DF9-09422221B3D8}"/>
    <cellStyle name="Ausgabe 7 6 3 7" xfId="5199" xr:uid="{085E2C7C-BB0C-469E-B2DC-A9A7117B4B9E}"/>
    <cellStyle name="Ausgabe 7 6 3 7 2" xfId="25641" xr:uid="{34BF671D-A7B6-409A-AB98-0A4F7CEE6F14}"/>
    <cellStyle name="Ausgabe 7 6 3 8" xfId="5200" xr:uid="{7A43605E-6F26-427A-8E91-847940F8DC78}"/>
    <cellStyle name="Ausgabe 7 6 3 8 2" xfId="25642" xr:uid="{A912E11B-F37E-4671-8BE5-55AC9878B1FB}"/>
    <cellStyle name="Ausgabe 7 6 3 9" xfId="5201" xr:uid="{3A4BDF56-FE92-4F2E-B57F-B9409AF94C2B}"/>
    <cellStyle name="Ausgabe 7 6 3 9 2" xfId="25643" xr:uid="{F0F8D230-B6AE-44CA-AEE4-4225EEB35FA5}"/>
    <cellStyle name="Ausgabe 7 6 4" xfId="5202" xr:uid="{4D050D24-4DFF-43B3-8EC7-A8ADD3071618}"/>
    <cellStyle name="Ausgabe 7 6 4 2" xfId="25644" xr:uid="{F3461076-CF9D-47F8-8AA6-845F8546060C}"/>
    <cellStyle name="Ausgabe 7 6 5" xfId="5203" xr:uid="{25DF8AA2-16B7-4FE7-9B47-3F546451203E}"/>
    <cellStyle name="Ausgabe 7 6 5 2" xfId="25645" xr:uid="{C9EDF947-425B-46EB-B341-24E953B74A55}"/>
    <cellStyle name="Ausgabe 7 6 6" xfId="5204" xr:uid="{6D0799F9-4D7F-4A78-A1F6-CA20937A29BE}"/>
    <cellStyle name="Ausgabe 7 6 6 2" xfId="25646" xr:uid="{E9E32400-D831-4D4F-A86E-A63FA3E1E580}"/>
    <cellStyle name="Ausgabe 7 6 7" xfId="5205" xr:uid="{194AB44D-83B0-493B-AF90-2066924E5152}"/>
    <cellStyle name="Ausgabe 7 6 7 2" xfId="25647" xr:uid="{47650E6B-0774-4980-A922-8B7A501937B6}"/>
    <cellStyle name="Ausgabe 7 6 8" xfId="5206" xr:uid="{A8524128-698A-475C-92A1-37B805961B1B}"/>
    <cellStyle name="Ausgabe 7 6 8 2" xfId="25648" xr:uid="{9ECC4C80-DAB5-4A29-B490-7DFC68F62306}"/>
    <cellStyle name="Ausgabe 7 6 9" xfId="5207" xr:uid="{DD72C325-2B09-463F-8D1D-51394092C21D}"/>
    <cellStyle name="Ausgabe 7 6 9 2" xfId="25649" xr:uid="{D38B5FC3-5707-4181-A0FD-1960CA7439FF}"/>
    <cellStyle name="Ausgabe 7 7" xfId="5208" xr:uid="{D14CAC3A-C57C-44DA-9080-D69EFE2899AC}"/>
    <cellStyle name="Ausgabe 7 7 10" xfId="5209" xr:uid="{4667CDC1-5141-4E25-A17C-403428BF1466}"/>
    <cellStyle name="Ausgabe 7 7 10 2" xfId="25650" xr:uid="{D5EB1466-0BCD-464C-A216-BD64CA66608D}"/>
    <cellStyle name="Ausgabe 7 7 11" xfId="5210" xr:uid="{21B66573-4BAA-4089-9B1F-74D42AC6C067}"/>
    <cellStyle name="Ausgabe 7 7 11 2" xfId="25651" xr:uid="{430B7E4B-2F1B-4E41-8BA7-8B436064CD1A}"/>
    <cellStyle name="Ausgabe 7 7 12" xfId="5211" xr:uid="{545D2772-0C38-4646-81CD-CC9225D0B8EE}"/>
    <cellStyle name="Ausgabe 7 7 12 2" xfId="25652" xr:uid="{86CABFD3-D238-491F-A8D7-9C4573EAE86E}"/>
    <cellStyle name="Ausgabe 7 7 13" xfId="5212" xr:uid="{7533BBA0-4C4E-435D-8430-E7EC3AB312FB}"/>
    <cellStyle name="Ausgabe 7 7 13 2" xfId="25653" xr:uid="{3F21B693-B35D-43C0-B969-8F428BBC92E9}"/>
    <cellStyle name="Ausgabe 7 7 14" xfId="5213" xr:uid="{8CB84B6B-E296-4AB5-BA0A-80EA36182A18}"/>
    <cellStyle name="Ausgabe 7 7 14 2" xfId="25654" xr:uid="{B0A61E15-6289-4014-BF9A-F9C9614F3D65}"/>
    <cellStyle name="Ausgabe 7 7 15" xfId="25655" xr:uid="{76FD5F37-9A97-4C14-B0F8-5BDC47042B89}"/>
    <cellStyle name="Ausgabe 7 7 2" xfId="5214" xr:uid="{655644F9-0A1D-4C11-88B0-DF9A049DF4E9}"/>
    <cellStyle name="Ausgabe 7 7 2 10" xfId="5215" xr:uid="{C1C09BA6-A3D8-4574-A5EB-AD1C0AA6D9C6}"/>
    <cellStyle name="Ausgabe 7 7 2 10 2" xfId="25656" xr:uid="{7CE9DF94-E77A-4E93-BC4D-12AF86FDA157}"/>
    <cellStyle name="Ausgabe 7 7 2 11" xfId="5216" xr:uid="{682D4B17-23E4-4987-A127-BB33EB59232D}"/>
    <cellStyle name="Ausgabe 7 7 2 11 2" xfId="25657" xr:uid="{4B307A0B-8452-4C31-A0B3-905319EFB2AF}"/>
    <cellStyle name="Ausgabe 7 7 2 12" xfId="5217" xr:uid="{105D4D13-74C6-4226-9555-8D83C1EFEBA4}"/>
    <cellStyle name="Ausgabe 7 7 2 12 2" xfId="25658" xr:uid="{34ED3990-B025-47C2-820B-9406750D4918}"/>
    <cellStyle name="Ausgabe 7 7 2 13" xfId="5218" xr:uid="{840EC9AC-A339-4B9B-9048-7A432054EE95}"/>
    <cellStyle name="Ausgabe 7 7 2 13 2" xfId="25659" xr:uid="{D78A826E-38ED-4FAF-B3A9-9DBE4F5BBD49}"/>
    <cellStyle name="Ausgabe 7 7 2 14" xfId="5219" xr:uid="{CFDFB901-F3A5-410B-BBB6-1ACEF5BED56D}"/>
    <cellStyle name="Ausgabe 7 7 2 14 2" xfId="25660" xr:uid="{D796C9E3-D41D-44B4-B2D0-A2FF21AD9F4C}"/>
    <cellStyle name="Ausgabe 7 7 2 15" xfId="5220" xr:uid="{C968D125-9CD0-4FCC-9C4D-C6BEEC02B633}"/>
    <cellStyle name="Ausgabe 7 7 2 15 2" xfId="25661" xr:uid="{F607C52D-375C-4088-BDDD-5A76910547EA}"/>
    <cellStyle name="Ausgabe 7 7 2 16" xfId="25662" xr:uid="{446C0B8C-0C0C-4CBC-B6E1-20F80307C02A}"/>
    <cellStyle name="Ausgabe 7 7 2 2" xfId="5221" xr:uid="{94B241DF-ADD2-4459-99BA-CE4731F16633}"/>
    <cellStyle name="Ausgabe 7 7 2 2 2" xfId="25663" xr:uid="{CD513662-306E-4958-8D0C-3F4B7BFC8045}"/>
    <cellStyle name="Ausgabe 7 7 2 3" xfId="5222" xr:uid="{7480C3F8-6514-4CB8-8C8A-09C700C93256}"/>
    <cellStyle name="Ausgabe 7 7 2 3 2" xfId="25664" xr:uid="{F011B3E2-EBBB-4690-B854-F0CDEE262C9D}"/>
    <cellStyle name="Ausgabe 7 7 2 4" xfId="5223" xr:uid="{FB50BAFB-9A5B-4D03-BA7E-DDEED0477FA6}"/>
    <cellStyle name="Ausgabe 7 7 2 4 2" xfId="25665" xr:uid="{4F179EEE-A5DC-4AD2-BE73-FA94DBF840E6}"/>
    <cellStyle name="Ausgabe 7 7 2 5" xfId="5224" xr:uid="{7048A19C-07A1-4E08-B248-BCECBD3FD878}"/>
    <cellStyle name="Ausgabe 7 7 2 5 2" xfId="25666" xr:uid="{8B797474-623A-42B9-AAB5-1BA856BABAEF}"/>
    <cellStyle name="Ausgabe 7 7 2 6" xfId="5225" xr:uid="{8D48599C-A71E-4D74-80B4-495635E2B691}"/>
    <cellStyle name="Ausgabe 7 7 2 6 2" xfId="25667" xr:uid="{88D9278B-0C46-4CE5-ADF6-718F4E0798B4}"/>
    <cellStyle name="Ausgabe 7 7 2 7" xfId="5226" xr:uid="{FBB4570E-1C71-4DED-AA21-43C91547A4D3}"/>
    <cellStyle name="Ausgabe 7 7 2 7 2" xfId="25668" xr:uid="{C14D28E5-0FA3-4C8A-8372-590FA7AB2B98}"/>
    <cellStyle name="Ausgabe 7 7 2 8" xfId="5227" xr:uid="{701F473B-CCD4-470F-BB1F-0FBABFA214A4}"/>
    <cellStyle name="Ausgabe 7 7 2 8 2" xfId="25669" xr:uid="{368DA9B9-2B01-4F65-8F02-CCF1F5479F25}"/>
    <cellStyle name="Ausgabe 7 7 2 9" xfId="5228" xr:uid="{23783829-28F6-4C48-A14B-34AC2F829734}"/>
    <cellStyle name="Ausgabe 7 7 2 9 2" xfId="25670" xr:uid="{5A17F5AD-C766-4687-9334-126F038DE2C0}"/>
    <cellStyle name="Ausgabe 7 7 3" xfId="5229" xr:uid="{3D762745-460D-44C6-83E7-BA132BA362B6}"/>
    <cellStyle name="Ausgabe 7 7 3 2" xfId="25671" xr:uid="{A8AFBE3C-8F99-45FB-A1C1-F0ED62F3368E}"/>
    <cellStyle name="Ausgabe 7 7 4" xfId="5230" xr:uid="{F6C699EB-00E6-4548-8AA9-7FD34A60DA5D}"/>
    <cellStyle name="Ausgabe 7 7 4 2" xfId="25672" xr:uid="{5BE93B83-64F1-4746-B27F-BA8D3032D7E4}"/>
    <cellStyle name="Ausgabe 7 7 5" xfId="5231" xr:uid="{0A3D2F23-5F84-4113-A695-32F6019AC386}"/>
    <cellStyle name="Ausgabe 7 7 5 2" xfId="25673" xr:uid="{6D356C22-9290-43EB-A0E7-ED0CFD3C42EE}"/>
    <cellStyle name="Ausgabe 7 7 6" xfId="5232" xr:uid="{10800EC7-58C0-435B-8C43-F09DFEB39B10}"/>
    <cellStyle name="Ausgabe 7 7 6 2" xfId="25674" xr:uid="{F3E3A62B-239A-478D-B42C-44BEF9FBF155}"/>
    <cellStyle name="Ausgabe 7 7 7" xfId="5233" xr:uid="{61F87C7D-2538-465D-9402-6798C694AF3E}"/>
    <cellStyle name="Ausgabe 7 7 7 2" xfId="25675" xr:uid="{9839DA0E-D21C-423D-A031-CF65E223CB83}"/>
    <cellStyle name="Ausgabe 7 7 8" xfId="5234" xr:uid="{0333C0EE-209F-4262-852C-0BE22D82945B}"/>
    <cellStyle name="Ausgabe 7 7 8 2" xfId="25676" xr:uid="{E21CFC3F-B2F5-47B2-93F1-855F04DAFCA1}"/>
    <cellStyle name="Ausgabe 7 7 9" xfId="5235" xr:uid="{9368AD1A-7478-4EF1-BFD1-0F5EE918235B}"/>
    <cellStyle name="Ausgabe 7 7 9 2" xfId="25677" xr:uid="{C41CE2AF-955E-40CA-B173-A3AFFD5C882C}"/>
    <cellStyle name="Ausgabe 7 8" xfId="5236" xr:uid="{676B16FC-9746-45F3-9468-12F0A0B01D02}"/>
    <cellStyle name="Ausgabe 7 8 10" xfId="5237" xr:uid="{7829C9BE-9470-4232-B28E-9D26D091645A}"/>
    <cellStyle name="Ausgabe 7 8 10 2" xfId="25678" xr:uid="{4B658120-780C-46A3-9C9D-E7103935A936}"/>
    <cellStyle name="Ausgabe 7 8 11" xfId="5238" xr:uid="{89F17558-C596-4713-8AC5-ECBC48C05A34}"/>
    <cellStyle name="Ausgabe 7 8 11 2" xfId="25679" xr:uid="{8357B70D-3F2F-47D2-A9CA-762EEF0E0E21}"/>
    <cellStyle name="Ausgabe 7 8 12" xfId="5239" xr:uid="{26BF60C9-5E19-4560-A56D-A9F446F81145}"/>
    <cellStyle name="Ausgabe 7 8 12 2" xfId="25680" xr:uid="{9CDD0E7A-E473-45B1-A508-FCD852E92A93}"/>
    <cellStyle name="Ausgabe 7 8 13" xfId="5240" xr:uid="{129FBB78-3A7D-4C86-B133-2B9648873398}"/>
    <cellStyle name="Ausgabe 7 8 13 2" xfId="25681" xr:uid="{B722036A-EEF3-4D18-8454-D2571AC64687}"/>
    <cellStyle name="Ausgabe 7 8 14" xfId="5241" xr:uid="{21E41147-B410-4E36-8C66-C202D265C671}"/>
    <cellStyle name="Ausgabe 7 8 14 2" xfId="25682" xr:uid="{7D365069-FF5F-4BD8-9947-A00CFFC08155}"/>
    <cellStyle name="Ausgabe 7 8 15" xfId="5242" xr:uid="{98841E59-3925-4173-9C14-73EAF6171EF4}"/>
    <cellStyle name="Ausgabe 7 8 15 2" xfId="25683" xr:uid="{CBE74032-F9D5-42BD-A4A9-7F470E45128F}"/>
    <cellStyle name="Ausgabe 7 8 16" xfId="25684" xr:uid="{F26D84BE-66A2-4581-8E8F-BE34EE719A44}"/>
    <cellStyle name="Ausgabe 7 8 2" xfId="5243" xr:uid="{EDDD2C04-CD29-4B68-B96A-BA30E38D2AC3}"/>
    <cellStyle name="Ausgabe 7 8 2 2" xfId="25685" xr:uid="{55106D36-6A61-4FCD-AC64-14E0F5D49AAE}"/>
    <cellStyle name="Ausgabe 7 8 3" xfId="5244" xr:uid="{00E730E8-951E-495B-B085-7C37F951F920}"/>
    <cellStyle name="Ausgabe 7 8 3 2" xfId="25686" xr:uid="{6F74A5CB-6CE0-4403-A48A-A9465FF85EED}"/>
    <cellStyle name="Ausgabe 7 8 4" xfId="5245" xr:uid="{FDCD337E-D644-44D1-9E84-C6A676EEFA46}"/>
    <cellStyle name="Ausgabe 7 8 4 2" xfId="25687" xr:uid="{8A7F990E-B3D5-4E36-A5D7-960BF6149EF7}"/>
    <cellStyle name="Ausgabe 7 8 5" xfId="5246" xr:uid="{7CFB18E4-2CF0-4243-8F9B-703BEA44F456}"/>
    <cellStyle name="Ausgabe 7 8 5 2" xfId="25688" xr:uid="{6BEF19B4-0555-470D-8ABC-19778FA29545}"/>
    <cellStyle name="Ausgabe 7 8 6" xfId="5247" xr:uid="{D65C6F9E-03E6-4703-B569-09214C35861A}"/>
    <cellStyle name="Ausgabe 7 8 6 2" xfId="25689" xr:uid="{1C8842E4-BD50-4D62-B09E-08F55B3770BA}"/>
    <cellStyle name="Ausgabe 7 8 7" xfId="5248" xr:uid="{39723D83-0228-4F57-BAA0-EDEF75B0CF5A}"/>
    <cellStyle name="Ausgabe 7 8 7 2" xfId="25690" xr:uid="{2AE95B9B-8E1C-4DD2-9F9B-13B092390FA4}"/>
    <cellStyle name="Ausgabe 7 8 8" xfId="5249" xr:uid="{D0E1E3B2-06D1-4D2B-97C2-8E7AD8EE97D7}"/>
    <cellStyle name="Ausgabe 7 8 8 2" xfId="25691" xr:uid="{23F51DA3-1CBA-4240-B045-4ECFCA7B9003}"/>
    <cellStyle name="Ausgabe 7 8 9" xfId="5250" xr:uid="{7E7CD649-973E-44F8-8B0F-2FE2046C96A0}"/>
    <cellStyle name="Ausgabe 7 8 9 2" xfId="25692" xr:uid="{1251C1DD-0AD5-4671-8F90-DAD38E571247}"/>
    <cellStyle name="Ausgabe 7 9" xfId="5251" xr:uid="{4F83DCD1-3EE1-457A-A4D3-49F4432E1895}"/>
    <cellStyle name="Ausgabe 7 9 2" xfId="25693" xr:uid="{6867A409-BCC4-4C98-844D-419FB98CD3FA}"/>
    <cellStyle name="Ausgabe 8" xfId="5252" xr:uid="{ACCBF40A-5615-4247-8BF2-5269CAB207AD}"/>
    <cellStyle name="Ausgabe 8 10" xfId="5253" xr:uid="{4770A278-F3E1-4109-86B7-2E0064CA1130}"/>
    <cellStyle name="Ausgabe 8 10 2" xfId="25694" xr:uid="{B87B6019-DBAB-44E8-B9B3-2D6AA4AB5828}"/>
    <cellStyle name="Ausgabe 8 11" xfId="5254" xr:uid="{1E7A6161-E592-48D2-9C24-173C6BF45B40}"/>
    <cellStyle name="Ausgabe 8 11 2" xfId="25695" xr:uid="{415A3307-ABB3-4A3B-98C7-9D54C7BA6049}"/>
    <cellStyle name="Ausgabe 8 12" xfId="5255" xr:uid="{2149DB28-0510-473E-A90A-2203B944D909}"/>
    <cellStyle name="Ausgabe 8 12 2" xfId="25696" xr:uid="{B8499CE8-65C6-4090-ADE3-5B2BC8DA2ECD}"/>
    <cellStyle name="Ausgabe 8 13" xfId="5256" xr:uid="{D0C49B2F-3780-4520-97BD-95DED35CB261}"/>
    <cellStyle name="Ausgabe 8 13 2" xfId="25697" xr:uid="{BA546B2A-651C-45E4-A497-E8F6F8B57B2B}"/>
    <cellStyle name="Ausgabe 8 14" xfId="5257" xr:uid="{96D3CA38-7C49-491B-9BC9-EF8586439DDA}"/>
    <cellStyle name="Ausgabe 8 14 2" xfId="25698" xr:uid="{1531DB5D-3A84-4DA7-83F4-E2D6030F5422}"/>
    <cellStyle name="Ausgabe 8 15" xfId="5258" xr:uid="{5AEA4FAA-2209-4742-AE83-DA7F5F67449B}"/>
    <cellStyle name="Ausgabe 8 15 2" xfId="25699" xr:uid="{DCF6C252-880C-437A-841A-75B12B43C21A}"/>
    <cellStyle name="Ausgabe 8 16" xfId="25700" xr:uid="{93F5DB19-B38E-4B68-8FCF-EE664FB3370A}"/>
    <cellStyle name="Ausgabe 8 2" xfId="5259" xr:uid="{9177EDCF-BDE8-43EE-9870-E0FCBA24C361}"/>
    <cellStyle name="Ausgabe 8 2 10" xfId="5260" xr:uid="{BD017D3B-6941-440F-95DA-02F20A8A6314}"/>
    <cellStyle name="Ausgabe 8 2 10 2" xfId="25701" xr:uid="{A7374A35-8F9A-4E85-AF75-8BEB2AE32F5D}"/>
    <cellStyle name="Ausgabe 8 2 11" xfId="5261" xr:uid="{D08D31A7-FAB4-4F30-BA6A-C4E411CFF0E6}"/>
    <cellStyle name="Ausgabe 8 2 11 2" xfId="25702" xr:uid="{C4DCECE1-12A8-49EC-939D-6261C47776CB}"/>
    <cellStyle name="Ausgabe 8 2 12" xfId="5262" xr:uid="{F51BD7BD-38D7-4194-95FD-36465D947067}"/>
    <cellStyle name="Ausgabe 8 2 12 2" xfId="25703" xr:uid="{D1297FF6-8B72-4D01-AAD6-56E09DC819AE}"/>
    <cellStyle name="Ausgabe 8 2 13" xfId="5263" xr:uid="{7AC35061-557A-4C28-8F1A-E221F5AEF037}"/>
    <cellStyle name="Ausgabe 8 2 13 2" xfId="25704" xr:uid="{2201E0CA-F3E4-44EF-8E43-121BA83804FD}"/>
    <cellStyle name="Ausgabe 8 2 14" xfId="5264" xr:uid="{EB894F7B-2324-42E9-817A-0F63EBFAA8F9}"/>
    <cellStyle name="Ausgabe 8 2 14 2" xfId="25705" xr:uid="{00715015-38AD-45AA-84EE-DB0911486881}"/>
    <cellStyle name="Ausgabe 8 2 15" xfId="25706" xr:uid="{8FDB457F-E21F-420C-81B7-B774D521FFAC}"/>
    <cellStyle name="Ausgabe 8 2 2" xfId="5265" xr:uid="{2DE20D8D-2C6D-4CC9-BE7F-3EA34828F31D}"/>
    <cellStyle name="Ausgabe 8 2 2 10" xfId="5266" xr:uid="{CE0501F2-ED8A-460A-8BE6-019318010A8F}"/>
    <cellStyle name="Ausgabe 8 2 2 10 2" xfId="25707" xr:uid="{CFD32D2A-1C51-4FFC-92B7-2B0678BA1C7A}"/>
    <cellStyle name="Ausgabe 8 2 2 11" xfId="5267" xr:uid="{3279941B-468D-4949-9D17-DC607DBADE24}"/>
    <cellStyle name="Ausgabe 8 2 2 11 2" xfId="25708" xr:uid="{874BE85F-2507-438F-AABE-574B8407915E}"/>
    <cellStyle name="Ausgabe 8 2 2 12" xfId="5268" xr:uid="{879218ED-7FFD-4EAE-8354-4341A82603BB}"/>
    <cellStyle name="Ausgabe 8 2 2 12 2" xfId="25709" xr:uid="{85894E7C-D9B6-4CF7-A767-26E2746D9A37}"/>
    <cellStyle name="Ausgabe 8 2 2 13" xfId="5269" xr:uid="{DC8A5871-C9AC-4A0D-A185-79573EE351A7}"/>
    <cellStyle name="Ausgabe 8 2 2 13 2" xfId="25710" xr:uid="{08D286D9-7910-49E3-819E-F91FC3697A70}"/>
    <cellStyle name="Ausgabe 8 2 2 14" xfId="5270" xr:uid="{54BB50F9-CBA5-4974-972B-383323F55587}"/>
    <cellStyle name="Ausgabe 8 2 2 14 2" xfId="25711" xr:uid="{5473A40E-2B72-4116-B880-7EA068F7B50A}"/>
    <cellStyle name="Ausgabe 8 2 2 15" xfId="5271" xr:uid="{A63D6687-52EF-4F64-8141-AE015C7B72CB}"/>
    <cellStyle name="Ausgabe 8 2 2 15 2" xfId="25712" xr:uid="{375C384D-19EB-4B6D-96FF-13F42491C952}"/>
    <cellStyle name="Ausgabe 8 2 2 16" xfId="25713" xr:uid="{45C90962-762A-4386-9373-30AC9971F39E}"/>
    <cellStyle name="Ausgabe 8 2 2 2" xfId="5272" xr:uid="{81D75F64-E4EA-4DBB-AF67-10F7A73D58F5}"/>
    <cellStyle name="Ausgabe 8 2 2 2 2" xfId="25714" xr:uid="{53783DA4-62B9-4F6C-8678-B196704622AE}"/>
    <cellStyle name="Ausgabe 8 2 2 3" xfId="5273" xr:uid="{DE8444B1-DC28-4EAA-864B-936EFCF4CF08}"/>
    <cellStyle name="Ausgabe 8 2 2 3 2" xfId="25715" xr:uid="{ED318FEE-F33F-4A48-85A7-62BF2CC7F33E}"/>
    <cellStyle name="Ausgabe 8 2 2 4" xfId="5274" xr:uid="{03F18943-B670-4914-8A03-37CBB75E67AA}"/>
    <cellStyle name="Ausgabe 8 2 2 4 2" xfId="25716" xr:uid="{35234023-D4C2-468E-BC82-33A59AC8A8AF}"/>
    <cellStyle name="Ausgabe 8 2 2 5" xfId="5275" xr:uid="{D78870CE-7835-4B0C-8E0F-C3E284DCAB76}"/>
    <cellStyle name="Ausgabe 8 2 2 5 2" xfId="25717" xr:uid="{A7E74FCC-AE88-4529-91D9-EEF9C450CFB4}"/>
    <cellStyle name="Ausgabe 8 2 2 6" xfId="5276" xr:uid="{F27ED407-060E-4E1C-BAA2-20166B7D7B47}"/>
    <cellStyle name="Ausgabe 8 2 2 6 2" xfId="25718" xr:uid="{F5005C34-5D12-45F5-BE34-9C9D2BE85A6D}"/>
    <cellStyle name="Ausgabe 8 2 2 7" xfId="5277" xr:uid="{DD9CE884-E706-4721-8B59-49194210FA49}"/>
    <cellStyle name="Ausgabe 8 2 2 7 2" xfId="25719" xr:uid="{97A9F1D6-C3E6-4F09-AFF2-03E51840BECD}"/>
    <cellStyle name="Ausgabe 8 2 2 8" xfId="5278" xr:uid="{8D83A494-AF1C-468C-9F80-9BAB47F7356C}"/>
    <cellStyle name="Ausgabe 8 2 2 8 2" xfId="25720" xr:uid="{888901D2-E0E5-4A29-8438-A83C581C6CAE}"/>
    <cellStyle name="Ausgabe 8 2 2 9" xfId="5279" xr:uid="{3F9DDCB1-B2A7-43C9-A5F3-408330C50A85}"/>
    <cellStyle name="Ausgabe 8 2 2 9 2" xfId="25721" xr:uid="{7D56F94E-C0D3-4578-A031-978B86768D40}"/>
    <cellStyle name="Ausgabe 8 2 3" xfId="5280" xr:uid="{A748861D-DC20-4695-9DD9-ED0E7F101B94}"/>
    <cellStyle name="Ausgabe 8 2 3 2" xfId="25722" xr:uid="{28848BE2-8EFD-4729-8E25-031636E7A558}"/>
    <cellStyle name="Ausgabe 8 2 4" xfId="5281" xr:uid="{2724FED6-442F-463D-93ED-BB25ACD9931D}"/>
    <cellStyle name="Ausgabe 8 2 4 2" xfId="25723" xr:uid="{65DA0A4B-DDFD-4162-BE3E-28FD5ADBF6D7}"/>
    <cellStyle name="Ausgabe 8 2 5" xfId="5282" xr:uid="{66425DFF-AEA4-430F-AEA0-A94FE39DE981}"/>
    <cellStyle name="Ausgabe 8 2 5 2" xfId="25724" xr:uid="{B3924B4D-E0A7-4893-A168-F9A0A790392F}"/>
    <cellStyle name="Ausgabe 8 2 6" xfId="5283" xr:uid="{F6F58803-1D40-42B2-86E8-4E98DED5884B}"/>
    <cellStyle name="Ausgabe 8 2 6 2" xfId="25725" xr:uid="{FD83F624-C108-4AF3-86AA-0C74EB871200}"/>
    <cellStyle name="Ausgabe 8 2 7" xfId="5284" xr:uid="{36513A84-AC15-4097-BF9C-8C033C0967E6}"/>
    <cellStyle name="Ausgabe 8 2 7 2" xfId="25726" xr:uid="{B42E2C51-3021-439A-8A18-54BEEB400D85}"/>
    <cellStyle name="Ausgabe 8 2 8" xfId="5285" xr:uid="{0F044208-414F-42B8-8EF4-FC36254EAB1A}"/>
    <cellStyle name="Ausgabe 8 2 8 2" xfId="25727" xr:uid="{6381DD3A-1FBD-4E92-BA2F-CCA914BF04D7}"/>
    <cellStyle name="Ausgabe 8 2 9" xfId="5286" xr:uid="{8720E533-48AD-4E91-AEBB-36B86B22DB28}"/>
    <cellStyle name="Ausgabe 8 2 9 2" xfId="25728" xr:uid="{5BB6F985-F804-4442-9119-82785449E5CC}"/>
    <cellStyle name="Ausgabe 8 3" xfId="5287" xr:uid="{4F0CD534-8249-463B-BC1A-CFD2EFEA1248}"/>
    <cellStyle name="Ausgabe 8 3 10" xfId="5288" xr:uid="{545ECFBA-4788-4FB7-A5EB-C8880BCB5D12}"/>
    <cellStyle name="Ausgabe 8 3 10 2" xfId="25729" xr:uid="{C87176C1-06DE-4643-9E2B-232871660E17}"/>
    <cellStyle name="Ausgabe 8 3 11" xfId="5289" xr:uid="{0ACC5580-C998-48B4-B8A8-62DDEBBAEAE0}"/>
    <cellStyle name="Ausgabe 8 3 11 2" xfId="25730" xr:uid="{FFC88F70-262B-4F22-8687-7EFB3A7CAE83}"/>
    <cellStyle name="Ausgabe 8 3 12" xfId="5290" xr:uid="{BB7646BD-E98C-4C68-B51E-104242058F5D}"/>
    <cellStyle name="Ausgabe 8 3 12 2" xfId="25731" xr:uid="{A4D8B28E-DF55-4FDB-8C55-B322456EC234}"/>
    <cellStyle name="Ausgabe 8 3 13" xfId="5291" xr:uid="{205B20B6-5FA0-42AA-AC60-48D509AED862}"/>
    <cellStyle name="Ausgabe 8 3 13 2" xfId="25732" xr:uid="{AB027FE7-FFE2-41BB-85D8-6A203538F82B}"/>
    <cellStyle name="Ausgabe 8 3 14" xfId="5292" xr:uid="{ADF83A86-8E50-4951-A1C6-1BD93288BEFF}"/>
    <cellStyle name="Ausgabe 8 3 14 2" xfId="25733" xr:uid="{3CEA4943-6819-4538-A837-DFAE25EF4EAF}"/>
    <cellStyle name="Ausgabe 8 3 15" xfId="5293" xr:uid="{38DE4F05-A04F-47D0-AA56-BB12FBD37C59}"/>
    <cellStyle name="Ausgabe 8 3 15 2" xfId="25734" xr:uid="{E4713B46-8CBE-451F-BCC5-AD7BDE34D1D3}"/>
    <cellStyle name="Ausgabe 8 3 16" xfId="25735" xr:uid="{0E8D9C26-48F6-4E2A-A778-19BB33032527}"/>
    <cellStyle name="Ausgabe 8 3 2" xfId="5294" xr:uid="{A498DCA3-7681-4745-980B-0E699A2813D9}"/>
    <cellStyle name="Ausgabe 8 3 2 2" xfId="25736" xr:uid="{DBF7F7CF-2A7C-4E8C-9D23-3429E8A20A87}"/>
    <cellStyle name="Ausgabe 8 3 3" xfId="5295" xr:uid="{BA4FCE67-A511-46A0-8AB1-AF484BC62329}"/>
    <cellStyle name="Ausgabe 8 3 3 2" xfId="25737" xr:uid="{61E0B029-D1C2-4D69-A4A6-8259084E3234}"/>
    <cellStyle name="Ausgabe 8 3 4" xfId="5296" xr:uid="{AFCE0AF0-7558-4295-A6F4-122B047AB292}"/>
    <cellStyle name="Ausgabe 8 3 4 2" xfId="25738" xr:uid="{912F5883-4984-4AE7-AAE9-D886A47CAF80}"/>
    <cellStyle name="Ausgabe 8 3 5" xfId="5297" xr:uid="{FE602525-80A5-41E5-8208-1D91A673E788}"/>
    <cellStyle name="Ausgabe 8 3 5 2" xfId="25739" xr:uid="{3BDB6944-DEF2-4CB8-8A6C-9DBDFD5871E3}"/>
    <cellStyle name="Ausgabe 8 3 6" xfId="5298" xr:uid="{ECA8F8CE-7B26-4C54-A7E7-3011DDFCF28A}"/>
    <cellStyle name="Ausgabe 8 3 6 2" xfId="25740" xr:uid="{055E1C2F-AC70-4A1A-8232-649711FCF2E3}"/>
    <cellStyle name="Ausgabe 8 3 7" xfId="5299" xr:uid="{1B44D10A-782C-4150-B35B-34823158E91A}"/>
    <cellStyle name="Ausgabe 8 3 7 2" xfId="25741" xr:uid="{6AF83176-397D-4B2C-93E3-A9E022F3C7B7}"/>
    <cellStyle name="Ausgabe 8 3 8" xfId="5300" xr:uid="{B0D5EE2E-73BE-420C-9F80-09FF988C4B8C}"/>
    <cellStyle name="Ausgabe 8 3 8 2" xfId="25742" xr:uid="{2F499D13-6ABB-4A71-9215-A0C4DE692B72}"/>
    <cellStyle name="Ausgabe 8 3 9" xfId="5301" xr:uid="{FC016909-4779-4DCF-A3F3-5C7391CFBEEF}"/>
    <cellStyle name="Ausgabe 8 3 9 2" xfId="25743" xr:uid="{8B612B22-8E87-4CA7-9792-93EBAA1F1320}"/>
    <cellStyle name="Ausgabe 8 4" xfId="5302" xr:uid="{A2437621-AD75-4E12-97F3-993D7FA72C2E}"/>
    <cellStyle name="Ausgabe 8 4 2" xfId="25744" xr:uid="{9C79EBB7-A6FE-4560-A7C6-35C1CF25A6E4}"/>
    <cellStyle name="Ausgabe 8 5" xfId="5303" xr:uid="{CC0B0956-5841-4DE8-871A-A005287A4F19}"/>
    <cellStyle name="Ausgabe 8 5 2" xfId="25745" xr:uid="{58F810F2-D4CC-4480-B896-67942BD12B46}"/>
    <cellStyle name="Ausgabe 8 6" xfId="5304" xr:uid="{40DCFCF8-31C7-4584-915E-5C55923D38CB}"/>
    <cellStyle name="Ausgabe 8 6 2" xfId="25746" xr:uid="{839376E1-46EB-40E9-AF33-749B856FCC37}"/>
    <cellStyle name="Ausgabe 8 7" xfId="5305" xr:uid="{A44785C0-65D1-455B-A1D6-AA94C4464154}"/>
    <cellStyle name="Ausgabe 8 7 2" xfId="25747" xr:uid="{E585C222-A513-4398-B10A-423FA3A291D7}"/>
    <cellStyle name="Ausgabe 8 8" xfId="5306" xr:uid="{602E8A87-9484-4FCE-85FC-7BC58108D661}"/>
    <cellStyle name="Ausgabe 8 8 2" xfId="25748" xr:uid="{4B140B67-A660-48D4-AD4D-6F95C5DDA2FC}"/>
    <cellStyle name="Ausgabe 8 9" xfId="5307" xr:uid="{C5E53AF9-93D8-49A7-B850-91AF1C504B11}"/>
    <cellStyle name="Ausgabe 8 9 2" xfId="25749" xr:uid="{1797C08D-6104-41CE-BA67-AAE6FEEEFBC1}"/>
    <cellStyle name="Ausgabe 9" xfId="5308" xr:uid="{0C4290DF-3362-4479-8C13-55DF5B2BF287}"/>
    <cellStyle name="Ausgabe 9 10" xfId="5309" xr:uid="{41CF62CD-688D-4429-BE64-CE2AE52411D7}"/>
    <cellStyle name="Ausgabe 9 10 2" xfId="25750" xr:uid="{306E88FA-FF07-4F43-A29F-7EF121F44370}"/>
    <cellStyle name="Ausgabe 9 11" xfId="5310" xr:uid="{C1E2C86F-757C-487F-A9E4-DA4DF82FA196}"/>
    <cellStyle name="Ausgabe 9 11 2" xfId="25751" xr:uid="{4C059535-B24A-4A3E-A0D4-AEB304205501}"/>
    <cellStyle name="Ausgabe 9 12" xfId="5311" xr:uid="{0B6E9581-A151-45F8-A001-B4E245E17D18}"/>
    <cellStyle name="Ausgabe 9 12 2" xfId="25752" xr:uid="{5C794666-AB3A-4ACB-9640-FF285BD91C97}"/>
    <cellStyle name="Ausgabe 9 13" xfId="5312" xr:uid="{B9CFDC67-682B-406B-A3A7-E74AF0B5C96D}"/>
    <cellStyle name="Ausgabe 9 13 2" xfId="25753" xr:uid="{388B28CC-A2AF-4BD8-BAA4-F2CA5EED5E1E}"/>
    <cellStyle name="Ausgabe 9 14" xfId="5313" xr:uid="{34ED9935-9EF6-4F0C-93F4-1F05F771C420}"/>
    <cellStyle name="Ausgabe 9 14 2" xfId="25754" xr:uid="{118139D4-60C6-4D06-85B8-A3A00CA9D557}"/>
    <cellStyle name="Ausgabe 9 15" xfId="5314" xr:uid="{C65980F9-9322-497E-8315-CE74C6C8B430}"/>
    <cellStyle name="Ausgabe 9 15 2" xfId="25755" xr:uid="{C68A64AA-3643-425D-9628-C188CF47C54F}"/>
    <cellStyle name="Ausgabe 9 16" xfId="25756" xr:uid="{9E191CA2-BFB7-4CA2-A6BF-FBB0A35B9A77}"/>
    <cellStyle name="Ausgabe 9 2" xfId="5315" xr:uid="{E07ACEED-AC4E-4FBF-9EFC-559121CE96A2}"/>
    <cellStyle name="Ausgabe 9 2 10" xfId="5316" xr:uid="{7D072DD0-EE6B-4A1D-97ED-12006A27FE3C}"/>
    <cellStyle name="Ausgabe 9 2 10 2" xfId="25757" xr:uid="{913547D8-CE1F-41AC-B659-D108C53D0D9E}"/>
    <cellStyle name="Ausgabe 9 2 11" xfId="5317" xr:uid="{6703546D-6292-49EC-8B4E-0C2EF20747FA}"/>
    <cellStyle name="Ausgabe 9 2 11 2" xfId="25758" xr:uid="{332BDAE5-5EE6-4544-BB31-2420091BB91D}"/>
    <cellStyle name="Ausgabe 9 2 12" xfId="5318" xr:uid="{3B422CF8-BF12-42F4-A7EE-199BB7DEA32B}"/>
    <cellStyle name="Ausgabe 9 2 12 2" xfId="25759" xr:uid="{1380589C-D9F9-4D9C-8E32-77C1FE558F6F}"/>
    <cellStyle name="Ausgabe 9 2 13" xfId="5319" xr:uid="{F2B921A6-C91B-4A1B-AC9E-4539745AB5A5}"/>
    <cellStyle name="Ausgabe 9 2 13 2" xfId="25760" xr:uid="{D0F2B629-0160-4446-9E3F-968C6625646A}"/>
    <cellStyle name="Ausgabe 9 2 14" xfId="5320" xr:uid="{6049042A-E930-4B12-9694-C71C0D4CD657}"/>
    <cellStyle name="Ausgabe 9 2 14 2" xfId="25761" xr:uid="{DC300499-C93A-4BFA-9539-0CD01F592284}"/>
    <cellStyle name="Ausgabe 9 2 15" xfId="25762" xr:uid="{6D976C91-8539-4A4F-875D-73E13977CCE4}"/>
    <cellStyle name="Ausgabe 9 2 2" xfId="5321" xr:uid="{4C2CC37C-A0E5-40A9-BDA2-C2EB3159E7B5}"/>
    <cellStyle name="Ausgabe 9 2 2 10" xfId="5322" xr:uid="{C4A22E34-F96D-4410-8D7C-211851F678F4}"/>
    <cellStyle name="Ausgabe 9 2 2 10 2" xfId="25763" xr:uid="{8F2A48E9-F7FC-4CD3-817E-B25F495F650D}"/>
    <cellStyle name="Ausgabe 9 2 2 11" xfId="5323" xr:uid="{349EF519-A31D-45A6-A61E-7284AF000689}"/>
    <cellStyle name="Ausgabe 9 2 2 11 2" xfId="25764" xr:uid="{D64B509D-34D2-4753-BC79-2F88BF9E28B2}"/>
    <cellStyle name="Ausgabe 9 2 2 12" xfId="5324" xr:uid="{9E920203-C6F0-4AEE-9BD1-15775C41D08B}"/>
    <cellStyle name="Ausgabe 9 2 2 12 2" xfId="25765" xr:uid="{745AF435-0F7A-4612-A7A0-05F5427864E7}"/>
    <cellStyle name="Ausgabe 9 2 2 13" xfId="5325" xr:uid="{256204C3-CD5B-4E41-B9F7-9929AC0F522A}"/>
    <cellStyle name="Ausgabe 9 2 2 13 2" xfId="25766" xr:uid="{57DC61AD-F71D-4259-8EF6-8649DFE99D6F}"/>
    <cellStyle name="Ausgabe 9 2 2 14" xfId="5326" xr:uid="{F4D843EB-1211-4921-A5D4-7AB7D69553DA}"/>
    <cellStyle name="Ausgabe 9 2 2 14 2" xfId="25767" xr:uid="{E604FD86-4499-4B10-A885-1955B414EE2B}"/>
    <cellStyle name="Ausgabe 9 2 2 15" xfId="5327" xr:uid="{0AB115AE-87F6-4A39-A9FF-BFFE13DA27D4}"/>
    <cellStyle name="Ausgabe 9 2 2 15 2" xfId="25768" xr:uid="{8DE787DC-35AD-4A6D-BC29-5E564F128D49}"/>
    <cellStyle name="Ausgabe 9 2 2 16" xfId="25769" xr:uid="{D9245E58-4BE7-4C6F-A0E4-857D14034A8D}"/>
    <cellStyle name="Ausgabe 9 2 2 2" xfId="5328" xr:uid="{3022A1DF-C6B2-40F1-AA34-9CD9621CBABD}"/>
    <cellStyle name="Ausgabe 9 2 2 2 2" xfId="25770" xr:uid="{8F25E7CC-9059-4B46-B7CE-7C31F2351C40}"/>
    <cellStyle name="Ausgabe 9 2 2 3" xfId="5329" xr:uid="{1BD6D5A3-A717-4FCC-A3E1-56C09B4AE22A}"/>
    <cellStyle name="Ausgabe 9 2 2 3 2" xfId="25771" xr:uid="{1B248049-5196-4B27-A98E-63AAF4B165E4}"/>
    <cellStyle name="Ausgabe 9 2 2 4" xfId="5330" xr:uid="{4592FF03-CAFF-45E6-901D-2960DF242F09}"/>
    <cellStyle name="Ausgabe 9 2 2 4 2" xfId="25772" xr:uid="{3EC1C671-0839-4732-87B2-CEF4E308BF5E}"/>
    <cellStyle name="Ausgabe 9 2 2 5" xfId="5331" xr:uid="{98B91F9C-3F2A-4089-A4C2-F3886DA7D2D9}"/>
    <cellStyle name="Ausgabe 9 2 2 5 2" xfId="25773" xr:uid="{9AE2AA56-89D7-4392-8B90-0D8A12B84A92}"/>
    <cellStyle name="Ausgabe 9 2 2 6" xfId="5332" xr:uid="{D47D7F42-DA6E-4FB5-A314-3B0E2713767C}"/>
    <cellStyle name="Ausgabe 9 2 2 6 2" xfId="25774" xr:uid="{59259792-7882-4AED-A698-DDBA0B2CD8D0}"/>
    <cellStyle name="Ausgabe 9 2 2 7" xfId="5333" xr:uid="{6797857D-B95C-43D0-96C9-6ACD028E9F3F}"/>
    <cellStyle name="Ausgabe 9 2 2 7 2" xfId="25775" xr:uid="{4CB7524F-4F5D-4CE4-BA42-E31BEF320BC7}"/>
    <cellStyle name="Ausgabe 9 2 2 8" xfId="5334" xr:uid="{84D70FD4-C467-4129-A928-80BFF59B0780}"/>
    <cellStyle name="Ausgabe 9 2 2 8 2" xfId="25776" xr:uid="{DB51E025-A774-4A93-B935-8B985A922E00}"/>
    <cellStyle name="Ausgabe 9 2 2 9" xfId="5335" xr:uid="{1D0E50C8-10FE-46FA-A94D-071A7F403901}"/>
    <cellStyle name="Ausgabe 9 2 2 9 2" xfId="25777" xr:uid="{A5F129E1-32A2-4BCD-84AE-185C5F64F866}"/>
    <cellStyle name="Ausgabe 9 2 3" xfId="5336" xr:uid="{6FE9B3E3-2029-46C0-8C12-3051753D49B8}"/>
    <cellStyle name="Ausgabe 9 2 3 2" xfId="25778" xr:uid="{AB80DA77-C696-48C5-A9C8-690377F45288}"/>
    <cellStyle name="Ausgabe 9 2 4" xfId="5337" xr:uid="{B00F4B40-B4C4-40A6-BCA1-9266ED501756}"/>
    <cellStyle name="Ausgabe 9 2 4 2" xfId="25779" xr:uid="{CA5BF261-E219-4D75-A431-1F2E80C08DB5}"/>
    <cellStyle name="Ausgabe 9 2 5" xfId="5338" xr:uid="{FF1BB06B-1EEB-4CD2-B7CC-8453EEB230FD}"/>
    <cellStyle name="Ausgabe 9 2 5 2" xfId="25780" xr:uid="{8C4CBEEB-28D3-4526-8CC3-300CC8642B94}"/>
    <cellStyle name="Ausgabe 9 2 6" xfId="5339" xr:uid="{8B2A2B43-C076-400B-BE5F-3AE8C2CAD269}"/>
    <cellStyle name="Ausgabe 9 2 6 2" xfId="25781" xr:uid="{AB604169-34DB-46FD-975C-1CB077A0E767}"/>
    <cellStyle name="Ausgabe 9 2 7" xfId="5340" xr:uid="{89E33BEF-7371-435B-838B-8A6BE577A71F}"/>
    <cellStyle name="Ausgabe 9 2 7 2" xfId="25782" xr:uid="{A04DE52A-67D2-4479-ADBB-24B6FEE57D3E}"/>
    <cellStyle name="Ausgabe 9 2 8" xfId="5341" xr:uid="{E0CA5CD2-7242-4700-A036-AAFB0270E6FE}"/>
    <cellStyle name="Ausgabe 9 2 8 2" xfId="25783" xr:uid="{CA2C6790-382C-4D0D-A505-301832C25C60}"/>
    <cellStyle name="Ausgabe 9 2 9" xfId="5342" xr:uid="{1A56C8F8-3309-475F-95F5-34A69EE53C3A}"/>
    <cellStyle name="Ausgabe 9 2 9 2" xfId="25784" xr:uid="{F82E142B-6478-44B7-B973-A859632E8533}"/>
    <cellStyle name="Ausgabe 9 3" xfId="5343" xr:uid="{436B4704-D8FB-4192-A9AE-8BF60A045F25}"/>
    <cellStyle name="Ausgabe 9 3 10" xfId="5344" xr:uid="{2E374C5E-BB50-494F-9367-42F366E8D166}"/>
    <cellStyle name="Ausgabe 9 3 10 2" xfId="25785" xr:uid="{39311923-1191-433F-8866-6B65AA0C9BFB}"/>
    <cellStyle name="Ausgabe 9 3 11" xfId="5345" xr:uid="{A7B1BEDF-0227-48EF-820E-D8D593D747FB}"/>
    <cellStyle name="Ausgabe 9 3 11 2" xfId="25786" xr:uid="{3C2F92CB-5B96-4855-B64F-831368363B5F}"/>
    <cellStyle name="Ausgabe 9 3 12" xfId="5346" xr:uid="{332DF384-7585-48C9-9D75-349CEA692EFA}"/>
    <cellStyle name="Ausgabe 9 3 12 2" xfId="25787" xr:uid="{47788A5A-3825-4AE1-B5C4-29A11C9B45FD}"/>
    <cellStyle name="Ausgabe 9 3 13" xfId="5347" xr:uid="{1635D63C-016E-48E8-9B4C-D5F076E790AF}"/>
    <cellStyle name="Ausgabe 9 3 13 2" xfId="25788" xr:uid="{53C6DBA0-05B9-4F1C-9591-0BB843D6DB90}"/>
    <cellStyle name="Ausgabe 9 3 14" xfId="5348" xr:uid="{BF047703-3E2C-4B21-8387-E076A6E272D8}"/>
    <cellStyle name="Ausgabe 9 3 14 2" xfId="25789" xr:uid="{1356BCF1-6FBD-430D-91EC-C7D31C12CDB3}"/>
    <cellStyle name="Ausgabe 9 3 15" xfId="5349" xr:uid="{A42FA4CA-D82C-41E7-B246-432F8773EAEC}"/>
    <cellStyle name="Ausgabe 9 3 15 2" xfId="25790" xr:uid="{5EB681F2-378A-4201-BDC4-0E6F9F211E64}"/>
    <cellStyle name="Ausgabe 9 3 16" xfId="25791" xr:uid="{425D1039-4AAC-4257-8EF9-600B086508B2}"/>
    <cellStyle name="Ausgabe 9 3 2" xfId="5350" xr:uid="{CCC2082C-C058-4EF6-8D95-43BCFBA61837}"/>
    <cellStyle name="Ausgabe 9 3 2 2" xfId="25792" xr:uid="{8EAC352F-7099-45AF-A0D2-3025E060785F}"/>
    <cellStyle name="Ausgabe 9 3 3" xfId="5351" xr:uid="{384DD71F-93CD-434E-AA31-4BD3818EB732}"/>
    <cellStyle name="Ausgabe 9 3 3 2" xfId="25793" xr:uid="{9E0368A0-E1F0-43B4-801E-7638BE935965}"/>
    <cellStyle name="Ausgabe 9 3 4" xfId="5352" xr:uid="{5E6893B2-DB7E-4248-87F9-16F6BFA15F53}"/>
    <cellStyle name="Ausgabe 9 3 4 2" xfId="25794" xr:uid="{A288082A-8506-449F-9C24-CFDEDD901B52}"/>
    <cellStyle name="Ausgabe 9 3 5" xfId="5353" xr:uid="{0B7EFFB8-E227-4BC6-87B2-C1CB089022EE}"/>
    <cellStyle name="Ausgabe 9 3 5 2" xfId="25795" xr:uid="{379AF706-369E-44AC-9520-810EDA10BC85}"/>
    <cellStyle name="Ausgabe 9 3 6" xfId="5354" xr:uid="{1BD00A4C-4915-4C8F-9FAB-8EF9A22969E8}"/>
    <cellStyle name="Ausgabe 9 3 6 2" xfId="25796" xr:uid="{98E78017-D777-494C-BC65-60B481277FB9}"/>
    <cellStyle name="Ausgabe 9 3 7" xfId="5355" xr:uid="{9E9A697D-15A7-4C8B-94FD-28F32C2EFFF9}"/>
    <cellStyle name="Ausgabe 9 3 7 2" xfId="25797" xr:uid="{0253AD96-4D68-486C-A900-2C5B6A3407B1}"/>
    <cellStyle name="Ausgabe 9 3 8" xfId="5356" xr:uid="{176CC9E7-D392-4F1B-B412-2661C8E829C8}"/>
    <cellStyle name="Ausgabe 9 3 8 2" xfId="25798" xr:uid="{B31D00CF-BEDD-4572-8CBA-A7AB34930F7A}"/>
    <cellStyle name="Ausgabe 9 3 9" xfId="5357" xr:uid="{CB5B8682-B64C-40EF-87E8-D7A0B69F9183}"/>
    <cellStyle name="Ausgabe 9 3 9 2" xfId="25799" xr:uid="{A083C356-14BF-4294-95C4-FDC24E7B2AEF}"/>
    <cellStyle name="Ausgabe 9 4" xfId="5358" xr:uid="{C2BE546C-BD45-4A12-A887-68FD078091A2}"/>
    <cellStyle name="Ausgabe 9 4 2" xfId="25800" xr:uid="{268152FB-05D8-4F77-8400-FD07732FA1B7}"/>
    <cellStyle name="Ausgabe 9 5" xfId="5359" xr:uid="{2875C5F2-E3F6-4FF0-B44B-458980DA5B09}"/>
    <cellStyle name="Ausgabe 9 5 2" xfId="25801" xr:uid="{F7D6F926-8A71-45EC-9B50-6914102F55F7}"/>
    <cellStyle name="Ausgabe 9 6" xfId="5360" xr:uid="{39C45BAA-C8C9-4C85-BBA8-8B05F77ECB0D}"/>
    <cellStyle name="Ausgabe 9 6 2" xfId="25802" xr:uid="{D2A42FDA-3D07-4F21-8497-D098B05AD14B}"/>
    <cellStyle name="Ausgabe 9 7" xfId="5361" xr:uid="{87636675-CF7A-40EE-AB45-4F8B4888A8AB}"/>
    <cellStyle name="Ausgabe 9 7 2" xfId="25803" xr:uid="{B8F31445-E272-4996-85A6-F51CAC196949}"/>
    <cellStyle name="Ausgabe 9 8" xfId="5362" xr:uid="{4C75DDED-DF76-49AC-949B-FF26EF03A70E}"/>
    <cellStyle name="Ausgabe 9 8 2" xfId="25804" xr:uid="{C22456FF-FB72-44E0-A694-EC1AB88D0237}"/>
    <cellStyle name="Ausgabe 9 9" xfId="5363" xr:uid="{02F64DEF-EF0F-4447-8AC0-328E5B1255F6}"/>
    <cellStyle name="Ausgabe 9 9 2" xfId="25805" xr:uid="{888A5526-F095-4D3F-A0B1-8DC7244816E5}"/>
    <cellStyle name="AutoFormat-Optionen" xfId="387" xr:uid="{DF027E98-5CC0-44FD-BA2F-919AF853D94F}"/>
    <cellStyle name="Bad" xfId="25806" xr:uid="{4EA52477-7953-4C4E-8593-92EC7E212915}"/>
    <cellStyle name="Berechnung 10" xfId="5364" xr:uid="{F8A231CE-AAF4-41B1-B656-698916E5B8FF}"/>
    <cellStyle name="Berechnung 10 10" xfId="5365" xr:uid="{DF77C46E-29D2-4CC8-8288-9FBD556313CC}"/>
    <cellStyle name="Berechnung 10 10 2" xfId="25807" xr:uid="{9CF74521-EC3C-43C5-89CC-522532DBDBE1}"/>
    <cellStyle name="Berechnung 10 11" xfId="5366" xr:uid="{4C24FAEF-316E-43B7-A95F-3CA247E2579C}"/>
    <cellStyle name="Berechnung 10 11 2" xfId="25808" xr:uid="{A496E556-CC87-4335-BE26-F7B0728D9577}"/>
    <cellStyle name="Berechnung 10 12" xfId="5367" xr:uid="{DD67A067-F632-4926-B4D7-C73A909F5FD5}"/>
    <cellStyle name="Berechnung 10 12 2" xfId="25809" xr:uid="{9A5FBF58-44A3-476D-A30D-BF478C8993FD}"/>
    <cellStyle name="Berechnung 10 13" xfId="5368" xr:uid="{13E1D945-51D5-4064-AD8B-C27B073E8EAC}"/>
    <cellStyle name="Berechnung 10 13 2" xfId="25810" xr:uid="{562B88B8-0313-40DB-B38D-ECC1C2FD957E}"/>
    <cellStyle name="Berechnung 10 14" xfId="5369" xr:uid="{9A1E9684-B54F-45F3-AB7B-E40FF33AC0A2}"/>
    <cellStyle name="Berechnung 10 14 2" xfId="25811" xr:uid="{81489277-7CC8-42F5-8828-5A631B310F0C}"/>
    <cellStyle name="Berechnung 10 15" xfId="5370" xr:uid="{66502BC0-BE08-4A61-BA0C-99ED16E0F4D2}"/>
    <cellStyle name="Berechnung 10 15 2" xfId="25812" xr:uid="{B5F5F7C0-A459-40FD-AFC8-E996BFE2B1DF}"/>
    <cellStyle name="Berechnung 10 16" xfId="25813" xr:uid="{3727CC50-8481-44B6-9D86-D1FA9BE8BF29}"/>
    <cellStyle name="Berechnung 10 2" xfId="5371" xr:uid="{D14AC312-5565-4B3C-8B9A-A6792143EDC2}"/>
    <cellStyle name="Berechnung 10 2 10" xfId="5372" xr:uid="{F18ADDD4-1EBB-4A95-B232-F1B91A56B219}"/>
    <cellStyle name="Berechnung 10 2 10 2" xfId="25814" xr:uid="{4387F874-B670-4769-BC2D-6ADC73D9C0FC}"/>
    <cellStyle name="Berechnung 10 2 11" xfId="5373" xr:uid="{38FB17B0-D227-445C-8FDF-E56512253BD9}"/>
    <cellStyle name="Berechnung 10 2 11 2" xfId="25815" xr:uid="{3525A8AB-07BE-40F9-BF17-D1D4F963D007}"/>
    <cellStyle name="Berechnung 10 2 12" xfId="5374" xr:uid="{C4AA603B-4E63-4838-BD93-C9A67379C61D}"/>
    <cellStyle name="Berechnung 10 2 12 2" xfId="25816" xr:uid="{00DC4D80-2106-4282-860D-A4D5EDBF3CDB}"/>
    <cellStyle name="Berechnung 10 2 13" xfId="5375" xr:uid="{21E02D2F-CA48-451E-A59D-CDF8ACA898BE}"/>
    <cellStyle name="Berechnung 10 2 13 2" xfId="25817" xr:uid="{31227499-41FF-4222-8B69-1C7F7F79AC64}"/>
    <cellStyle name="Berechnung 10 2 14" xfId="5376" xr:uid="{1C87938D-4EE1-4B97-B92A-2D6ADFCE006E}"/>
    <cellStyle name="Berechnung 10 2 14 2" xfId="25818" xr:uid="{5D030D10-19F4-4B36-8C8A-99D4290257BE}"/>
    <cellStyle name="Berechnung 10 2 15" xfId="25819" xr:uid="{772DD2C6-0B8C-4DE7-A74E-1494884DEDB6}"/>
    <cellStyle name="Berechnung 10 2 2" xfId="5377" xr:uid="{40B93E43-8205-4D57-B987-96EEED63689E}"/>
    <cellStyle name="Berechnung 10 2 2 10" xfId="5378" xr:uid="{2FAB5CD9-2054-4567-8A65-E82225D72213}"/>
    <cellStyle name="Berechnung 10 2 2 10 2" xfId="25820" xr:uid="{FC80CA28-D0C6-4202-A3D4-BB986F9233B3}"/>
    <cellStyle name="Berechnung 10 2 2 11" xfId="5379" xr:uid="{50DD5A17-6D16-4D95-B6DD-2901EE4D9A09}"/>
    <cellStyle name="Berechnung 10 2 2 11 2" xfId="25821" xr:uid="{F93309A9-2D7D-49C3-9534-65A1398DD148}"/>
    <cellStyle name="Berechnung 10 2 2 12" xfId="5380" xr:uid="{364484A5-D6C1-428A-9590-7F2BD4C4EBC3}"/>
    <cellStyle name="Berechnung 10 2 2 12 2" xfId="25822" xr:uid="{9C633597-E0EB-4D67-9F17-BA4C331B02D9}"/>
    <cellStyle name="Berechnung 10 2 2 13" xfId="5381" xr:uid="{739441D5-C1BB-416A-BCE1-39C187EBA0E2}"/>
    <cellStyle name="Berechnung 10 2 2 13 2" xfId="25823" xr:uid="{A5263C95-BC67-4E56-BC8D-A2758F86EF2B}"/>
    <cellStyle name="Berechnung 10 2 2 14" xfId="5382" xr:uid="{C214060E-2A74-478D-A600-61C91E73B1CB}"/>
    <cellStyle name="Berechnung 10 2 2 14 2" xfId="25824" xr:uid="{EFCCAEA6-38F9-418B-9D00-DE2EA07B207B}"/>
    <cellStyle name="Berechnung 10 2 2 15" xfId="25825" xr:uid="{21EF9612-7572-4C9E-B6EC-F409DF27C7B7}"/>
    <cellStyle name="Berechnung 10 2 2 2" xfId="5383" xr:uid="{A5A6DDCF-12FA-4934-B837-70FEBCC39AF7}"/>
    <cellStyle name="Berechnung 10 2 2 2 2" xfId="25826" xr:uid="{32BA7DA5-23CD-47CD-AF89-E69437C1407D}"/>
    <cellStyle name="Berechnung 10 2 2 3" xfId="5384" xr:uid="{EFB67396-5FAE-4268-9661-1BEDA899DAB5}"/>
    <cellStyle name="Berechnung 10 2 2 3 2" xfId="25827" xr:uid="{1333E53F-A6A4-4F99-A677-FCE13437AD30}"/>
    <cellStyle name="Berechnung 10 2 2 4" xfId="5385" xr:uid="{FA8B42A0-91A0-491D-9DB1-5B1623054848}"/>
    <cellStyle name="Berechnung 10 2 2 4 2" xfId="25828" xr:uid="{BBB977D2-885D-473C-96EF-560DE3586B6B}"/>
    <cellStyle name="Berechnung 10 2 2 5" xfId="5386" xr:uid="{880759E7-5433-4D78-9661-473C19E70EC5}"/>
    <cellStyle name="Berechnung 10 2 2 5 2" xfId="25829" xr:uid="{AD7F8795-4F9A-4E31-8C47-7126BF3E8749}"/>
    <cellStyle name="Berechnung 10 2 2 6" xfId="5387" xr:uid="{2DA90E6A-76AC-4EF5-84BA-5D5F4347F175}"/>
    <cellStyle name="Berechnung 10 2 2 6 2" xfId="25830" xr:uid="{E60FEA9C-7087-42A2-9D1D-B9B936D559BC}"/>
    <cellStyle name="Berechnung 10 2 2 7" xfId="5388" xr:uid="{AA0B9490-CBB1-43B5-8021-619614F517B1}"/>
    <cellStyle name="Berechnung 10 2 2 7 2" xfId="25831" xr:uid="{335F12FE-4569-433E-B413-226D4D58EBD3}"/>
    <cellStyle name="Berechnung 10 2 2 8" xfId="5389" xr:uid="{7BDF6F14-1667-4575-A727-01C170320957}"/>
    <cellStyle name="Berechnung 10 2 2 8 2" xfId="25832" xr:uid="{985DE361-B9B4-4D25-B8F4-FBB86228E204}"/>
    <cellStyle name="Berechnung 10 2 2 9" xfId="5390" xr:uid="{CC61582D-DF6F-4F4B-B86A-EA087BEC4D8F}"/>
    <cellStyle name="Berechnung 10 2 2 9 2" xfId="25833" xr:uid="{F15AB731-C5A8-41F9-8EDC-5466247A6A19}"/>
    <cellStyle name="Berechnung 10 2 3" xfId="5391" xr:uid="{B98F8D80-74DB-427C-AEE5-D6944E6BF9F5}"/>
    <cellStyle name="Berechnung 10 2 3 2" xfId="25834" xr:uid="{700CB5F5-3E7B-49ED-A62E-3052B86EF194}"/>
    <cellStyle name="Berechnung 10 2 4" xfId="5392" xr:uid="{2F9642E0-F6C9-46B8-8EB1-B321336FB294}"/>
    <cellStyle name="Berechnung 10 2 4 2" xfId="25835" xr:uid="{F4D3F337-1B1F-4872-A5D1-6A65E13ACDCF}"/>
    <cellStyle name="Berechnung 10 2 5" xfId="5393" xr:uid="{F366F424-A799-4F9F-941E-A838E38F4109}"/>
    <cellStyle name="Berechnung 10 2 5 2" xfId="25836" xr:uid="{FB653647-F968-48A0-A070-F2FF57CC0425}"/>
    <cellStyle name="Berechnung 10 2 6" xfId="5394" xr:uid="{C27FD8FC-AD60-4CAA-AA27-DE1C520AF1AF}"/>
    <cellStyle name="Berechnung 10 2 6 2" xfId="25837" xr:uid="{6A3F599C-E59F-4DCB-80C3-0B90BDDD072A}"/>
    <cellStyle name="Berechnung 10 2 7" xfId="5395" xr:uid="{DFB0EAB0-94C7-492E-BAF1-4BE3C2FF17E9}"/>
    <cellStyle name="Berechnung 10 2 7 2" xfId="25838" xr:uid="{DC1CDEF0-93DC-4B07-AC2E-1D8DB33E3D84}"/>
    <cellStyle name="Berechnung 10 2 8" xfId="5396" xr:uid="{E6F766B6-BDB9-475D-ABF7-F0EDC7CF9BA2}"/>
    <cellStyle name="Berechnung 10 2 8 2" xfId="25839" xr:uid="{C5D888D6-C8CE-4B80-8B6D-CE0535E52476}"/>
    <cellStyle name="Berechnung 10 2 9" xfId="5397" xr:uid="{F7FFB7B5-AA0D-40FD-B9CA-9CF2A87FC668}"/>
    <cellStyle name="Berechnung 10 2 9 2" xfId="25840" xr:uid="{1AAE96B9-B270-4993-BB56-E87DA3F0412F}"/>
    <cellStyle name="Berechnung 10 3" xfId="5398" xr:uid="{EE248EFC-03E6-4F25-926F-36D9DD9A9AE4}"/>
    <cellStyle name="Berechnung 10 3 10" xfId="5399" xr:uid="{7C54FDEA-DB58-4C00-A3DF-FB05116EAD0E}"/>
    <cellStyle name="Berechnung 10 3 10 2" xfId="25841" xr:uid="{41E0B439-8FAE-44B8-A22D-1A97E3736892}"/>
    <cellStyle name="Berechnung 10 3 11" xfId="5400" xr:uid="{59AED14E-E41B-46B6-BEB9-6501AEAEAC8D}"/>
    <cellStyle name="Berechnung 10 3 11 2" xfId="25842" xr:uid="{2D202EDB-A054-478F-B72D-D1E34E4D78B3}"/>
    <cellStyle name="Berechnung 10 3 12" xfId="5401" xr:uid="{F44D9FD3-CD29-4136-9418-64DB597D8D21}"/>
    <cellStyle name="Berechnung 10 3 12 2" xfId="25843" xr:uid="{DAFC747F-43CE-416A-AA16-0318CFA930E6}"/>
    <cellStyle name="Berechnung 10 3 13" xfId="5402" xr:uid="{14D8C00D-BC77-45CC-AB3F-A0D9FA45D17A}"/>
    <cellStyle name="Berechnung 10 3 13 2" xfId="25844" xr:uid="{607DF1A4-0A64-48B0-884A-F39981C46F7B}"/>
    <cellStyle name="Berechnung 10 3 14" xfId="5403" xr:uid="{2ED4213B-958A-490D-B50A-878CFE348013}"/>
    <cellStyle name="Berechnung 10 3 14 2" xfId="25845" xr:uid="{9451870A-7E34-4C3C-A14E-AAB64FDDEF4C}"/>
    <cellStyle name="Berechnung 10 3 15" xfId="25846" xr:uid="{6EC8508D-8B1C-4F4E-B069-9AF31F61DDA7}"/>
    <cellStyle name="Berechnung 10 3 2" xfId="5404" xr:uid="{A56E849E-5093-4FD4-9FCC-B6D61FF225CC}"/>
    <cellStyle name="Berechnung 10 3 2 2" xfId="25847" xr:uid="{294C0E2E-E909-4C0C-9BB6-B39A74A2C883}"/>
    <cellStyle name="Berechnung 10 3 3" xfId="5405" xr:uid="{84882FF8-5010-44DF-AB9C-55B669D4E220}"/>
    <cellStyle name="Berechnung 10 3 3 2" xfId="25848" xr:uid="{9C0068DB-78D1-43DF-8F2F-1AB2F4B199B7}"/>
    <cellStyle name="Berechnung 10 3 4" xfId="5406" xr:uid="{DA128ADB-9767-4A3B-910C-A5B6DA93DA1C}"/>
    <cellStyle name="Berechnung 10 3 4 2" xfId="25849" xr:uid="{0EF65D3B-E228-4B5A-BEA9-447F528333D0}"/>
    <cellStyle name="Berechnung 10 3 5" xfId="5407" xr:uid="{98AF11AF-D38A-41E3-9578-9AC7598281B3}"/>
    <cellStyle name="Berechnung 10 3 5 2" xfId="25850" xr:uid="{48BE5567-DD03-40D0-9513-151D4C8ED24C}"/>
    <cellStyle name="Berechnung 10 3 6" xfId="5408" xr:uid="{55BB8276-462F-4163-93A2-8D2C84EFA8EA}"/>
    <cellStyle name="Berechnung 10 3 6 2" xfId="25851" xr:uid="{97978ECF-A33A-4AD2-AFDB-942DF0A651BA}"/>
    <cellStyle name="Berechnung 10 3 7" xfId="5409" xr:uid="{BFB3B35D-3531-4C94-872B-77C31A0EDDBD}"/>
    <cellStyle name="Berechnung 10 3 7 2" xfId="25852" xr:uid="{B0EC3671-32AB-45C5-A0FD-3AC93B398F2E}"/>
    <cellStyle name="Berechnung 10 3 8" xfId="5410" xr:uid="{9D2E26AA-B257-4197-AA87-3D128DCC2D17}"/>
    <cellStyle name="Berechnung 10 3 8 2" xfId="25853" xr:uid="{CDAFACB2-4B06-4C26-A2BC-911D3339F590}"/>
    <cellStyle name="Berechnung 10 3 9" xfId="5411" xr:uid="{B914C9CF-996A-442C-AF95-C04DA6CC85D4}"/>
    <cellStyle name="Berechnung 10 3 9 2" xfId="25854" xr:uid="{E94C3FA5-CC75-4900-AE56-67EBFA01C482}"/>
    <cellStyle name="Berechnung 10 4" xfId="5412" xr:uid="{1E601508-E99B-4F6C-BB89-91AAA49E0797}"/>
    <cellStyle name="Berechnung 10 4 2" xfId="25855" xr:uid="{DF246676-8370-492E-AB6F-49AD47AF6CD9}"/>
    <cellStyle name="Berechnung 10 5" xfId="5413" xr:uid="{572509E8-607D-4C04-BF47-A0A476DEA639}"/>
    <cellStyle name="Berechnung 10 5 2" xfId="25856" xr:uid="{D93D09AC-B963-4875-8B1D-84AFC6F7DBA7}"/>
    <cellStyle name="Berechnung 10 6" xfId="5414" xr:uid="{39E4B8E4-3384-4288-A1AD-686E63DD05D8}"/>
    <cellStyle name="Berechnung 10 6 2" xfId="25857" xr:uid="{3F74645C-3C07-4098-86E9-1A20BAC76D49}"/>
    <cellStyle name="Berechnung 10 7" xfId="5415" xr:uid="{72FBAB50-F98E-426D-B10D-4765E34D3F27}"/>
    <cellStyle name="Berechnung 10 7 2" xfId="25858" xr:uid="{4BBCD859-B740-4905-A532-5AE5CAF62D4C}"/>
    <cellStyle name="Berechnung 10 8" xfId="5416" xr:uid="{3DCB4A9D-20AC-432A-BA2D-BE400D3C41CE}"/>
    <cellStyle name="Berechnung 10 8 2" xfId="25859" xr:uid="{A5308995-F83B-409C-BB73-E9B4A6D7D8DD}"/>
    <cellStyle name="Berechnung 10 9" xfId="5417" xr:uid="{6B9DC4D3-C1EE-41D6-A4B7-26176F67F5DE}"/>
    <cellStyle name="Berechnung 10 9 2" xfId="25860" xr:uid="{30AC97EE-4BA6-4A9C-BD48-565547EE7752}"/>
    <cellStyle name="Berechnung 11" xfId="5418" xr:uid="{DE30996F-321F-4A91-B788-A1191AB1A63A}"/>
    <cellStyle name="Berechnung 11 10" xfId="5419" xr:uid="{1590FFCE-1C52-43F7-8A12-498D40C55FC1}"/>
    <cellStyle name="Berechnung 11 10 2" xfId="25861" xr:uid="{2D8B0D83-D03A-4855-A8AB-3B8B70D84325}"/>
    <cellStyle name="Berechnung 11 11" xfId="5420" xr:uid="{8758E698-DDBB-473E-839C-4365BA089781}"/>
    <cellStyle name="Berechnung 11 11 2" xfId="25862" xr:uid="{86EE1848-EAFC-4CD7-BD64-F72D126C3C7B}"/>
    <cellStyle name="Berechnung 11 12" xfId="5421" xr:uid="{7BA9FA15-27CA-460E-845D-836AF0151039}"/>
    <cellStyle name="Berechnung 11 12 2" xfId="25863" xr:uid="{06A85AB1-57F9-4243-99C0-A07A9CAAB6D5}"/>
    <cellStyle name="Berechnung 11 13" xfId="5422" xr:uid="{6737F91D-75F9-401B-B7B3-B29DC82E3AAB}"/>
    <cellStyle name="Berechnung 11 13 2" xfId="25864" xr:uid="{1829CF32-0EC2-4366-B9C2-52BA0AC9D56F}"/>
    <cellStyle name="Berechnung 11 14" xfId="5423" xr:uid="{37D747DC-B509-4240-AA7F-C12AFBADCD44}"/>
    <cellStyle name="Berechnung 11 14 2" xfId="25865" xr:uid="{339A2FB4-27DA-4483-ABAE-8B05DA9BC0DB}"/>
    <cellStyle name="Berechnung 11 15" xfId="5424" xr:uid="{D552041A-EBAF-4145-B05C-7D7C8F576F40}"/>
    <cellStyle name="Berechnung 11 15 2" xfId="25866" xr:uid="{2F22B6E2-BE39-475A-A6B1-F080B3095D1C}"/>
    <cellStyle name="Berechnung 11 16" xfId="25867" xr:uid="{E96C7650-6051-4B1B-AE31-11CD34780D0D}"/>
    <cellStyle name="Berechnung 11 2" xfId="5425" xr:uid="{A6246538-8833-454A-8C38-76041BEE436B}"/>
    <cellStyle name="Berechnung 11 2 10" xfId="5426" xr:uid="{48891119-CA96-4B2C-AD9C-F7AC8C001DE8}"/>
    <cellStyle name="Berechnung 11 2 10 2" xfId="25868" xr:uid="{21E2D5F9-C7E3-4DF5-93B7-F4D56758E503}"/>
    <cellStyle name="Berechnung 11 2 11" xfId="5427" xr:uid="{98DC09E5-325F-47B8-B8BA-F5506FFEF1DE}"/>
    <cellStyle name="Berechnung 11 2 11 2" xfId="25869" xr:uid="{3C5FD187-0201-45CD-B5AD-40BF57A7DCD9}"/>
    <cellStyle name="Berechnung 11 2 12" xfId="5428" xr:uid="{34F1A7DC-79C2-4A6E-8934-48933374BC54}"/>
    <cellStyle name="Berechnung 11 2 12 2" xfId="25870" xr:uid="{2A734BA9-DA5D-495F-9EAA-89B4A095F72C}"/>
    <cellStyle name="Berechnung 11 2 13" xfId="5429" xr:uid="{D34292ED-5DA4-4836-91F5-26156DEEDB3F}"/>
    <cellStyle name="Berechnung 11 2 13 2" xfId="25871" xr:uid="{51FBA4CC-CAF4-4D0A-9D7C-4F9C2EBE0FF6}"/>
    <cellStyle name="Berechnung 11 2 14" xfId="5430" xr:uid="{2CC222BF-13D4-464F-AA9E-A8CB26F2D7CC}"/>
    <cellStyle name="Berechnung 11 2 14 2" xfId="25872" xr:uid="{5C2D896C-DE2B-458B-85A7-BD02EAA4EA06}"/>
    <cellStyle name="Berechnung 11 2 15" xfId="25873" xr:uid="{8DC319D2-7754-4718-BD20-3DFFB9583BED}"/>
    <cellStyle name="Berechnung 11 2 2" xfId="5431" xr:uid="{052EB3AE-839F-4E74-8C3B-2C0C02C70B2A}"/>
    <cellStyle name="Berechnung 11 2 2 10" xfId="5432" xr:uid="{1ADF8447-E433-4F92-9BEC-CDF3DC8D27CD}"/>
    <cellStyle name="Berechnung 11 2 2 10 2" xfId="25874" xr:uid="{E489ABBC-77CA-4155-AB52-10EF588C6798}"/>
    <cellStyle name="Berechnung 11 2 2 11" xfId="5433" xr:uid="{13220141-7597-480B-A76F-8D71FFB5B0D8}"/>
    <cellStyle name="Berechnung 11 2 2 11 2" xfId="25875" xr:uid="{38E45EA2-5627-4C11-A582-6430B40FA65F}"/>
    <cellStyle name="Berechnung 11 2 2 12" xfId="5434" xr:uid="{16CA080F-6B2D-4630-B30D-76E3D94CBBE3}"/>
    <cellStyle name="Berechnung 11 2 2 12 2" xfId="25876" xr:uid="{2BE334E0-A484-4334-9D3C-9C0D13F302B4}"/>
    <cellStyle name="Berechnung 11 2 2 13" xfId="5435" xr:uid="{4EC6F507-A9F1-4610-8B33-0114AFAAEB39}"/>
    <cellStyle name="Berechnung 11 2 2 13 2" xfId="25877" xr:uid="{49C4D6A2-2F1C-4E61-A82C-15A647F1FF62}"/>
    <cellStyle name="Berechnung 11 2 2 14" xfId="5436" xr:uid="{672C4A60-10C2-46F2-9844-8EBD8FAAB430}"/>
    <cellStyle name="Berechnung 11 2 2 14 2" xfId="25878" xr:uid="{A2912A55-F9FB-4884-A429-4651849A5B9B}"/>
    <cellStyle name="Berechnung 11 2 2 15" xfId="25879" xr:uid="{3ADE44A3-DAF4-4615-80F8-012AFC49949F}"/>
    <cellStyle name="Berechnung 11 2 2 2" xfId="5437" xr:uid="{199C7035-7AC3-4FBC-8687-112022202F71}"/>
    <cellStyle name="Berechnung 11 2 2 2 2" xfId="25880" xr:uid="{7E8E72F4-0B8F-4130-85AE-1325FD80A5E6}"/>
    <cellStyle name="Berechnung 11 2 2 3" xfId="5438" xr:uid="{F54D3827-E8D6-43FB-976E-59AAFE79A6BA}"/>
    <cellStyle name="Berechnung 11 2 2 3 2" xfId="25881" xr:uid="{CBC15B30-B02C-4A59-A892-B21A845DF19C}"/>
    <cellStyle name="Berechnung 11 2 2 4" xfId="5439" xr:uid="{8F4D92BA-BEF1-4BDE-A564-33BE140C8550}"/>
    <cellStyle name="Berechnung 11 2 2 4 2" xfId="25882" xr:uid="{6B29AC9E-803C-4965-8574-D96FA4932F85}"/>
    <cellStyle name="Berechnung 11 2 2 5" xfId="5440" xr:uid="{2E9E69DB-45D3-49E8-A6F6-5B709E5627D7}"/>
    <cellStyle name="Berechnung 11 2 2 5 2" xfId="25883" xr:uid="{8B66F6FA-88B9-4E28-9C3F-F766FC3AF34B}"/>
    <cellStyle name="Berechnung 11 2 2 6" xfId="5441" xr:uid="{461369AC-6684-4479-811E-DC3DB13C2279}"/>
    <cellStyle name="Berechnung 11 2 2 6 2" xfId="25884" xr:uid="{DE429051-3259-47EB-9841-50B28C1E4199}"/>
    <cellStyle name="Berechnung 11 2 2 7" xfId="5442" xr:uid="{E43A0030-924E-4FD9-8171-59FF82CF6C10}"/>
    <cellStyle name="Berechnung 11 2 2 7 2" xfId="25885" xr:uid="{27E505F1-0903-4F10-91CE-AE44D7A62421}"/>
    <cellStyle name="Berechnung 11 2 2 8" xfId="5443" xr:uid="{77742A26-410A-4F14-885B-ECC246E328EC}"/>
    <cellStyle name="Berechnung 11 2 2 8 2" xfId="25886" xr:uid="{1E62BA11-FFC0-477F-A7AA-9C403A0AEC92}"/>
    <cellStyle name="Berechnung 11 2 2 9" xfId="5444" xr:uid="{C671B3AF-33E8-42F8-8591-F98960659F6D}"/>
    <cellStyle name="Berechnung 11 2 2 9 2" xfId="25887" xr:uid="{B2396DF3-D663-42BF-B9D1-FB209475F444}"/>
    <cellStyle name="Berechnung 11 2 3" xfId="5445" xr:uid="{0CEC85AE-5C59-4F4A-8C3B-4D6E9041ED97}"/>
    <cellStyle name="Berechnung 11 2 3 2" xfId="25888" xr:uid="{17A9633E-C8EF-4706-918F-5659C58701DA}"/>
    <cellStyle name="Berechnung 11 2 4" xfId="5446" xr:uid="{15712138-CD96-43D6-8F12-CBF7E1643760}"/>
    <cellStyle name="Berechnung 11 2 4 2" xfId="25889" xr:uid="{2E718159-0AED-43C6-90FA-522F0777AEAC}"/>
    <cellStyle name="Berechnung 11 2 5" xfId="5447" xr:uid="{DB664810-B76D-473B-8ED0-C4D87EAAA19B}"/>
    <cellStyle name="Berechnung 11 2 5 2" xfId="25890" xr:uid="{831D8293-B786-4C8D-9BAD-6A68E5F5D174}"/>
    <cellStyle name="Berechnung 11 2 6" xfId="5448" xr:uid="{A7038FC2-261F-451E-A5F1-BA724D8EBBE6}"/>
    <cellStyle name="Berechnung 11 2 6 2" xfId="25891" xr:uid="{FBE47AD9-E23E-4CC8-9D1E-B5CA0F153FFF}"/>
    <cellStyle name="Berechnung 11 2 7" xfId="5449" xr:uid="{8E4CEC4A-F06D-4D66-81E6-EFD416763117}"/>
    <cellStyle name="Berechnung 11 2 7 2" xfId="25892" xr:uid="{4E3EE063-85BE-4378-921F-60661D73A6A8}"/>
    <cellStyle name="Berechnung 11 2 8" xfId="5450" xr:uid="{88D0483D-6BCD-4A03-8F93-6A749AE55A17}"/>
    <cellStyle name="Berechnung 11 2 8 2" xfId="25893" xr:uid="{4B4331FC-D172-41CF-8A47-3D4BF32DA93B}"/>
    <cellStyle name="Berechnung 11 2 9" xfId="5451" xr:uid="{3BCACA78-8291-48A2-AE84-0762E74FA7AD}"/>
    <cellStyle name="Berechnung 11 2 9 2" xfId="25894" xr:uid="{DECB9630-21FB-4B34-A390-71A1D8781218}"/>
    <cellStyle name="Berechnung 11 3" xfId="5452" xr:uid="{4372ADD0-F07D-4525-A283-1AA85CDDCA5B}"/>
    <cellStyle name="Berechnung 11 3 10" xfId="5453" xr:uid="{E2EA0520-9FAD-41B1-A3E5-7797A36C9542}"/>
    <cellStyle name="Berechnung 11 3 10 2" xfId="25895" xr:uid="{281FEEB9-D29C-4C31-A9BF-8B155DF5FB9C}"/>
    <cellStyle name="Berechnung 11 3 11" xfId="5454" xr:uid="{712E5EB0-6E07-4D7B-AA8F-D8CEB0F1FA5C}"/>
    <cellStyle name="Berechnung 11 3 11 2" xfId="25896" xr:uid="{53850214-D0D0-4758-AD3B-07209D0E4233}"/>
    <cellStyle name="Berechnung 11 3 12" xfId="5455" xr:uid="{69D8347E-A5D2-43E0-BF46-1FC40A0BD28A}"/>
    <cellStyle name="Berechnung 11 3 12 2" xfId="25897" xr:uid="{107D5EC1-3227-4207-B525-837D142B5DD0}"/>
    <cellStyle name="Berechnung 11 3 13" xfId="5456" xr:uid="{6422E166-498D-4796-B4AE-CB01CF80994D}"/>
    <cellStyle name="Berechnung 11 3 13 2" xfId="25898" xr:uid="{3E6A982A-46DD-42D2-B5CF-E1EECA187668}"/>
    <cellStyle name="Berechnung 11 3 14" xfId="5457" xr:uid="{DAF84448-3784-4E67-AC68-795A9500A317}"/>
    <cellStyle name="Berechnung 11 3 14 2" xfId="25899" xr:uid="{CE98E788-7635-4BD7-B6A2-E908CCBD7F5B}"/>
    <cellStyle name="Berechnung 11 3 15" xfId="25900" xr:uid="{85F32AB3-7D83-4349-B11B-286B713A16B7}"/>
    <cellStyle name="Berechnung 11 3 2" xfId="5458" xr:uid="{D264D5F0-C916-4589-8035-4F921ED666E0}"/>
    <cellStyle name="Berechnung 11 3 2 2" xfId="25901" xr:uid="{FE2B286A-A3B2-4F7A-9E48-28338C5ABACA}"/>
    <cellStyle name="Berechnung 11 3 3" xfId="5459" xr:uid="{95D762D1-600F-4061-94C6-5B0573583A37}"/>
    <cellStyle name="Berechnung 11 3 3 2" xfId="25902" xr:uid="{BCBB44ED-040E-49AF-90FF-DFC9592A3388}"/>
    <cellStyle name="Berechnung 11 3 4" xfId="5460" xr:uid="{D1687F7B-7236-4250-9D79-FB6A08165AE1}"/>
    <cellStyle name="Berechnung 11 3 4 2" xfId="25903" xr:uid="{A5F6605E-31F1-41C4-93D9-95B796594110}"/>
    <cellStyle name="Berechnung 11 3 5" xfId="5461" xr:uid="{826710CD-FE15-4532-ADB3-20C846A77328}"/>
    <cellStyle name="Berechnung 11 3 5 2" xfId="25904" xr:uid="{C033B4A2-9886-403B-9B73-580C74C1306D}"/>
    <cellStyle name="Berechnung 11 3 6" xfId="5462" xr:uid="{2242A01D-A382-4209-AD2A-1D51E4253326}"/>
    <cellStyle name="Berechnung 11 3 6 2" xfId="25905" xr:uid="{378EEFB7-D74D-4248-95E0-296DE5219AE5}"/>
    <cellStyle name="Berechnung 11 3 7" xfId="5463" xr:uid="{074CDA0C-7E32-4B35-ABE1-4EB3708A6BBB}"/>
    <cellStyle name="Berechnung 11 3 7 2" xfId="25906" xr:uid="{7BF56C37-E2E8-4ACF-9409-07B830370D75}"/>
    <cellStyle name="Berechnung 11 3 8" xfId="5464" xr:uid="{6821E7C6-3047-4A5E-BAF8-7969AEE7977D}"/>
    <cellStyle name="Berechnung 11 3 8 2" xfId="25907" xr:uid="{B74B62FC-CF57-416D-BAF8-6DAEFEA5DB4D}"/>
    <cellStyle name="Berechnung 11 3 9" xfId="5465" xr:uid="{37CE4E50-AFDE-4515-8C80-23C8FDAED802}"/>
    <cellStyle name="Berechnung 11 3 9 2" xfId="25908" xr:uid="{B2CD6159-D630-4642-B8C8-767CDBC973C3}"/>
    <cellStyle name="Berechnung 11 4" xfId="5466" xr:uid="{7476642B-5184-47CD-9670-946CD5AB1B81}"/>
    <cellStyle name="Berechnung 11 4 2" xfId="25909" xr:uid="{2FA07482-6AE0-4C06-AC98-9A589A7FDDEB}"/>
    <cellStyle name="Berechnung 11 5" xfId="5467" xr:uid="{8204C0CB-A26D-4189-BE2C-66C4F2CD07CC}"/>
    <cellStyle name="Berechnung 11 5 2" xfId="25910" xr:uid="{7EC60B08-0E9B-471E-9B28-D56D58BF9135}"/>
    <cellStyle name="Berechnung 11 6" xfId="5468" xr:uid="{143646AC-7719-48E8-AFAB-AC2F4DCD5E76}"/>
    <cellStyle name="Berechnung 11 6 2" xfId="25911" xr:uid="{25672F5C-574D-452B-B264-2367FB32D6C5}"/>
    <cellStyle name="Berechnung 11 7" xfId="5469" xr:uid="{12A8ED31-EA83-4535-8F57-07D9517A7A53}"/>
    <cellStyle name="Berechnung 11 7 2" xfId="25912" xr:uid="{53C843D2-1D35-4B18-B8AB-EB6E582F4ABF}"/>
    <cellStyle name="Berechnung 11 8" xfId="5470" xr:uid="{5AE9FF3A-20F2-4778-940A-BEEC9FF2595C}"/>
    <cellStyle name="Berechnung 11 8 2" xfId="25913" xr:uid="{18FD6E4D-BD84-4596-A946-7D8BABD3B2DC}"/>
    <cellStyle name="Berechnung 11 9" xfId="5471" xr:uid="{640BE963-560D-4C83-BD9B-35BA53282B83}"/>
    <cellStyle name="Berechnung 11 9 2" xfId="25914" xr:uid="{5FD0E2D2-4FDF-4C73-9AD8-DF16747B2418}"/>
    <cellStyle name="Berechnung 2" xfId="5472" xr:uid="{6C601992-7E09-444E-81B7-820F2BFA1A8F}"/>
    <cellStyle name="Berechnung 2 10" xfId="5473" xr:uid="{2B7F6D95-D5FA-48F1-8D84-15F927801920}"/>
    <cellStyle name="Berechnung 2 10 2" xfId="25915" xr:uid="{CB6B76E1-307E-47AF-9CC5-CF65685661D5}"/>
    <cellStyle name="Berechnung 2 11" xfId="5474" xr:uid="{5EFB9748-34D5-450F-AA4B-5DDE14329FBF}"/>
    <cellStyle name="Berechnung 2 11 2" xfId="25916" xr:uid="{3C418C5D-1E03-4FDD-9EE3-71C0354E4B72}"/>
    <cellStyle name="Berechnung 2 12" xfId="5475" xr:uid="{566EE326-FDDA-4AFC-8DC4-9B56BF5DD923}"/>
    <cellStyle name="Berechnung 2 12 2" xfId="25917" xr:uid="{D91AE13C-4446-4343-80B9-12F9B4C62F26}"/>
    <cellStyle name="Berechnung 2 13" xfId="5476" xr:uid="{7BD49BDF-6B49-43D0-B19D-FEAFDBA8321E}"/>
    <cellStyle name="Berechnung 2 13 2" xfId="25918" xr:uid="{102262EB-357E-4889-B327-8DE44537D093}"/>
    <cellStyle name="Berechnung 2 14" xfId="5477" xr:uid="{7EA11C64-70D5-4AA0-B2DA-9222BF1327C4}"/>
    <cellStyle name="Berechnung 2 14 2" xfId="25919" xr:uid="{360FFE2B-6DBD-4363-947F-123B99991B41}"/>
    <cellStyle name="Berechnung 2 15" xfId="5478" xr:uid="{DA4B93C4-A43B-4D8D-94B4-3F14FD01EA48}"/>
    <cellStyle name="Berechnung 2 15 2" xfId="25920" xr:uid="{34200A3A-4E72-4784-B9D8-10F01F3F7602}"/>
    <cellStyle name="Berechnung 2 16" xfId="5479" xr:uid="{0354ED16-6FB7-441A-8A9E-82B60281D240}"/>
    <cellStyle name="Berechnung 2 16 2" xfId="25921" xr:uid="{F8AC2462-C442-4ECA-99BD-D6C5366FA22C}"/>
    <cellStyle name="Berechnung 2 17" xfId="5480" xr:uid="{F60E0F48-F58F-47E7-9D1A-60D54AB05923}"/>
    <cellStyle name="Berechnung 2 17 2" xfId="25922" xr:uid="{8A0633D4-012D-43B3-8ED2-278E4B95A053}"/>
    <cellStyle name="Berechnung 2 18" xfId="5481" xr:uid="{ED5A17CD-069F-4291-BAC0-808106230086}"/>
    <cellStyle name="Berechnung 2 18 2" xfId="25923" xr:uid="{F13BE0C7-08D8-4BF2-98D1-F749952CEA7A}"/>
    <cellStyle name="Berechnung 2 19" xfId="5482" xr:uid="{EEC46FB1-1150-4012-BB4D-1C49506172D3}"/>
    <cellStyle name="Berechnung 2 19 2" xfId="25924" xr:uid="{1682A755-F31B-4D37-91A3-1BE184164D08}"/>
    <cellStyle name="Berechnung 2 2" xfId="5483" xr:uid="{47CBE5FF-AC28-4F7A-B74D-8FBBEA052723}"/>
    <cellStyle name="Berechnung 2 2 10" xfId="5484" xr:uid="{8A832957-F701-4301-839F-8DAC059683D6}"/>
    <cellStyle name="Berechnung 2 2 10 2" xfId="25925" xr:uid="{6891B627-54F6-4DC6-9FE2-7FF399D9368D}"/>
    <cellStyle name="Berechnung 2 2 11" xfId="5485" xr:uid="{8C53C170-D335-43FE-B9D1-9C82881D3C2E}"/>
    <cellStyle name="Berechnung 2 2 11 2" xfId="25926" xr:uid="{8649B544-67C0-48BB-AFD0-EDFD6238CAC6}"/>
    <cellStyle name="Berechnung 2 2 12" xfId="5486" xr:uid="{FA8EE6AE-20D8-4C6D-B088-5EC3EC180F11}"/>
    <cellStyle name="Berechnung 2 2 12 2" xfId="25927" xr:uid="{ADA27145-00D2-4C49-AC68-D63E6243FC42}"/>
    <cellStyle name="Berechnung 2 2 13" xfId="5487" xr:uid="{F1A5CF2C-7223-46C7-A7B7-FCC20553376D}"/>
    <cellStyle name="Berechnung 2 2 13 2" xfId="25928" xr:uid="{89538052-F36E-4C89-B057-0E5199939A90}"/>
    <cellStyle name="Berechnung 2 2 14" xfId="5488" xr:uid="{6A29E919-C59F-4D2D-BB39-2D30057992C6}"/>
    <cellStyle name="Berechnung 2 2 14 2" xfId="25929" xr:uid="{378C4A6D-A6C5-4FE4-8CA8-F2D6F5A44172}"/>
    <cellStyle name="Berechnung 2 2 15" xfId="5489" xr:uid="{92F4F166-F49C-4CE0-9B6C-66B046E120DA}"/>
    <cellStyle name="Berechnung 2 2 15 2" xfId="25930" xr:uid="{59A5FB7B-89F6-4E1E-AE87-F5A75FA2E3A8}"/>
    <cellStyle name="Berechnung 2 2 16" xfId="25931" xr:uid="{E278B429-6138-40A2-8E2A-28A9433D875A}"/>
    <cellStyle name="Berechnung 2 2 2" xfId="5490" xr:uid="{588CDEEE-3490-48BD-91D5-D34728CCFA25}"/>
    <cellStyle name="Berechnung 2 2 2 10" xfId="5491" xr:uid="{BFE089EB-DF0E-4315-AD06-9D4AE76A9BF9}"/>
    <cellStyle name="Berechnung 2 2 2 10 2" xfId="25932" xr:uid="{773992C7-C299-4C28-965C-851297FCD528}"/>
    <cellStyle name="Berechnung 2 2 2 11" xfId="5492" xr:uid="{25FEF6DD-14BE-4635-8C34-3884A58769C4}"/>
    <cellStyle name="Berechnung 2 2 2 11 2" xfId="25933" xr:uid="{97179070-C96F-4EC9-BC43-79C82C449354}"/>
    <cellStyle name="Berechnung 2 2 2 12" xfId="5493" xr:uid="{3D65CD7A-97EC-484D-97EB-52A96A474061}"/>
    <cellStyle name="Berechnung 2 2 2 12 2" xfId="25934" xr:uid="{73B72438-F67D-4C52-9974-5314483E69B4}"/>
    <cellStyle name="Berechnung 2 2 2 13" xfId="5494" xr:uid="{1222A0FE-0129-4791-BB2D-851D49524371}"/>
    <cellStyle name="Berechnung 2 2 2 13 2" xfId="25935" xr:uid="{52A9BE81-CE68-4B71-AD62-FDC101F4B1A2}"/>
    <cellStyle name="Berechnung 2 2 2 14" xfId="5495" xr:uid="{BE0E6C49-4652-4FC6-ACBA-314BB0B68871}"/>
    <cellStyle name="Berechnung 2 2 2 14 2" xfId="25936" xr:uid="{BA05A7D9-DD43-491B-94ED-4DDD44DF5C55}"/>
    <cellStyle name="Berechnung 2 2 2 15" xfId="25937" xr:uid="{5700B6FB-6CDB-4CAD-9BE7-CC8C05D5D449}"/>
    <cellStyle name="Berechnung 2 2 2 2" xfId="5496" xr:uid="{46A44BD3-BBED-4886-91F9-664D72787CCA}"/>
    <cellStyle name="Berechnung 2 2 2 2 10" xfId="5497" xr:uid="{ACF25EE7-6445-4544-B760-50EE6CC26A78}"/>
    <cellStyle name="Berechnung 2 2 2 2 10 2" xfId="25938" xr:uid="{2F224D81-1F67-44C1-9C97-49B3511D9F6D}"/>
    <cellStyle name="Berechnung 2 2 2 2 11" xfId="5498" xr:uid="{7DE0DD50-6E76-477F-9F7B-D4C9A0F154AD}"/>
    <cellStyle name="Berechnung 2 2 2 2 11 2" xfId="25939" xr:uid="{C241C23A-64A7-42B2-8271-73BA0AC1DA7A}"/>
    <cellStyle name="Berechnung 2 2 2 2 12" xfId="5499" xr:uid="{0DDD6769-9E86-4B64-9426-390737F80322}"/>
    <cellStyle name="Berechnung 2 2 2 2 12 2" xfId="25940" xr:uid="{4E920A0C-9320-4362-8861-9C04E02D536D}"/>
    <cellStyle name="Berechnung 2 2 2 2 13" xfId="5500" xr:uid="{A1920BCE-0A53-4F1A-A373-3D74655DAE5A}"/>
    <cellStyle name="Berechnung 2 2 2 2 13 2" xfId="25941" xr:uid="{5DD589DE-08BF-4798-B5CC-118E29B384E9}"/>
    <cellStyle name="Berechnung 2 2 2 2 14" xfId="5501" xr:uid="{B26271D5-EBA1-4954-A8A2-279D8938A905}"/>
    <cellStyle name="Berechnung 2 2 2 2 14 2" xfId="25942" xr:uid="{CD45AE6B-66F5-41FF-8D94-78964F7D4302}"/>
    <cellStyle name="Berechnung 2 2 2 2 15" xfId="25943" xr:uid="{2EEDA942-C4A9-481B-ACFF-2CD467B9B9F3}"/>
    <cellStyle name="Berechnung 2 2 2 2 2" xfId="5502" xr:uid="{68B837FF-DB69-4502-B20B-850EA590B4D9}"/>
    <cellStyle name="Berechnung 2 2 2 2 2 2" xfId="25944" xr:uid="{B14649B4-D0F4-4D9E-B6B3-4461C2A13CEF}"/>
    <cellStyle name="Berechnung 2 2 2 2 3" xfId="5503" xr:uid="{A8E43B73-ABDC-4AB7-8A3E-46749E6EB2CC}"/>
    <cellStyle name="Berechnung 2 2 2 2 3 2" xfId="25945" xr:uid="{1D9571CD-58DA-42FC-9F86-E6E32C533519}"/>
    <cellStyle name="Berechnung 2 2 2 2 4" xfId="5504" xr:uid="{E83691E1-7780-44CB-BAA5-CEF6B4146688}"/>
    <cellStyle name="Berechnung 2 2 2 2 4 2" xfId="25946" xr:uid="{D1CE1166-DA38-44E0-8AB0-4ED8DB777434}"/>
    <cellStyle name="Berechnung 2 2 2 2 5" xfId="5505" xr:uid="{8EA6BB0B-0F96-456E-A49C-65BC21E10AEB}"/>
    <cellStyle name="Berechnung 2 2 2 2 5 2" xfId="25947" xr:uid="{EF9E1073-4E73-4CB1-BF71-DA0B7FBF6141}"/>
    <cellStyle name="Berechnung 2 2 2 2 6" xfId="5506" xr:uid="{70383DED-2C98-41FE-B1FB-219B28A21F20}"/>
    <cellStyle name="Berechnung 2 2 2 2 6 2" xfId="25948" xr:uid="{D3F6EAAF-C8DA-4F78-8762-944449548851}"/>
    <cellStyle name="Berechnung 2 2 2 2 7" xfId="5507" xr:uid="{DDB08D06-30DE-40B3-8504-6136F6B4B2B9}"/>
    <cellStyle name="Berechnung 2 2 2 2 7 2" xfId="25949" xr:uid="{DF0E34C9-380B-4EAE-9533-945F8FA58DBD}"/>
    <cellStyle name="Berechnung 2 2 2 2 8" xfId="5508" xr:uid="{DD45E12D-683C-430E-8724-C23898E5B2EC}"/>
    <cellStyle name="Berechnung 2 2 2 2 8 2" xfId="25950" xr:uid="{AFE51A16-E646-4B32-A9A8-A25B93C45069}"/>
    <cellStyle name="Berechnung 2 2 2 2 9" xfId="5509" xr:uid="{2D7461FD-7CF4-4F7E-982D-44232F020983}"/>
    <cellStyle name="Berechnung 2 2 2 2 9 2" xfId="25951" xr:uid="{CAFB6F63-A99E-42EA-9C79-E7561AAD5D78}"/>
    <cellStyle name="Berechnung 2 2 2 3" xfId="5510" xr:uid="{8DA757D5-F8F9-434A-BABD-61CD2D7F2A39}"/>
    <cellStyle name="Berechnung 2 2 2 3 2" xfId="25952" xr:uid="{AEA80E82-96FD-4263-955D-BE9321E8EBE6}"/>
    <cellStyle name="Berechnung 2 2 2 4" xfId="5511" xr:uid="{6C6BDB8C-2ED5-4AF6-A176-623655B6CAEE}"/>
    <cellStyle name="Berechnung 2 2 2 4 2" xfId="25953" xr:uid="{8B627BF0-7949-4CB4-9002-A376A8FE5022}"/>
    <cellStyle name="Berechnung 2 2 2 5" xfId="5512" xr:uid="{163E444A-20EB-4EF7-91AD-7447956617FB}"/>
    <cellStyle name="Berechnung 2 2 2 5 2" xfId="25954" xr:uid="{CACE49A8-4284-4311-9786-B1DE8E79C38D}"/>
    <cellStyle name="Berechnung 2 2 2 6" xfId="5513" xr:uid="{FD2ED4D2-F23F-4972-AC5F-0765FB4E9E5D}"/>
    <cellStyle name="Berechnung 2 2 2 6 2" xfId="25955" xr:uid="{5B8372A4-31E1-42BB-8D85-28A6744EAD24}"/>
    <cellStyle name="Berechnung 2 2 2 7" xfId="5514" xr:uid="{1D383C47-430A-4C92-8B22-30D590FD25A5}"/>
    <cellStyle name="Berechnung 2 2 2 7 2" xfId="25956" xr:uid="{92CCAF65-A494-4663-B311-16BB04C5FE88}"/>
    <cellStyle name="Berechnung 2 2 2 8" xfId="5515" xr:uid="{FDC46F84-6582-41F6-BC04-AB024D98477D}"/>
    <cellStyle name="Berechnung 2 2 2 8 2" xfId="25957" xr:uid="{837660F4-748C-42AA-86F7-172B8A9D72C5}"/>
    <cellStyle name="Berechnung 2 2 2 9" xfId="5516" xr:uid="{99376054-97EB-40DA-B285-795758FC11E5}"/>
    <cellStyle name="Berechnung 2 2 2 9 2" xfId="25958" xr:uid="{EE0C559E-9BFA-41BB-8366-4FE363A50137}"/>
    <cellStyle name="Berechnung 2 2 3" xfId="5517" xr:uid="{BAA1AED5-55C6-4C26-AEB5-EF6ADE6C1EE2}"/>
    <cellStyle name="Berechnung 2 2 3 10" xfId="5518" xr:uid="{F00D30AE-74FD-4270-B4D9-C32495F8A2FF}"/>
    <cellStyle name="Berechnung 2 2 3 10 2" xfId="25959" xr:uid="{FF9F35A0-71B0-4E36-AD29-8019698F1B01}"/>
    <cellStyle name="Berechnung 2 2 3 11" xfId="5519" xr:uid="{BF8C3F72-74F6-42A9-8C65-D384C03FFBE3}"/>
    <cellStyle name="Berechnung 2 2 3 11 2" xfId="25960" xr:uid="{45A5EA97-9242-4595-9C4A-FCF92EB77177}"/>
    <cellStyle name="Berechnung 2 2 3 12" xfId="5520" xr:uid="{1AEE5E54-0924-4D0B-9586-9CF30343DC56}"/>
    <cellStyle name="Berechnung 2 2 3 12 2" xfId="25961" xr:uid="{0C050F87-DF11-44FA-B39A-1D59D76D71E3}"/>
    <cellStyle name="Berechnung 2 2 3 13" xfId="5521" xr:uid="{09832832-63CE-4CEC-A6FE-CDD7C88D4582}"/>
    <cellStyle name="Berechnung 2 2 3 13 2" xfId="25962" xr:uid="{33514C18-A2B8-4396-A235-56114F2E13B6}"/>
    <cellStyle name="Berechnung 2 2 3 14" xfId="5522" xr:uid="{6943AD7A-2346-4C6F-ACF2-DEFA81DA8B0B}"/>
    <cellStyle name="Berechnung 2 2 3 14 2" xfId="25963" xr:uid="{DA9A037E-75E7-4D6D-B0C2-D9A7CD6307EE}"/>
    <cellStyle name="Berechnung 2 2 3 15" xfId="25964" xr:uid="{46B16E38-FB8D-4B15-9B52-F7E53D5B4DB1}"/>
    <cellStyle name="Berechnung 2 2 3 2" xfId="5523" xr:uid="{77A61E93-08DB-4885-8622-A0DD1AA6860C}"/>
    <cellStyle name="Berechnung 2 2 3 2 2" xfId="25965" xr:uid="{F6DB3804-1A21-4A9F-BB08-0A58BFF33EC1}"/>
    <cellStyle name="Berechnung 2 2 3 3" xfId="5524" xr:uid="{A4375644-874A-4A21-8DB9-97959744CD4D}"/>
    <cellStyle name="Berechnung 2 2 3 3 2" xfId="25966" xr:uid="{49E863CE-408C-4FCE-90D0-5616EBBC08DF}"/>
    <cellStyle name="Berechnung 2 2 3 4" xfId="5525" xr:uid="{AC269223-AC58-4807-A6A8-0FE84EFF6BEA}"/>
    <cellStyle name="Berechnung 2 2 3 4 2" xfId="25967" xr:uid="{37BBF5F8-1404-48BF-8667-924A03994499}"/>
    <cellStyle name="Berechnung 2 2 3 5" xfId="5526" xr:uid="{2CCB4B17-83B9-44C5-9663-5AB015EAF3F1}"/>
    <cellStyle name="Berechnung 2 2 3 5 2" xfId="25968" xr:uid="{C381491C-A74B-454E-91C0-91F73021553E}"/>
    <cellStyle name="Berechnung 2 2 3 6" xfId="5527" xr:uid="{9FD2B821-49A4-4D5C-B24B-1D23C29B71DE}"/>
    <cellStyle name="Berechnung 2 2 3 6 2" xfId="25969" xr:uid="{27A15F75-E93B-4976-A1B0-B5FAE08730EF}"/>
    <cellStyle name="Berechnung 2 2 3 7" xfId="5528" xr:uid="{62217EEF-019F-457C-9E49-D5D39B5C1268}"/>
    <cellStyle name="Berechnung 2 2 3 7 2" xfId="25970" xr:uid="{DFF30CDC-5C78-427D-878A-093A5FD32317}"/>
    <cellStyle name="Berechnung 2 2 3 8" xfId="5529" xr:uid="{5C15BEB2-4D88-4B28-BE9E-46CFBC3AC83B}"/>
    <cellStyle name="Berechnung 2 2 3 8 2" xfId="25971" xr:uid="{BF80DEE6-2271-4002-AFC1-714955FF2D8F}"/>
    <cellStyle name="Berechnung 2 2 3 9" xfId="5530" xr:uid="{B622CA04-FEEF-4C4B-B520-6A01E46F6317}"/>
    <cellStyle name="Berechnung 2 2 3 9 2" xfId="25972" xr:uid="{80867091-39F3-4245-8870-9C3E37D54991}"/>
    <cellStyle name="Berechnung 2 2 4" xfId="5531" xr:uid="{B7CE5545-2894-4F91-89E7-F4310AC44BDD}"/>
    <cellStyle name="Berechnung 2 2 4 2" xfId="25973" xr:uid="{CC40CF93-EE22-4287-99A7-6E367E638900}"/>
    <cellStyle name="Berechnung 2 2 5" xfId="5532" xr:uid="{5F745F43-C1B0-4BAE-A9E8-355E264C7378}"/>
    <cellStyle name="Berechnung 2 2 5 2" xfId="25974" xr:uid="{EEA4E219-16F2-47EB-B874-1F73D2E75B51}"/>
    <cellStyle name="Berechnung 2 2 6" xfId="5533" xr:uid="{BC25F37B-CFC0-4399-9028-9AC9F6EC1317}"/>
    <cellStyle name="Berechnung 2 2 6 2" xfId="25975" xr:uid="{9A502CCD-CC22-4A39-B61F-F158D4D61503}"/>
    <cellStyle name="Berechnung 2 2 7" xfId="5534" xr:uid="{FAE31B33-7A7F-4733-B32A-950C58B72BF0}"/>
    <cellStyle name="Berechnung 2 2 7 2" xfId="25976" xr:uid="{46510A72-FB3A-48F0-ACA7-C9093E02CEE4}"/>
    <cellStyle name="Berechnung 2 2 8" xfId="5535" xr:uid="{3F0A0473-9755-4981-89C6-F20BEB54CFCE}"/>
    <cellStyle name="Berechnung 2 2 8 2" xfId="25977" xr:uid="{D5686FF6-AF00-4AF9-BFC9-B7451AD2B6F1}"/>
    <cellStyle name="Berechnung 2 2 9" xfId="5536" xr:uid="{EF414360-BD99-46BF-A9F7-08E4E9778665}"/>
    <cellStyle name="Berechnung 2 2 9 2" xfId="25978" xr:uid="{43EA6460-BCA8-4D82-B17C-C36FD4595D93}"/>
    <cellStyle name="Berechnung 2 20" xfId="5537" xr:uid="{44FA7F1A-BF11-47D6-987A-4C98290F0441}"/>
    <cellStyle name="Berechnung 2 20 2" xfId="25979" xr:uid="{E365EF99-6F10-4F90-8982-F1ACDB6E7474}"/>
    <cellStyle name="Berechnung 2 21" xfId="25980" xr:uid="{CC9FAF59-3DBC-41D7-AEE0-D7BB8003C548}"/>
    <cellStyle name="Berechnung 2 3" xfId="5538" xr:uid="{EC308F0E-F0F0-479E-83AC-9C8E078EC808}"/>
    <cellStyle name="Berechnung 2 3 10" xfId="5539" xr:uid="{7136897C-937B-4C7E-B871-A622EC861D29}"/>
    <cellStyle name="Berechnung 2 3 10 2" xfId="25981" xr:uid="{C20C692A-4DA4-4961-AE8B-9D3AEF204C0A}"/>
    <cellStyle name="Berechnung 2 3 11" xfId="5540" xr:uid="{C4FE42B1-DFAA-4F17-830D-B58B38F26DB3}"/>
    <cellStyle name="Berechnung 2 3 11 2" xfId="25982" xr:uid="{B7784652-936F-4D48-B052-9A3E043CC904}"/>
    <cellStyle name="Berechnung 2 3 12" xfId="5541" xr:uid="{C40A9978-A33B-4160-92F5-2A40272BF0C4}"/>
    <cellStyle name="Berechnung 2 3 12 2" xfId="25983" xr:uid="{B8E85546-B832-4172-B925-92403F733256}"/>
    <cellStyle name="Berechnung 2 3 13" xfId="5542" xr:uid="{665BC321-E8FB-4B3A-AE9D-2026EDBEEF0A}"/>
    <cellStyle name="Berechnung 2 3 13 2" xfId="25984" xr:uid="{9CECFCAB-F815-4D33-AA0C-3DBF3785FD03}"/>
    <cellStyle name="Berechnung 2 3 14" xfId="5543" xr:uid="{C2D0256B-7347-4B50-9327-52B2D641E0E8}"/>
    <cellStyle name="Berechnung 2 3 14 2" xfId="25985" xr:uid="{505FD8EB-617E-4BF4-87B9-B0CCD7EC3057}"/>
    <cellStyle name="Berechnung 2 3 15" xfId="5544" xr:uid="{4669C69A-8C26-415D-9606-4C2ADC862411}"/>
    <cellStyle name="Berechnung 2 3 15 2" xfId="25986" xr:uid="{E98B4BE2-0DAD-4A7C-BE56-77440573F300}"/>
    <cellStyle name="Berechnung 2 3 16" xfId="25987" xr:uid="{82068DED-A36B-4E19-A492-7E52FF0EF39D}"/>
    <cellStyle name="Berechnung 2 3 2" xfId="5545" xr:uid="{A3364283-479E-40A8-9ECD-9AF7E6F07AFE}"/>
    <cellStyle name="Berechnung 2 3 2 10" xfId="5546" xr:uid="{6FEC9C1D-1339-4574-875A-BCC0BE492344}"/>
    <cellStyle name="Berechnung 2 3 2 10 2" xfId="25988" xr:uid="{43967AED-1D1D-447D-AD86-50F0C36EB1A9}"/>
    <cellStyle name="Berechnung 2 3 2 11" xfId="5547" xr:uid="{01FCFB34-BC4D-4E7F-A26C-46F3C4D93DE0}"/>
    <cellStyle name="Berechnung 2 3 2 11 2" xfId="25989" xr:uid="{BA26187B-5EBF-49D4-A7F5-EE0DDE28149B}"/>
    <cellStyle name="Berechnung 2 3 2 12" xfId="5548" xr:uid="{EEFB202B-49BE-442D-981A-345583081E61}"/>
    <cellStyle name="Berechnung 2 3 2 12 2" xfId="25990" xr:uid="{BB741430-6B99-4AB2-8D35-6F88F56A6841}"/>
    <cellStyle name="Berechnung 2 3 2 13" xfId="5549" xr:uid="{C59725AF-6360-410A-B280-93F43B583260}"/>
    <cellStyle name="Berechnung 2 3 2 13 2" xfId="25991" xr:uid="{550F46D4-E4D5-403F-8CBD-66699D47617B}"/>
    <cellStyle name="Berechnung 2 3 2 14" xfId="5550" xr:uid="{5431BADC-8C0A-4ABB-BB08-AE1C70468791}"/>
    <cellStyle name="Berechnung 2 3 2 14 2" xfId="25992" xr:uid="{CB8F3499-C617-425A-87AE-FF9C05E55ABE}"/>
    <cellStyle name="Berechnung 2 3 2 15" xfId="25993" xr:uid="{3442104B-06AF-48EC-BFDE-35948D6927A0}"/>
    <cellStyle name="Berechnung 2 3 2 2" xfId="5551" xr:uid="{3ED7AC61-B591-49A3-8236-5DF60872C83A}"/>
    <cellStyle name="Berechnung 2 3 2 2 10" xfId="5552" xr:uid="{F6614F70-E20B-4C9E-965B-754F7CCC68EA}"/>
    <cellStyle name="Berechnung 2 3 2 2 10 2" xfId="25994" xr:uid="{2F3A173D-C067-4F4D-ABCA-AA145A3743D5}"/>
    <cellStyle name="Berechnung 2 3 2 2 11" xfId="5553" xr:uid="{629CA547-C5E9-4FC1-863F-40D6497D2963}"/>
    <cellStyle name="Berechnung 2 3 2 2 11 2" xfId="25995" xr:uid="{D33F91B3-288B-47B1-A1F8-A78835210225}"/>
    <cellStyle name="Berechnung 2 3 2 2 12" xfId="5554" xr:uid="{4F357CC2-C5B5-4F08-AF8B-1B6CE95715A2}"/>
    <cellStyle name="Berechnung 2 3 2 2 12 2" xfId="25996" xr:uid="{1DCFCAFE-9EED-467F-A29D-5BC42D214897}"/>
    <cellStyle name="Berechnung 2 3 2 2 13" xfId="5555" xr:uid="{02B9CBC2-0289-48FD-B891-1AD0408B893F}"/>
    <cellStyle name="Berechnung 2 3 2 2 13 2" xfId="25997" xr:uid="{72572551-7EA6-4597-966A-24E7C3AF231B}"/>
    <cellStyle name="Berechnung 2 3 2 2 14" xfId="5556" xr:uid="{E6A24D4C-35D5-423D-B1EE-0E1CF4C8FFD7}"/>
    <cellStyle name="Berechnung 2 3 2 2 14 2" xfId="25998" xr:uid="{0D6B7E5E-857A-4FA7-9F2C-8847853D6F94}"/>
    <cellStyle name="Berechnung 2 3 2 2 15" xfId="25999" xr:uid="{86E12DEA-B03E-44A5-9561-488A99CC6A1D}"/>
    <cellStyle name="Berechnung 2 3 2 2 2" xfId="5557" xr:uid="{BDE1C15C-B156-4CF5-8A24-AA6A6DDE3EC4}"/>
    <cellStyle name="Berechnung 2 3 2 2 2 2" xfId="26000" xr:uid="{EF1C83A0-81F0-4CEF-B829-2D00C6F297A2}"/>
    <cellStyle name="Berechnung 2 3 2 2 3" xfId="5558" xr:uid="{6E8844C1-4E5A-4ECD-BE53-05856E696F1C}"/>
    <cellStyle name="Berechnung 2 3 2 2 3 2" xfId="26001" xr:uid="{BC90AAD9-8EED-4577-A14E-4C485E67CB99}"/>
    <cellStyle name="Berechnung 2 3 2 2 4" xfId="5559" xr:uid="{DE903A1D-7363-43B9-952B-41EC47C1D7B0}"/>
    <cellStyle name="Berechnung 2 3 2 2 4 2" xfId="26002" xr:uid="{2DAFC7D7-D64B-4FAF-ADEC-7EC769982CE9}"/>
    <cellStyle name="Berechnung 2 3 2 2 5" xfId="5560" xr:uid="{5D8219CD-C21B-4923-9908-7F7BEFF51979}"/>
    <cellStyle name="Berechnung 2 3 2 2 5 2" xfId="26003" xr:uid="{4C48D28F-B826-42A4-866E-1A577376C8FE}"/>
    <cellStyle name="Berechnung 2 3 2 2 6" xfId="5561" xr:uid="{2DC81DA5-13BA-4484-B957-CA4CDFF661AC}"/>
    <cellStyle name="Berechnung 2 3 2 2 6 2" xfId="26004" xr:uid="{126770F4-C1BB-490D-8AD9-342D9914F0DF}"/>
    <cellStyle name="Berechnung 2 3 2 2 7" xfId="5562" xr:uid="{7FBCE141-7FA5-4696-AB00-346CA3EE233B}"/>
    <cellStyle name="Berechnung 2 3 2 2 7 2" xfId="26005" xr:uid="{582FBC54-CEC5-4FE6-A0CB-302AF6F80D49}"/>
    <cellStyle name="Berechnung 2 3 2 2 8" xfId="5563" xr:uid="{D6CA6C63-17C7-42D4-A146-94688324A196}"/>
    <cellStyle name="Berechnung 2 3 2 2 8 2" xfId="26006" xr:uid="{B2FFDC1A-EE3B-4DC5-8993-190A81B01DDD}"/>
    <cellStyle name="Berechnung 2 3 2 2 9" xfId="5564" xr:uid="{0EAAE48A-F802-465C-A4AA-0365D641BD44}"/>
    <cellStyle name="Berechnung 2 3 2 2 9 2" xfId="26007" xr:uid="{14028464-5900-404C-82D0-0EA89F7C290E}"/>
    <cellStyle name="Berechnung 2 3 2 3" xfId="5565" xr:uid="{413C2E06-D209-49E2-A3E1-2D26BFFBA82F}"/>
    <cellStyle name="Berechnung 2 3 2 3 2" xfId="26008" xr:uid="{8A1D844B-A5D9-4E82-A086-F89536FA4FB6}"/>
    <cellStyle name="Berechnung 2 3 2 4" xfId="5566" xr:uid="{AD594D3A-2FEF-4FEC-A241-9951E2934CC4}"/>
    <cellStyle name="Berechnung 2 3 2 4 2" xfId="26009" xr:uid="{B7774307-D326-4A9D-B0AA-396522C54F89}"/>
    <cellStyle name="Berechnung 2 3 2 5" xfId="5567" xr:uid="{02E0D2C1-61F7-4117-A699-E382B54323B0}"/>
    <cellStyle name="Berechnung 2 3 2 5 2" xfId="26010" xr:uid="{47836315-E3C9-49BC-963B-47D9D15FEA44}"/>
    <cellStyle name="Berechnung 2 3 2 6" xfId="5568" xr:uid="{57FD79C8-6AC7-47A2-BE77-667D4175FB1F}"/>
    <cellStyle name="Berechnung 2 3 2 6 2" xfId="26011" xr:uid="{105D187D-AA0A-489F-9093-C33D0A95C211}"/>
    <cellStyle name="Berechnung 2 3 2 7" xfId="5569" xr:uid="{DC6D9E6E-1091-4300-8555-36125B5A3A61}"/>
    <cellStyle name="Berechnung 2 3 2 7 2" xfId="26012" xr:uid="{F1435209-33F6-4CB5-B665-041654741677}"/>
    <cellStyle name="Berechnung 2 3 2 8" xfId="5570" xr:uid="{9B4B3052-AB6A-4549-9AFC-F6ECFD24447E}"/>
    <cellStyle name="Berechnung 2 3 2 8 2" xfId="26013" xr:uid="{DDCA358F-D0C0-42F1-B3A3-980A1CC98634}"/>
    <cellStyle name="Berechnung 2 3 2 9" xfId="5571" xr:uid="{05285CFB-FC77-45D9-A39C-723335CA41AA}"/>
    <cellStyle name="Berechnung 2 3 2 9 2" xfId="26014" xr:uid="{A7CC8BE8-FCC6-4533-8452-1FFDE7812C0D}"/>
    <cellStyle name="Berechnung 2 3 3" xfId="5572" xr:uid="{1E725A63-9402-4CDA-9462-23804B4AE482}"/>
    <cellStyle name="Berechnung 2 3 3 10" xfId="5573" xr:uid="{C9577A5B-135D-4A3E-9E64-12D423EBC227}"/>
    <cellStyle name="Berechnung 2 3 3 10 2" xfId="26015" xr:uid="{4FAB8B85-C244-48BF-8592-A167AFD027E4}"/>
    <cellStyle name="Berechnung 2 3 3 11" xfId="5574" xr:uid="{26BB8AFD-119E-4FCF-ABBF-050C7BC157CB}"/>
    <cellStyle name="Berechnung 2 3 3 11 2" xfId="26016" xr:uid="{C5B6EC2A-4D46-4892-ADE7-56B9F64F50E3}"/>
    <cellStyle name="Berechnung 2 3 3 12" xfId="5575" xr:uid="{94EF5EA0-4A15-478A-A2D3-A41A0AC54807}"/>
    <cellStyle name="Berechnung 2 3 3 12 2" xfId="26017" xr:uid="{FB4A3E0A-21D6-4C66-A673-194AF66F8D14}"/>
    <cellStyle name="Berechnung 2 3 3 13" xfId="5576" xr:uid="{57B4BFDB-0F5F-42B5-B7E9-1C21C7E1E5A3}"/>
    <cellStyle name="Berechnung 2 3 3 13 2" xfId="26018" xr:uid="{E9DF3A7B-994F-4BB8-8F21-46516FBD4073}"/>
    <cellStyle name="Berechnung 2 3 3 14" xfId="5577" xr:uid="{ACBB3916-A123-4C7B-958E-794103DF7BB0}"/>
    <cellStyle name="Berechnung 2 3 3 14 2" xfId="26019" xr:uid="{677443CE-3AE9-46DF-8881-5785CCE5CEF6}"/>
    <cellStyle name="Berechnung 2 3 3 15" xfId="26020" xr:uid="{EF1415C1-0D62-4711-B452-15D268623128}"/>
    <cellStyle name="Berechnung 2 3 3 2" xfId="5578" xr:uid="{222D2E30-3A7D-41AB-9812-1F52EA653DA7}"/>
    <cellStyle name="Berechnung 2 3 3 2 2" xfId="26021" xr:uid="{42B32AAB-8B4C-4B1B-95B9-507782B8167F}"/>
    <cellStyle name="Berechnung 2 3 3 3" xfId="5579" xr:uid="{2C33A3BE-2363-42D4-A2B4-75899BD946BD}"/>
    <cellStyle name="Berechnung 2 3 3 3 2" xfId="26022" xr:uid="{A6CEB418-71F6-49ED-B20C-C472A43C3E69}"/>
    <cellStyle name="Berechnung 2 3 3 4" xfId="5580" xr:uid="{814CE249-2E94-4DF4-88A2-D2673AA9855A}"/>
    <cellStyle name="Berechnung 2 3 3 4 2" xfId="26023" xr:uid="{7EBDC4D7-2C25-4D3A-8F95-A4E3F5600A62}"/>
    <cellStyle name="Berechnung 2 3 3 5" xfId="5581" xr:uid="{1D39C451-D324-4E56-ABBE-B512D5FED89E}"/>
    <cellStyle name="Berechnung 2 3 3 5 2" xfId="26024" xr:uid="{4C36D350-8D65-464E-BA0E-850818BF8A1C}"/>
    <cellStyle name="Berechnung 2 3 3 6" xfId="5582" xr:uid="{60C782E4-71ED-4C27-A98B-D4E6D2E713A5}"/>
    <cellStyle name="Berechnung 2 3 3 6 2" xfId="26025" xr:uid="{5C232CEA-13D5-460D-A847-22054A58982D}"/>
    <cellStyle name="Berechnung 2 3 3 7" xfId="5583" xr:uid="{5C827046-EF5E-4DC6-A917-5E52239EA996}"/>
    <cellStyle name="Berechnung 2 3 3 7 2" xfId="26026" xr:uid="{40036FAB-BA66-48A2-8134-82FA17FA9F8F}"/>
    <cellStyle name="Berechnung 2 3 3 8" xfId="5584" xr:uid="{3CDB6C7C-8A66-4EED-8898-38DE65A09773}"/>
    <cellStyle name="Berechnung 2 3 3 8 2" xfId="26027" xr:uid="{55652254-9D58-41DB-B7D8-4B52D1D7ADF4}"/>
    <cellStyle name="Berechnung 2 3 3 9" xfId="5585" xr:uid="{19865F44-3805-49CD-B960-24458F531B87}"/>
    <cellStyle name="Berechnung 2 3 3 9 2" xfId="26028" xr:uid="{F2C93AF7-B2AB-49A8-BD0A-C5AAC97BC70A}"/>
    <cellStyle name="Berechnung 2 3 4" xfId="5586" xr:uid="{5E3E31C7-55E1-4706-B555-F4DED85F258A}"/>
    <cellStyle name="Berechnung 2 3 4 2" xfId="26029" xr:uid="{2223C830-27E5-4F02-A87B-5FD3FBB31F7C}"/>
    <cellStyle name="Berechnung 2 3 5" xfId="5587" xr:uid="{4FD21172-B0FF-4EF3-AD40-AE535554EB3F}"/>
    <cellStyle name="Berechnung 2 3 5 2" xfId="26030" xr:uid="{61826608-0504-4633-96B1-FB7E2C551561}"/>
    <cellStyle name="Berechnung 2 3 6" xfId="5588" xr:uid="{5C88DB54-3F15-431B-A7EF-94A5B25B323E}"/>
    <cellStyle name="Berechnung 2 3 6 2" xfId="26031" xr:uid="{55446088-F13E-4F2E-97F8-2037DACBA8E7}"/>
    <cellStyle name="Berechnung 2 3 7" xfId="5589" xr:uid="{E05E665B-20DB-4825-A2B9-C47F0C341609}"/>
    <cellStyle name="Berechnung 2 3 7 2" xfId="26032" xr:uid="{D104C2FB-27DD-4D22-A820-5A59CF40F330}"/>
    <cellStyle name="Berechnung 2 3 8" xfId="5590" xr:uid="{C1B7E2F3-9C6D-41F1-BAE7-B559530156E3}"/>
    <cellStyle name="Berechnung 2 3 8 2" xfId="26033" xr:uid="{516EAC9E-EFFC-451D-AD38-1CCC39CEE3A7}"/>
    <cellStyle name="Berechnung 2 3 9" xfId="5591" xr:uid="{BE9FA70F-19B0-48B5-85BA-A2AC7074CE37}"/>
    <cellStyle name="Berechnung 2 3 9 2" xfId="26034" xr:uid="{C12F53A9-A9BC-464F-8154-340B8742DC85}"/>
    <cellStyle name="Berechnung 2 4" xfId="5592" xr:uid="{8A1462FD-077F-439B-B482-12124C5171AB}"/>
    <cellStyle name="Berechnung 2 4 10" xfId="5593" xr:uid="{363154C4-62A5-4F88-AFF0-7407E4D3A036}"/>
    <cellStyle name="Berechnung 2 4 10 2" xfId="26035" xr:uid="{955D2AA0-3CFD-48E9-B004-249FE45B79F8}"/>
    <cellStyle name="Berechnung 2 4 11" xfId="5594" xr:uid="{A5DB902A-6898-4F06-BF5A-0BA0E6F29EA9}"/>
    <cellStyle name="Berechnung 2 4 11 2" xfId="26036" xr:uid="{39B7A28A-254D-4E08-A28C-2DCFE162B702}"/>
    <cellStyle name="Berechnung 2 4 12" xfId="5595" xr:uid="{1744D0FD-2059-4FD0-9DA8-F5D1767A82F6}"/>
    <cellStyle name="Berechnung 2 4 12 2" xfId="26037" xr:uid="{44C94AA3-FA01-489C-BE06-F61D6C6743F7}"/>
    <cellStyle name="Berechnung 2 4 13" xfId="5596" xr:uid="{961C7231-55FA-4CC4-9C1A-3C7809C52579}"/>
    <cellStyle name="Berechnung 2 4 13 2" xfId="26038" xr:uid="{7BDDC0DC-5E07-4DC6-BFBF-BCAD08242E63}"/>
    <cellStyle name="Berechnung 2 4 14" xfId="5597" xr:uid="{901C4C2B-9C38-4BA0-BDAA-0922B36342EE}"/>
    <cellStyle name="Berechnung 2 4 14 2" xfId="26039" xr:uid="{602C0AFD-3366-4F21-BAD6-83CCAB88E6BC}"/>
    <cellStyle name="Berechnung 2 4 15" xfId="5598" xr:uid="{8813CE14-BB13-4E29-8B0F-6AE62EAD4A0C}"/>
    <cellStyle name="Berechnung 2 4 15 2" xfId="26040" xr:uid="{31548943-3F77-4108-8D05-6A498F166141}"/>
    <cellStyle name="Berechnung 2 4 16" xfId="26041" xr:uid="{A5BEDE04-FBCA-43B4-BEC3-ACA4D41C1065}"/>
    <cellStyle name="Berechnung 2 4 2" xfId="5599" xr:uid="{449F5AEF-3803-4DFB-AC5D-EA8DE5FEF8F3}"/>
    <cellStyle name="Berechnung 2 4 2 10" xfId="5600" xr:uid="{3D977205-F5B6-42DF-8448-FBEFEC600D63}"/>
    <cellStyle name="Berechnung 2 4 2 10 2" xfId="26042" xr:uid="{A4F0F928-01BC-406E-8FB0-8BCE1623F277}"/>
    <cellStyle name="Berechnung 2 4 2 11" xfId="5601" xr:uid="{66F3385C-1EC0-4BA9-B5AB-5F57DEFE1EF4}"/>
    <cellStyle name="Berechnung 2 4 2 11 2" xfId="26043" xr:uid="{9DC5BCB2-7192-403C-8BA8-0C698643723E}"/>
    <cellStyle name="Berechnung 2 4 2 12" xfId="5602" xr:uid="{9C09B0F6-9F85-48A1-A8FE-2183C0E03C02}"/>
    <cellStyle name="Berechnung 2 4 2 12 2" xfId="26044" xr:uid="{2B1729AA-A86A-4D9E-8DF1-F0F8FC66813F}"/>
    <cellStyle name="Berechnung 2 4 2 13" xfId="5603" xr:uid="{A6854F71-28D6-41A1-A316-1490CBA6EB56}"/>
    <cellStyle name="Berechnung 2 4 2 13 2" xfId="26045" xr:uid="{6650909C-5B8B-4BAC-99CC-E3AE84DBBF25}"/>
    <cellStyle name="Berechnung 2 4 2 14" xfId="5604" xr:uid="{7CD0447D-E026-4492-80B6-37AB190E6619}"/>
    <cellStyle name="Berechnung 2 4 2 14 2" xfId="26046" xr:uid="{AFC69CD7-D0D9-41A4-B4E4-C790D0CEFD68}"/>
    <cellStyle name="Berechnung 2 4 2 15" xfId="26047" xr:uid="{C2608C24-8BF3-4F72-A536-3C4D009D37A6}"/>
    <cellStyle name="Berechnung 2 4 2 2" xfId="5605" xr:uid="{EED1C8FF-50D0-490D-AA2D-A12ED4C03665}"/>
    <cellStyle name="Berechnung 2 4 2 2 10" xfId="5606" xr:uid="{279FB45E-CBE0-4953-AAA8-A0CEF513F307}"/>
    <cellStyle name="Berechnung 2 4 2 2 10 2" xfId="26048" xr:uid="{8C2A8BB9-E564-48AC-868E-7FB5F6EEC9C9}"/>
    <cellStyle name="Berechnung 2 4 2 2 11" xfId="5607" xr:uid="{02FA60E7-E0D4-4BA4-BFE1-5164CA003D04}"/>
    <cellStyle name="Berechnung 2 4 2 2 11 2" xfId="26049" xr:uid="{1F82E1FC-50FA-4EEA-A1BA-B73B22F5A565}"/>
    <cellStyle name="Berechnung 2 4 2 2 12" xfId="5608" xr:uid="{F3254B8B-B76F-4F53-A580-C24A6AF15790}"/>
    <cellStyle name="Berechnung 2 4 2 2 12 2" xfId="26050" xr:uid="{01009C4A-42A1-44D4-A7C9-4F9978EA1D6B}"/>
    <cellStyle name="Berechnung 2 4 2 2 13" xfId="5609" xr:uid="{8B451B9B-AF7D-4F1C-9B7F-5B96FC25E2A8}"/>
    <cellStyle name="Berechnung 2 4 2 2 13 2" xfId="26051" xr:uid="{4B0189D0-7ED1-4E54-A816-19DAAF4329CF}"/>
    <cellStyle name="Berechnung 2 4 2 2 14" xfId="5610" xr:uid="{231D085C-4A0E-422C-9163-C1463CA1F6FC}"/>
    <cellStyle name="Berechnung 2 4 2 2 14 2" xfId="26052" xr:uid="{BF70AC75-E289-436F-8FF7-3FFF5A3F14C6}"/>
    <cellStyle name="Berechnung 2 4 2 2 15" xfId="26053" xr:uid="{9CB99867-C9B5-4858-A301-EE43A4229D83}"/>
    <cellStyle name="Berechnung 2 4 2 2 2" xfId="5611" xr:uid="{B24CD939-9756-42B8-A31B-64F0B5AA3A03}"/>
    <cellStyle name="Berechnung 2 4 2 2 2 2" xfId="26054" xr:uid="{48130C7D-C46D-4FDC-AD0A-745FDB888B48}"/>
    <cellStyle name="Berechnung 2 4 2 2 3" xfId="5612" xr:uid="{098103C3-8B41-4483-B590-011E39A9EEF7}"/>
    <cellStyle name="Berechnung 2 4 2 2 3 2" xfId="26055" xr:uid="{CE758FB9-CAB6-47A9-B0B4-3DAA1F8A43FC}"/>
    <cellStyle name="Berechnung 2 4 2 2 4" xfId="5613" xr:uid="{C64F4341-BE5E-4F94-AB9F-B9B0956A4973}"/>
    <cellStyle name="Berechnung 2 4 2 2 4 2" xfId="26056" xr:uid="{C5D3E697-0EF7-4E96-9116-18E12BD8E730}"/>
    <cellStyle name="Berechnung 2 4 2 2 5" xfId="5614" xr:uid="{6C7CC296-B426-440A-B371-03510DA41785}"/>
    <cellStyle name="Berechnung 2 4 2 2 5 2" xfId="26057" xr:uid="{EFFE1530-0F38-4BBA-AF09-B70490295F1B}"/>
    <cellStyle name="Berechnung 2 4 2 2 6" xfId="5615" xr:uid="{3DE01B97-BA2F-4303-B515-2F50DF51D91E}"/>
    <cellStyle name="Berechnung 2 4 2 2 6 2" xfId="26058" xr:uid="{7BF27A7B-99F0-4755-8F0F-0A396A61B1D6}"/>
    <cellStyle name="Berechnung 2 4 2 2 7" xfId="5616" xr:uid="{9A5B7F7D-40A2-48F2-AB7A-54C48C32245C}"/>
    <cellStyle name="Berechnung 2 4 2 2 7 2" xfId="26059" xr:uid="{6CE597E7-C895-4F1F-A63F-7B1046B7A067}"/>
    <cellStyle name="Berechnung 2 4 2 2 8" xfId="5617" xr:uid="{4959218F-6F38-472E-B242-4F739DEED768}"/>
    <cellStyle name="Berechnung 2 4 2 2 8 2" xfId="26060" xr:uid="{F5B30B84-48C8-43ED-BAE5-528F4EFDE7F1}"/>
    <cellStyle name="Berechnung 2 4 2 2 9" xfId="5618" xr:uid="{09B58D70-3F40-47AA-A533-8ECAA4AF333B}"/>
    <cellStyle name="Berechnung 2 4 2 2 9 2" xfId="26061" xr:uid="{6C416C2C-1EB4-48D3-924C-B9FCDE482438}"/>
    <cellStyle name="Berechnung 2 4 2 3" xfId="5619" xr:uid="{9FA42A2C-847F-4449-B3CE-738F6F111039}"/>
    <cellStyle name="Berechnung 2 4 2 3 2" xfId="26062" xr:uid="{846E59AA-ED93-4BD8-93B3-CC6B55C9A2FB}"/>
    <cellStyle name="Berechnung 2 4 2 4" xfId="5620" xr:uid="{9ABB9FE1-D5E7-4AA0-AA20-E2E5CC5ECBD7}"/>
    <cellStyle name="Berechnung 2 4 2 4 2" xfId="26063" xr:uid="{A7E1C62C-4759-4BAF-BAAB-DC718FF3EEAC}"/>
    <cellStyle name="Berechnung 2 4 2 5" xfId="5621" xr:uid="{B3C6A861-3B91-4051-A25D-77155641358B}"/>
    <cellStyle name="Berechnung 2 4 2 5 2" xfId="26064" xr:uid="{8900A042-4C30-443B-A01C-0394DEEA0BB3}"/>
    <cellStyle name="Berechnung 2 4 2 6" xfId="5622" xr:uid="{CD1B82BF-7969-41DF-8961-4296D0FE70A4}"/>
    <cellStyle name="Berechnung 2 4 2 6 2" xfId="26065" xr:uid="{6583CD5C-F9FB-411A-82DF-7F0346751312}"/>
    <cellStyle name="Berechnung 2 4 2 7" xfId="5623" xr:uid="{39E0DAF5-E804-4D40-85B5-D5E97B8F3A1A}"/>
    <cellStyle name="Berechnung 2 4 2 7 2" xfId="26066" xr:uid="{1164FF85-4A5B-46C6-80AF-40A3A0440DD2}"/>
    <cellStyle name="Berechnung 2 4 2 8" xfId="5624" xr:uid="{A721E0E2-C2CE-4A04-9C02-E4E9368E3DAD}"/>
    <cellStyle name="Berechnung 2 4 2 8 2" xfId="26067" xr:uid="{63A16D06-BC4D-4D4A-937E-B608862D754B}"/>
    <cellStyle name="Berechnung 2 4 2 9" xfId="5625" xr:uid="{28254321-13C8-4678-B39E-7208F55C3327}"/>
    <cellStyle name="Berechnung 2 4 2 9 2" xfId="26068" xr:uid="{8FDADB6A-91B6-44D6-8722-7E84BD527D5C}"/>
    <cellStyle name="Berechnung 2 4 3" xfId="5626" xr:uid="{D64A4400-0050-48F4-8288-8C80C5F224D9}"/>
    <cellStyle name="Berechnung 2 4 3 10" xfId="5627" xr:uid="{1A3AD0EB-4CDF-4C00-9E61-5DDEA9C8AAB2}"/>
    <cellStyle name="Berechnung 2 4 3 10 2" xfId="26069" xr:uid="{BC76885B-668B-46BB-AF3B-21F731FFD269}"/>
    <cellStyle name="Berechnung 2 4 3 11" xfId="5628" xr:uid="{D8353691-D13E-48FB-99EC-F2A95D90C154}"/>
    <cellStyle name="Berechnung 2 4 3 11 2" xfId="26070" xr:uid="{D70C3212-B343-4ABE-96E0-89C66181BFF4}"/>
    <cellStyle name="Berechnung 2 4 3 12" xfId="5629" xr:uid="{B94C7716-0E66-452A-889D-9370D7B0859E}"/>
    <cellStyle name="Berechnung 2 4 3 12 2" xfId="26071" xr:uid="{D00290E4-EE75-449A-9ADE-DC8172D68883}"/>
    <cellStyle name="Berechnung 2 4 3 13" xfId="5630" xr:uid="{C071F766-88FE-47FF-A094-E37ED8D4E309}"/>
    <cellStyle name="Berechnung 2 4 3 13 2" xfId="26072" xr:uid="{BDBA1CFE-AA72-49A7-8C68-010EE6A3BE71}"/>
    <cellStyle name="Berechnung 2 4 3 14" xfId="5631" xr:uid="{C1310016-F08A-47F6-AD4C-A44DFB501371}"/>
    <cellStyle name="Berechnung 2 4 3 14 2" xfId="26073" xr:uid="{0FA264F1-4F77-4490-AAF6-A740B0B81454}"/>
    <cellStyle name="Berechnung 2 4 3 15" xfId="26074" xr:uid="{26958863-C46F-4C49-AD75-402C1EE697D8}"/>
    <cellStyle name="Berechnung 2 4 3 2" xfId="5632" xr:uid="{A08236B7-6573-473C-8DB6-E8D7F72FC6DA}"/>
    <cellStyle name="Berechnung 2 4 3 2 2" xfId="26075" xr:uid="{B1962B99-0AA0-4E30-9E05-75B85CBB1CD0}"/>
    <cellStyle name="Berechnung 2 4 3 3" xfId="5633" xr:uid="{8E461079-C20F-4D8E-A3C6-878A1B3AD2CF}"/>
    <cellStyle name="Berechnung 2 4 3 3 2" xfId="26076" xr:uid="{ECB11AC5-6028-4679-A66E-86C29E1D0F8D}"/>
    <cellStyle name="Berechnung 2 4 3 4" xfId="5634" xr:uid="{EF576D99-37BF-43D5-B35E-2F4E45BA90B7}"/>
    <cellStyle name="Berechnung 2 4 3 4 2" xfId="26077" xr:uid="{74493F15-DEE1-4C31-9136-153654F98172}"/>
    <cellStyle name="Berechnung 2 4 3 5" xfId="5635" xr:uid="{FF1F8012-9D8F-4797-B8B7-3247AE8FAA59}"/>
    <cellStyle name="Berechnung 2 4 3 5 2" xfId="26078" xr:uid="{052BA391-0D86-486A-B3E6-7AD105FFC696}"/>
    <cellStyle name="Berechnung 2 4 3 6" xfId="5636" xr:uid="{3C5EB92D-F340-4921-92CE-3651835B0A18}"/>
    <cellStyle name="Berechnung 2 4 3 6 2" xfId="26079" xr:uid="{090821F2-9089-4F84-B8B2-AEE5B49C2883}"/>
    <cellStyle name="Berechnung 2 4 3 7" xfId="5637" xr:uid="{502DE5E9-D277-46B4-ACF4-F9454F0ED185}"/>
    <cellStyle name="Berechnung 2 4 3 7 2" xfId="26080" xr:uid="{335CE582-573C-4FB5-800B-ECC5F49F8F97}"/>
    <cellStyle name="Berechnung 2 4 3 8" xfId="5638" xr:uid="{47131EE5-4850-4975-9F6D-5A814EB582DB}"/>
    <cellStyle name="Berechnung 2 4 3 8 2" xfId="26081" xr:uid="{837F20A0-3BF3-47EC-B9F4-2E1CE7D6A1DA}"/>
    <cellStyle name="Berechnung 2 4 3 9" xfId="5639" xr:uid="{5C2FFF56-DFDF-4E3F-B27A-459671DDD1AE}"/>
    <cellStyle name="Berechnung 2 4 3 9 2" xfId="26082" xr:uid="{44BA3214-F64E-41E7-8353-759F55EEF64E}"/>
    <cellStyle name="Berechnung 2 4 4" xfId="5640" xr:uid="{0732B8D9-EE4D-4743-86CD-773F8F1C66BD}"/>
    <cellStyle name="Berechnung 2 4 4 2" xfId="26083" xr:uid="{616103F2-4166-45E8-B476-54ECBA42CF2C}"/>
    <cellStyle name="Berechnung 2 4 5" xfId="5641" xr:uid="{03E380B8-DC9F-4C60-8681-CF9AB73EB360}"/>
    <cellStyle name="Berechnung 2 4 5 2" xfId="26084" xr:uid="{C5A69F28-BEE6-4073-B22E-6FBF87E00B77}"/>
    <cellStyle name="Berechnung 2 4 6" xfId="5642" xr:uid="{AB202DD9-5DC8-4AC3-8704-636387B22D52}"/>
    <cellStyle name="Berechnung 2 4 6 2" xfId="26085" xr:uid="{3699A992-D46A-4458-A47D-4CF2BCE55DBB}"/>
    <cellStyle name="Berechnung 2 4 7" xfId="5643" xr:uid="{2F4EF6E1-4949-471C-A54F-E48CA608F470}"/>
    <cellStyle name="Berechnung 2 4 7 2" xfId="26086" xr:uid="{F7B631A6-D3F2-4E85-A9CD-46C8BB685DE1}"/>
    <cellStyle name="Berechnung 2 4 8" xfId="5644" xr:uid="{E0F61CBF-427D-4440-B19E-050A1BE802AD}"/>
    <cellStyle name="Berechnung 2 4 8 2" xfId="26087" xr:uid="{EA0A1BF1-2900-4DA7-906F-2AE3644EAC7A}"/>
    <cellStyle name="Berechnung 2 4 9" xfId="5645" xr:uid="{87A76CB8-F801-4363-A5E2-108A4BBCF936}"/>
    <cellStyle name="Berechnung 2 4 9 2" xfId="26088" xr:uid="{90FA4ED9-A360-4263-80C4-FE7D95C6C8F2}"/>
    <cellStyle name="Berechnung 2 5" xfId="5646" xr:uid="{FE48B62B-FEFD-4E08-A247-FCF6CC95F208}"/>
    <cellStyle name="Berechnung 2 5 10" xfId="5647" xr:uid="{EF253047-DE3A-4BBA-96D1-DA20F87D5546}"/>
    <cellStyle name="Berechnung 2 5 10 2" xfId="26089" xr:uid="{DBF45E4B-A964-48A6-A06B-C002E179B30C}"/>
    <cellStyle name="Berechnung 2 5 11" xfId="5648" xr:uid="{5FE50BCE-F5D3-4717-BBD6-6AE765E03BAD}"/>
    <cellStyle name="Berechnung 2 5 11 2" xfId="26090" xr:uid="{B1D9444E-55B3-42C7-B94B-A0B5D61134B0}"/>
    <cellStyle name="Berechnung 2 5 12" xfId="5649" xr:uid="{87C33B46-C58D-4874-AF5C-C0D43B991333}"/>
    <cellStyle name="Berechnung 2 5 12 2" xfId="26091" xr:uid="{B412214F-3DD9-43D5-9935-4205665B6417}"/>
    <cellStyle name="Berechnung 2 5 13" xfId="5650" xr:uid="{0A4F8A10-C949-461C-A125-4CF75D10DAF9}"/>
    <cellStyle name="Berechnung 2 5 13 2" xfId="26092" xr:uid="{C69102EA-2648-450D-8F00-43AB524F983E}"/>
    <cellStyle name="Berechnung 2 5 14" xfId="5651" xr:uid="{C17991F6-5399-431D-BF18-16E4EB251357}"/>
    <cellStyle name="Berechnung 2 5 14 2" xfId="26093" xr:uid="{DE83A079-20B2-488E-B828-1CC795C4DD5A}"/>
    <cellStyle name="Berechnung 2 5 15" xfId="5652" xr:uid="{799F4CD1-20C4-47BB-87D8-58BD16417CB3}"/>
    <cellStyle name="Berechnung 2 5 15 2" xfId="26094" xr:uid="{D332A7A8-66C5-40D2-8565-C5892E2F5E25}"/>
    <cellStyle name="Berechnung 2 5 16" xfId="26095" xr:uid="{01E856EC-708C-4128-80BB-3B2347915C5B}"/>
    <cellStyle name="Berechnung 2 5 2" xfId="5653" xr:uid="{DAC4EDF2-B94A-4830-9D55-7A21F70596DB}"/>
    <cellStyle name="Berechnung 2 5 2 10" xfId="5654" xr:uid="{E6F83F5F-B08C-46E5-A11A-8C6441187DFC}"/>
    <cellStyle name="Berechnung 2 5 2 10 2" xfId="26096" xr:uid="{ED864D7D-2D28-45AA-9B9A-6EAE6A1AFA7D}"/>
    <cellStyle name="Berechnung 2 5 2 11" xfId="5655" xr:uid="{BEAE256B-EC79-4F8F-8D08-528A366F2531}"/>
    <cellStyle name="Berechnung 2 5 2 11 2" xfId="26097" xr:uid="{D60CF770-5733-418F-99CF-07707A491EFF}"/>
    <cellStyle name="Berechnung 2 5 2 12" xfId="5656" xr:uid="{6BF19561-D3C2-4DE4-8C53-8721865067D7}"/>
    <cellStyle name="Berechnung 2 5 2 12 2" xfId="26098" xr:uid="{0EC0B082-2DEE-4118-9A96-114FC43F9280}"/>
    <cellStyle name="Berechnung 2 5 2 13" xfId="5657" xr:uid="{B60C481B-0EB4-4715-9BFF-C4DF857FA578}"/>
    <cellStyle name="Berechnung 2 5 2 13 2" xfId="26099" xr:uid="{5690422E-C999-4D6D-8420-FADF9A1AF6BC}"/>
    <cellStyle name="Berechnung 2 5 2 14" xfId="5658" xr:uid="{C4A74BFE-EF43-46A4-928B-65BAA7A8D807}"/>
    <cellStyle name="Berechnung 2 5 2 14 2" xfId="26100" xr:uid="{C1C1C337-5EF0-4C65-894D-14C224908B93}"/>
    <cellStyle name="Berechnung 2 5 2 15" xfId="26101" xr:uid="{2F05670D-07F8-4A15-8E1A-CAF7AE1ADF16}"/>
    <cellStyle name="Berechnung 2 5 2 2" xfId="5659" xr:uid="{EE01C3EA-BDA4-45A1-8466-8323B2F2DC73}"/>
    <cellStyle name="Berechnung 2 5 2 2 10" xfId="5660" xr:uid="{23C9F554-D673-4511-BE54-E44DDDA6DE71}"/>
    <cellStyle name="Berechnung 2 5 2 2 10 2" xfId="26102" xr:uid="{CCEA4978-8290-4139-B195-3C8964DA4768}"/>
    <cellStyle name="Berechnung 2 5 2 2 11" xfId="5661" xr:uid="{13B1D3A3-ED09-4775-A133-4EAF6DDBCBDE}"/>
    <cellStyle name="Berechnung 2 5 2 2 11 2" xfId="26103" xr:uid="{F09FB849-DA9E-49AF-93B4-D2AA2AC6D859}"/>
    <cellStyle name="Berechnung 2 5 2 2 12" xfId="5662" xr:uid="{DC9D1CF2-06B2-4A47-B761-068714774C71}"/>
    <cellStyle name="Berechnung 2 5 2 2 12 2" xfId="26104" xr:uid="{747AEA36-586C-4B8B-BF85-5EBF4C048318}"/>
    <cellStyle name="Berechnung 2 5 2 2 13" xfId="5663" xr:uid="{F2ED0EC9-8733-4E62-B065-4DBCE0BE1F81}"/>
    <cellStyle name="Berechnung 2 5 2 2 13 2" xfId="26105" xr:uid="{76814B6E-1AFE-42BA-9D3B-74F2526FC75E}"/>
    <cellStyle name="Berechnung 2 5 2 2 14" xfId="5664" xr:uid="{F6A2957F-E9B9-4281-B21B-BDEDF7EB3E61}"/>
    <cellStyle name="Berechnung 2 5 2 2 14 2" xfId="26106" xr:uid="{D56F0CEF-AABB-438F-B3CD-CFCEF76FFC2A}"/>
    <cellStyle name="Berechnung 2 5 2 2 15" xfId="26107" xr:uid="{2F165D6E-215C-48D6-A2A0-C9F05FBF35B8}"/>
    <cellStyle name="Berechnung 2 5 2 2 2" xfId="5665" xr:uid="{1017853C-5C0D-4786-A8C8-C6584139DC82}"/>
    <cellStyle name="Berechnung 2 5 2 2 2 2" xfId="26108" xr:uid="{B876CB76-ED63-40A7-A8A0-3E9CCDFCAF5A}"/>
    <cellStyle name="Berechnung 2 5 2 2 3" xfId="5666" xr:uid="{6B7826C7-E166-4F82-8E12-1987C4A8CE1A}"/>
    <cellStyle name="Berechnung 2 5 2 2 3 2" xfId="26109" xr:uid="{6DCEE3A0-6E63-435A-BDA1-C9FF35CE3050}"/>
    <cellStyle name="Berechnung 2 5 2 2 4" xfId="5667" xr:uid="{566918C5-91BB-4972-A55A-4175E2176E3B}"/>
    <cellStyle name="Berechnung 2 5 2 2 4 2" xfId="26110" xr:uid="{5E40D3D0-8EA7-4124-B733-B163F14CCAFF}"/>
    <cellStyle name="Berechnung 2 5 2 2 5" xfId="5668" xr:uid="{4EE7A020-51A4-4461-BE92-93C6B1B7EBD0}"/>
    <cellStyle name="Berechnung 2 5 2 2 5 2" xfId="26111" xr:uid="{384297DC-A22C-4001-AE25-C83B2E02C727}"/>
    <cellStyle name="Berechnung 2 5 2 2 6" xfId="5669" xr:uid="{209E0951-2D5E-4E4B-8704-6D55BC7FF57B}"/>
    <cellStyle name="Berechnung 2 5 2 2 6 2" xfId="26112" xr:uid="{8FE8B7A3-37D0-4492-9968-6CCE8C9AAC71}"/>
    <cellStyle name="Berechnung 2 5 2 2 7" xfId="5670" xr:uid="{254AFCD3-BFD0-48D7-B809-2D598C6E175D}"/>
    <cellStyle name="Berechnung 2 5 2 2 7 2" xfId="26113" xr:uid="{D2281B70-DB06-443B-96B2-9C4D45DFDECD}"/>
    <cellStyle name="Berechnung 2 5 2 2 8" xfId="5671" xr:uid="{6C6198C5-A982-4DF8-A258-55D70EDCF001}"/>
    <cellStyle name="Berechnung 2 5 2 2 8 2" xfId="26114" xr:uid="{A219D18B-0413-4857-8477-380AC7288E90}"/>
    <cellStyle name="Berechnung 2 5 2 2 9" xfId="5672" xr:uid="{37BE6152-12BA-455D-9668-A5BF86B436BC}"/>
    <cellStyle name="Berechnung 2 5 2 2 9 2" xfId="26115" xr:uid="{E67C70C5-84FF-4168-B939-BE6174A74217}"/>
    <cellStyle name="Berechnung 2 5 2 3" xfId="5673" xr:uid="{801DBD7C-489F-4E6F-BC81-E7D14623E68F}"/>
    <cellStyle name="Berechnung 2 5 2 3 2" xfId="26116" xr:uid="{0D42DEEC-95F2-4D45-9F4D-A4D8AE8C7FE8}"/>
    <cellStyle name="Berechnung 2 5 2 4" xfId="5674" xr:uid="{BC49F94C-2832-4573-99AD-58997A76B2BD}"/>
    <cellStyle name="Berechnung 2 5 2 4 2" xfId="26117" xr:uid="{12D79BE1-933F-41B0-9C89-1BC638D10571}"/>
    <cellStyle name="Berechnung 2 5 2 5" xfId="5675" xr:uid="{A6BBF9AC-0FF0-4F64-BF11-38731A5046FD}"/>
    <cellStyle name="Berechnung 2 5 2 5 2" xfId="26118" xr:uid="{2958A547-657F-4FC7-86BA-3C1D10A7D6D5}"/>
    <cellStyle name="Berechnung 2 5 2 6" xfId="5676" xr:uid="{C81DDB07-EF42-4A03-8D43-FF8F6FFC515B}"/>
    <cellStyle name="Berechnung 2 5 2 6 2" xfId="26119" xr:uid="{FF1ABC72-0D03-4A54-B370-4D9F1A1A3BA7}"/>
    <cellStyle name="Berechnung 2 5 2 7" xfId="5677" xr:uid="{42AAB703-4A0D-4601-BBE9-D7EB8A6A9A1E}"/>
    <cellStyle name="Berechnung 2 5 2 7 2" xfId="26120" xr:uid="{83355107-C704-4F7A-A260-FAA1AB0377DF}"/>
    <cellStyle name="Berechnung 2 5 2 8" xfId="5678" xr:uid="{D59E8991-0A1E-4A8A-96E4-ECF035B43A22}"/>
    <cellStyle name="Berechnung 2 5 2 8 2" xfId="26121" xr:uid="{70295ECC-4920-4FD7-8C80-9E4B9BA3BF51}"/>
    <cellStyle name="Berechnung 2 5 2 9" xfId="5679" xr:uid="{F6F3F826-1F97-4782-A4F8-D48584226E94}"/>
    <cellStyle name="Berechnung 2 5 2 9 2" xfId="26122" xr:uid="{72D83A2B-D09B-469A-BAFE-84BBE6A6F169}"/>
    <cellStyle name="Berechnung 2 5 3" xfId="5680" xr:uid="{9A5E5E90-2BDC-457B-9810-9030E9E94F4A}"/>
    <cellStyle name="Berechnung 2 5 3 10" xfId="5681" xr:uid="{DAF0AD6E-E7A0-4537-8411-1252C66E3A13}"/>
    <cellStyle name="Berechnung 2 5 3 10 2" xfId="26123" xr:uid="{60F87619-E15F-4427-9338-92FC65E47FEC}"/>
    <cellStyle name="Berechnung 2 5 3 11" xfId="5682" xr:uid="{6DF75D33-85CB-43C9-B629-21CD8B2F1740}"/>
    <cellStyle name="Berechnung 2 5 3 11 2" xfId="26124" xr:uid="{46A7EC38-0CAE-420C-9CBE-90A516C09710}"/>
    <cellStyle name="Berechnung 2 5 3 12" xfId="5683" xr:uid="{A7712147-A2D1-4B5C-8AC3-17A5B6A191DF}"/>
    <cellStyle name="Berechnung 2 5 3 12 2" xfId="26125" xr:uid="{0FEA8BCD-DDC9-46A3-B3DB-6E58324DDD31}"/>
    <cellStyle name="Berechnung 2 5 3 13" xfId="5684" xr:uid="{4BE8094B-EAF3-438C-920E-1D1D12EFA43C}"/>
    <cellStyle name="Berechnung 2 5 3 13 2" xfId="26126" xr:uid="{2B87A40D-4248-4251-9ED6-3125AF19D5AD}"/>
    <cellStyle name="Berechnung 2 5 3 14" xfId="5685" xr:uid="{B6EF7AEF-F923-458D-A8B3-11ABF8C1CBA0}"/>
    <cellStyle name="Berechnung 2 5 3 14 2" xfId="26127" xr:uid="{09D533B2-009B-41C2-8BCE-74A320EC5990}"/>
    <cellStyle name="Berechnung 2 5 3 15" xfId="26128" xr:uid="{78CFE8A1-35EE-426B-A298-C6F2EB1E1C42}"/>
    <cellStyle name="Berechnung 2 5 3 2" xfId="5686" xr:uid="{28ED54E6-143E-4AA9-A422-77B5BD021CBC}"/>
    <cellStyle name="Berechnung 2 5 3 2 2" xfId="26129" xr:uid="{899AA250-F44C-463C-8A8C-5F0A4636E85F}"/>
    <cellStyle name="Berechnung 2 5 3 3" xfId="5687" xr:uid="{B0E15A6F-2B65-4CAA-AA37-37D918F6C995}"/>
    <cellStyle name="Berechnung 2 5 3 3 2" xfId="26130" xr:uid="{D57A8464-83BE-475E-831B-C14EA016F371}"/>
    <cellStyle name="Berechnung 2 5 3 4" xfId="5688" xr:uid="{7F64EC61-EBDA-4B45-B081-072F8330B10D}"/>
    <cellStyle name="Berechnung 2 5 3 4 2" xfId="26131" xr:uid="{F7CDDC90-396C-4DE1-BED6-53F9989B90E7}"/>
    <cellStyle name="Berechnung 2 5 3 5" xfId="5689" xr:uid="{5C404C4D-2AA3-4B8A-B6A9-78E541D2C5D2}"/>
    <cellStyle name="Berechnung 2 5 3 5 2" xfId="26132" xr:uid="{144E1C2F-86E5-4006-878D-0774E800BE6E}"/>
    <cellStyle name="Berechnung 2 5 3 6" xfId="5690" xr:uid="{687419BF-2B13-4E0A-878A-0D48B9DA23B4}"/>
    <cellStyle name="Berechnung 2 5 3 6 2" xfId="26133" xr:uid="{C760C833-74D1-46D8-8521-A7E8A32BE8E5}"/>
    <cellStyle name="Berechnung 2 5 3 7" xfId="5691" xr:uid="{5E845B3A-9D89-49E3-9D8E-D7CF72BBEE88}"/>
    <cellStyle name="Berechnung 2 5 3 7 2" xfId="26134" xr:uid="{EA96A77F-B3C7-4166-A50D-9DB5B317512E}"/>
    <cellStyle name="Berechnung 2 5 3 8" xfId="5692" xr:uid="{6B47D8D9-A864-4817-B433-BEB3F353EAEC}"/>
    <cellStyle name="Berechnung 2 5 3 8 2" xfId="26135" xr:uid="{3896882D-F6F4-43C5-9E71-0C31D9C527EB}"/>
    <cellStyle name="Berechnung 2 5 3 9" xfId="5693" xr:uid="{A34F65F5-BFE1-4E78-9BA1-0F441455F4B1}"/>
    <cellStyle name="Berechnung 2 5 3 9 2" xfId="26136" xr:uid="{1F8F2966-3D73-455D-AA45-FD33AA9640E8}"/>
    <cellStyle name="Berechnung 2 5 4" xfId="5694" xr:uid="{37F631DE-ACE9-4A65-B561-ADCB19ACFD4B}"/>
    <cellStyle name="Berechnung 2 5 4 2" xfId="26137" xr:uid="{1B9B7E21-E51A-4A9D-9CE6-A0429A257A96}"/>
    <cellStyle name="Berechnung 2 5 5" xfId="5695" xr:uid="{F979A1C2-1013-438E-8D16-C73840EEA787}"/>
    <cellStyle name="Berechnung 2 5 5 2" xfId="26138" xr:uid="{62FDC1D4-630C-4FE7-91A2-CD3745F3EE89}"/>
    <cellStyle name="Berechnung 2 5 6" xfId="5696" xr:uid="{91D4E384-78B7-4C1F-971B-4BEC5D58F715}"/>
    <cellStyle name="Berechnung 2 5 6 2" xfId="26139" xr:uid="{07D0681E-D9EC-4183-8DA6-780CDA0677D0}"/>
    <cellStyle name="Berechnung 2 5 7" xfId="5697" xr:uid="{93FABDF8-3045-4B63-BD90-CFF37F04A6BD}"/>
    <cellStyle name="Berechnung 2 5 7 2" xfId="26140" xr:uid="{4A2CC6C8-F190-4BD9-86C4-DE05327EC179}"/>
    <cellStyle name="Berechnung 2 5 8" xfId="5698" xr:uid="{517BEA04-A758-40DE-AC05-92783D396668}"/>
    <cellStyle name="Berechnung 2 5 8 2" xfId="26141" xr:uid="{D68B3DD4-61F6-47B9-99DE-A5F94935A606}"/>
    <cellStyle name="Berechnung 2 5 9" xfId="5699" xr:uid="{090238E8-9AAD-4D4C-9278-8F9AAB2D6415}"/>
    <cellStyle name="Berechnung 2 5 9 2" xfId="26142" xr:uid="{B695A728-2759-4027-8A83-BEFA75FC56B7}"/>
    <cellStyle name="Berechnung 2 6" xfId="5700" xr:uid="{C147D46E-A04F-4B13-B00C-5B71F677F317}"/>
    <cellStyle name="Berechnung 2 6 10" xfId="5701" xr:uid="{DE958F59-3A0D-4650-9DB1-FF4FC8AD33B8}"/>
    <cellStyle name="Berechnung 2 6 10 2" xfId="26143" xr:uid="{84613868-7310-41E7-9556-0556891B3BE3}"/>
    <cellStyle name="Berechnung 2 6 11" xfId="5702" xr:uid="{5A446124-0320-4C66-8574-03318B1DE71E}"/>
    <cellStyle name="Berechnung 2 6 11 2" xfId="26144" xr:uid="{32B68BAC-781D-4C43-99F5-0DE64A2C1AE0}"/>
    <cellStyle name="Berechnung 2 6 12" xfId="5703" xr:uid="{775ABB26-A70A-4EF2-80C6-383534870E6C}"/>
    <cellStyle name="Berechnung 2 6 12 2" xfId="26145" xr:uid="{D62478B8-34A0-4EFC-92B2-7266C729DD0A}"/>
    <cellStyle name="Berechnung 2 6 13" xfId="5704" xr:uid="{C82A0846-67F3-416E-B678-B52C41204206}"/>
    <cellStyle name="Berechnung 2 6 13 2" xfId="26146" xr:uid="{53B99AC7-227C-416E-A47C-C11D3B406A2E}"/>
    <cellStyle name="Berechnung 2 6 14" xfId="5705" xr:uid="{154C9F63-B99F-4978-8F5E-19C1413ABA24}"/>
    <cellStyle name="Berechnung 2 6 14 2" xfId="26147" xr:uid="{E36DC8B2-6B0C-49FB-BD0D-A8CEB7FD7AB5}"/>
    <cellStyle name="Berechnung 2 6 15" xfId="5706" xr:uid="{DD0EDA26-F2EE-4A4F-966F-CBAA1E375DA8}"/>
    <cellStyle name="Berechnung 2 6 15 2" xfId="26148" xr:uid="{40F899D8-8942-4253-A671-90E00C4C4674}"/>
    <cellStyle name="Berechnung 2 6 16" xfId="26149" xr:uid="{C2E57415-AC99-4511-9F02-0BECFD79156D}"/>
    <cellStyle name="Berechnung 2 6 2" xfId="5707" xr:uid="{099E973E-A93F-4B06-B88C-538873ED2C0E}"/>
    <cellStyle name="Berechnung 2 6 2 10" xfId="5708" xr:uid="{ECDB15C5-885D-4DBC-8F90-0C98A9095A54}"/>
    <cellStyle name="Berechnung 2 6 2 10 2" xfId="26150" xr:uid="{DB43BE01-DE95-44A1-BE40-19249FBCBC86}"/>
    <cellStyle name="Berechnung 2 6 2 11" xfId="5709" xr:uid="{54732E8B-9ACA-4394-9D04-F2D1058801EC}"/>
    <cellStyle name="Berechnung 2 6 2 11 2" xfId="26151" xr:uid="{2AFFAB21-5734-48B0-82E3-06B96DAC312C}"/>
    <cellStyle name="Berechnung 2 6 2 12" xfId="5710" xr:uid="{156E27C0-71A1-488F-8399-7D6BBD6FF07C}"/>
    <cellStyle name="Berechnung 2 6 2 12 2" xfId="26152" xr:uid="{3BD837F5-EA60-4B4B-AB5D-F4124D01E0C1}"/>
    <cellStyle name="Berechnung 2 6 2 13" xfId="5711" xr:uid="{E6FCC4FE-3A66-430F-B86C-B6B9074CB874}"/>
    <cellStyle name="Berechnung 2 6 2 13 2" xfId="26153" xr:uid="{7611F20F-D5B7-41C8-BA3F-96C3359B5B7F}"/>
    <cellStyle name="Berechnung 2 6 2 14" xfId="5712" xr:uid="{EAA0D4C2-AABC-40CE-8602-896BEB3C2B8E}"/>
    <cellStyle name="Berechnung 2 6 2 14 2" xfId="26154" xr:uid="{9CE93E4F-E16E-40E5-BE04-95C029673FA9}"/>
    <cellStyle name="Berechnung 2 6 2 15" xfId="26155" xr:uid="{3BDC19E0-2B05-4640-BAA3-F1168394AB32}"/>
    <cellStyle name="Berechnung 2 6 2 2" xfId="5713" xr:uid="{EB690CDD-6F41-4D2C-AECC-C08A90F9C9DC}"/>
    <cellStyle name="Berechnung 2 6 2 2 10" xfId="5714" xr:uid="{23259C26-9C5E-498B-83A6-3E567FF9B38E}"/>
    <cellStyle name="Berechnung 2 6 2 2 10 2" xfId="26156" xr:uid="{388256CB-6B6A-4739-8A9D-5EE8AAFC4987}"/>
    <cellStyle name="Berechnung 2 6 2 2 11" xfId="5715" xr:uid="{325240AA-CAE7-4AA1-916D-50EE852C7585}"/>
    <cellStyle name="Berechnung 2 6 2 2 11 2" xfId="26157" xr:uid="{44A7695D-17EC-4696-B1CE-3B010B31B9C2}"/>
    <cellStyle name="Berechnung 2 6 2 2 12" xfId="5716" xr:uid="{1B773064-3E22-40EB-837B-E51128F3FFDF}"/>
    <cellStyle name="Berechnung 2 6 2 2 12 2" xfId="26158" xr:uid="{AF659D65-773A-4B17-BD6C-D990694F615C}"/>
    <cellStyle name="Berechnung 2 6 2 2 13" xfId="5717" xr:uid="{FE08845C-C27A-4D57-B8A0-7753EDB307A9}"/>
    <cellStyle name="Berechnung 2 6 2 2 13 2" xfId="26159" xr:uid="{57AEA39F-B021-4CEE-8B04-17F6FB938454}"/>
    <cellStyle name="Berechnung 2 6 2 2 14" xfId="5718" xr:uid="{00E3F515-6CC8-442F-80BE-5CBD83A85A19}"/>
    <cellStyle name="Berechnung 2 6 2 2 14 2" xfId="26160" xr:uid="{0EFBA1B1-D58E-4818-84C6-6D5E708548E5}"/>
    <cellStyle name="Berechnung 2 6 2 2 15" xfId="26161" xr:uid="{935E72C4-1956-46BC-A8EE-1A435D8A567F}"/>
    <cellStyle name="Berechnung 2 6 2 2 2" xfId="5719" xr:uid="{57AD9AAB-F50F-40A7-950E-E395D0D157F8}"/>
    <cellStyle name="Berechnung 2 6 2 2 2 2" xfId="26162" xr:uid="{FEB56422-490D-42E9-8867-A5E35E06A95D}"/>
    <cellStyle name="Berechnung 2 6 2 2 3" xfId="5720" xr:uid="{9D771160-F454-4303-A50C-F197EA6830B6}"/>
    <cellStyle name="Berechnung 2 6 2 2 3 2" xfId="26163" xr:uid="{E2FAD732-59D0-4F64-9A42-D1EDFBED6AB6}"/>
    <cellStyle name="Berechnung 2 6 2 2 4" xfId="5721" xr:uid="{9A1CC9E2-8E25-4D39-ABB0-EB42DC056018}"/>
    <cellStyle name="Berechnung 2 6 2 2 4 2" xfId="26164" xr:uid="{83935159-9D3A-49E2-BF71-D5F31E63D350}"/>
    <cellStyle name="Berechnung 2 6 2 2 5" xfId="5722" xr:uid="{3A0BFC48-41A5-4416-864E-EAB5328CF750}"/>
    <cellStyle name="Berechnung 2 6 2 2 5 2" xfId="26165" xr:uid="{0B62981F-F10E-41F6-BEA6-42FF2EB44E8D}"/>
    <cellStyle name="Berechnung 2 6 2 2 6" xfId="5723" xr:uid="{CA5D2334-A44D-4443-8054-AEEDA70EBA2F}"/>
    <cellStyle name="Berechnung 2 6 2 2 6 2" xfId="26166" xr:uid="{BE137AAA-E069-464A-9BC2-2BC80D754E9A}"/>
    <cellStyle name="Berechnung 2 6 2 2 7" xfId="5724" xr:uid="{25B363CC-202A-4E90-8BB4-F0DD546EBE9A}"/>
    <cellStyle name="Berechnung 2 6 2 2 7 2" xfId="26167" xr:uid="{1AEF6AD2-97C5-4511-B1AF-CC131090B2E2}"/>
    <cellStyle name="Berechnung 2 6 2 2 8" xfId="5725" xr:uid="{2708EB46-38F1-4BCF-9C0C-122054A84F80}"/>
    <cellStyle name="Berechnung 2 6 2 2 8 2" xfId="26168" xr:uid="{6AD23774-91E9-4162-9CC3-0BC09BCBAD32}"/>
    <cellStyle name="Berechnung 2 6 2 2 9" xfId="5726" xr:uid="{5BCCDA8F-0BFB-47F5-9747-109851E86085}"/>
    <cellStyle name="Berechnung 2 6 2 2 9 2" xfId="26169" xr:uid="{19233465-3D78-4CE0-9D14-D7F32D9C352E}"/>
    <cellStyle name="Berechnung 2 6 2 3" xfId="5727" xr:uid="{21520763-A745-44E5-893D-CB014BDC1FE3}"/>
    <cellStyle name="Berechnung 2 6 2 3 2" xfId="26170" xr:uid="{5ABFAEBC-A094-4D63-8A39-A06819A35AC7}"/>
    <cellStyle name="Berechnung 2 6 2 4" xfId="5728" xr:uid="{31CB09C5-E53A-4C14-97E9-B7D1B2E5DD23}"/>
    <cellStyle name="Berechnung 2 6 2 4 2" xfId="26171" xr:uid="{44627816-AB26-4556-A7B1-02B6BDA6DA31}"/>
    <cellStyle name="Berechnung 2 6 2 5" xfId="5729" xr:uid="{544222C3-D48B-4EE6-8D0F-9674410718F7}"/>
    <cellStyle name="Berechnung 2 6 2 5 2" xfId="26172" xr:uid="{AD6223F9-BB1C-4E9C-9185-9B603FE8F583}"/>
    <cellStyle name="Berechnung 2 6 2 6" xfId="5730" xr:uid="{2F659132-F8F9-4CC8-BD86-68038B05E011}"/>
    <cellStyle name="Berechnung 2 6 2 6 2" xfId="26173" xr:uid="{554BDEB3-0FEF-4BD1-9FE4-F7A56B204C81}"/>
    <cellStyle name="Berechnung 2 6 2 7" xfId="5731" xr:uid="{D7111F14-D629-469B-A002-9FAAB5BA4831}"/>
    <cellStyle name="Berechnung 2 6 2 7 2" xfId="26174" xr:uid="{EC1A3784-E6C9-40AD-9EE2-FC8DF9CC2A1A}"/>
    <cellStyle name="Berechnung 2 6 2 8" xfId="5732" xr:uid="{EFE7C810-4749-401E-8404-85A69C6A382A}"/>
    <cellStyle name="Berechnung 2 6 2 8 2" xfId="26175" xr:uid="{4946E5C2-6446-42AF-86B0-0E2A22873531}"/>
    <cellStyle name="Berechnung 2 6 2 9" xfId="5733" xr:uid="{E94ABC56-7BC5-40F5-8611-AA067BBDFC01}"/>
    <cellStyle name="Berechnung 2 6 2 9 2" xfId="26176" xr:uid="{2EA0C337-44CD-4016-ABB9-50B82954002D}"/>
    <cellStyle name="Berechnung 2 6 3" xfId="5734" xr:uid="{BC7EC989-F2D7-4AC4-AF7C-8E6D1FFA1987}"/>
    <cellStyle name="Berechnung 2 6 3 10" xfId="5735" xr:uid="{C1A330B6-E63B-4BD7-98A6-A3320131CE61}"/>
    <cellStyle name="Berechnung 2 6 3 10 2" xfId="26177" xr:uid="{8DAAA220-C64A-4F48-B34C-B3C6EA2B9125}"/>
    <cellStyle name="Berechnung 2 6 3 11" xfId="5736" xr:uid="{1C3BD790-573B-4CE5-9B76-13409569FED8}"/>
    <cellStyle name="Berechnung 2 6 3 11 2" xfId="26178" xr:uid="{3A28D812-73F5-440F-8E59-DF5F05E625B2}"/>
    <cellStyle name="Berechnung 2 6 3 12" xfId="5737" xr:uid="{34C33E26-7FDE-4691-8E6F-8A6D3D66A1BC}"/>
    <cellStyle name="Berechnung 2 6 3 12 2" xfId="26179" xr:uid="{249A3119-CC7C-496B-9796-1884E93DA500}"/>
    <cellStyle name="Berechnung 2 6 3 13" xfId="5738" xr:uid="{E8553807-8445-4CAE-8933-480DA9E78A47}"/>
    <cellStyle name="Berechnung 2 6 3 13 2" xfId="26180" xr:uid="{67DF9335-5EA2-4279-952B-174CD9277965}"/>
    <cellStyle name="Berechnung 2 6 3 14" xfId="5739" xr:uid="{E820A329-FAA6-4167-AC14-8D40807D8C17}"/>
    <cellStyle name="Berechnung 2 6 3 14 2" xfId="26181" xr:uid="{1FF2BC5E-5F96-44E4-A422-ACBFABEF3CBC}"/>
    <cellStyle name="Berechnung 2 6 3 15" xfId="26182" xr:uid="{6761322B-4CB1-43C2-8223-1EB4E5E97064}"/>
    <cellStyle name="Berechnung 2 6 3 2" xfId="5740" xr:uid="{5C8CF2AE-6D18-4E33-8CD6-7BE53428B808}"/>
    <cellStyle name="Berechnung 2 6 3 2 2" xfId="26183" xr:uid="{01520DDA-CF7B-40BF-92D3-4C21AD4FC190}"/>
    <cellStyle name="Berechnung 2 6 3 3" xfId="5741" xr:uid="{1F35600B-1A54-40C7-8104-EE9D63A24417}"/>
    <cellStyle name="Berechnung 2 6 3 3 2" xfId="26184" xr:uid="{B9C43CB6-8EB8-4FE2-B1A2-4BF096874DBE}"/>
    <cellStyle name="Berechnung 2 6 3 4" xfId="5742" xr:uid="{2C0BBECA-A968-4565-8543-46376BB5AAB0}"/>
    <cellStyle name="Berechnung 2 6 3 4 2" xfId="26185" xr:uid="{4738E513-A9B2-467A-A24B-3EA5E02181E4}"/>
    <cellStyle name="Berechnung 2 6 3 5" xfId="5743" xr:uid="{DAA6AF45-323D-435C-ABA2-6C5977E2A6A1}"/>
    <cellStyle name="Berechnung 2 6 3 5 2" xfId="26186" xr:uid="{88AA60F4-BC8D-44D2-96E1-6A77CD84D548}"/>
    <cellStyle name="Berechnung 2 6 3 6" xfId="5744" xr:uid="{CC8791F9-6253-4AF1-A9A9-54BDF7A0CE69}"/>
    <cellStyle name="Berechnung 2 6 3 6 2" xfId="26187" xr:uid="{93A44390-569A-42CF-9C46-3C4483885DD6}"/>
    <cellStyle name="Berechnung 2 6 3 7" xfId="5745" xr:uid="{F4348EF3-E679-42A1-ADBC-691D819BE664}"/>
    <cellStyle name="Berechnung 2 6 3 7 2" xfId="26188" xr:uid="{FD87D560-012D-447F-A4C8-89CFA48BA3D8}"/>
    <cellStyle name="Berechnung 2 6 3 8" xfId="5746" xr:uid="{9F636C1B-F857-4451-A349-291633E46AF2}"/>
    <cellStyle name="Berechnung 2 6 3 8 2" xfId="26189" xr:uid="{1D77F49E-2339-404C-9E5D-98BAED6C64B6}"/>
    <cellStyle name="Berechnung 2 6 3 9" xfId="5747" xr:uid="{3A6B3C03-9D31-4BA9-BFE1-BCC8C234479E}"/>
    <cellStyle name="Berechnung 2 6 3 9 2" xfId="26190" xr:uid="{CC91B706-1DCA-41FF-A587-223A406690A5}"/>
    <cellStyle name="Berechnung 2 6 4" xfId="5748" xr:uid="{D0327766-7148-4A09-8009-52B58BF8B3E8}"/>
    <cellStyle name="Berechnung 2 6 4 2" xfId="26191" xr:uid="{91BC6ABB-0F15-47A6-A88F-5BF47AD0B0E6}"/>
    <cellStyle name="Berechnung 2 6 5" xfId="5749" xr:uid="{CC32D2DF-EADC-45A6-A7F6-AB5443DF65D8}"/>
    <cellStyle name="Berechnung 2 6 5 2" xfId="26192" xr:uid="{48A341E1-2035-48B0-82F5-D367667D3FAA}"/>
    <cellStyle name="Berechnung 2 6 6" xfId="5750" xr:uid="{25202836-9360-49D0-8F85-125F801BB138}"/>
    <cellStyle name="Berechnung 2 6 6 2" xfId="26193" xr:uid="{2420965C-28CD-4F36-9C20-B46757FC4895}"/>
    <cellStyle name="Berechnung 2 6 7" xfId="5751" xr:uid="{1094F3E0-2B75-45C8-B3C1-D3A8E97AAC50}"/>
    <cellStyle name="Berechnung 2 6 7 2" xfId="26194" xr:uid="{78AE82B4-0E57-4A97-8877-E745E047137D}"/>
    <cellStyle name="Berechnung 2 6 8" xfId="5752" xr:uid="{3DB1815E-EEAF-47A3-974F-357CEC5246D3}"/>
    <cellStyle name="Berechnung 2 6 8 2" xfId="26195" xr:uid="{F725EA1A-B0B9-4937-8E36-69E87580DAA0}"/>
    <cellStyle name="Berechnung 2 6 9" xfId="5753" xr:uid="{7B76A53E-868C-4E54-8630-8E113E73DE4C}"/>
    <cellStyle name="Berechnung 2 6 9 2" xfId="26196" xr:uid="{52CDEEDD-307B-45D8-9981-47B54026E11F}"/>
    <cellStyle name="Berechnung 2 7" xfId="5754" xr:uid="{07B8ADC4-9808-41B6-9D0D-1B781D68005E}"/>
    <cellStyle name="Berechnung 2 7 10" xfId="5755" xr:uid="{E8ADEFB2-1D59-48C8-9339-266DE26806F7}"/>
    <cellStyle name="Berechnung 2 7 10 2" xfId="26197" xr:uid="{D3710EC7-3D4A-4EE0-B941-029002502A4C}"/>
    <cellStyle name="Berechnung 2 7 11" xfId="5756" xr:uid="{5ECB08B3-6BBA-4191-911B-D9F051C05851}"/>
    <cellStyle name="Berechnung 2 7 11 2" xfId="26198" xr:uid="{F599CFCB-9F01-46AC-A4FD-AF246F4213B5}"/>
    <cellStyle name="Berechnung 2 7 12" xfId="5757" xr:uid="{3672BE1F-B55B-43B1-9820-74E91BDB9E3D}"/>
    <cellStyle name="Berechnung 2 7 12 2" xfId="26199" xr:uid="{8E782AF6-D0CE-406F-8114-E628C55C3B04}"/>
    <cellStyle name="Berechnung 2 7 13" xfId="5758" xr:uid="{1321C1DE-7475-4867-85F3-556DE37E4703}"/>
    <cellStyle name="Berechnung 2 7 13 2" xfId="26200" xr:uid="{4EA70329-087D-4752-A182-4B33936ACA46}"/>
    <cellStyle name="Berechnung 2 7 14" xfId="5759" xr:uid="{93139486-168A-4E15-A5E4-00D7EE9A5219}"/>
    <cellStyle name="Berechnung 2 7 14 2" xfId="26201" xr:uid="{0BDEB3AD-A50E-489E-9F44-77427913A0EA}"/>
    <cellStyle name="Berechnung 2 7 15" xfId="26202" xr:uid="{1C690D40-63BC-41D1-B8CA-C0AAF5875A74}"/>
    <cellStyle name="Berechnung 2 7 2" xfId="5760" xr:uid="{0A0F44A6-1C01-418D-A5E4-70EC2CBEAFF8}"/>
    <cellStyle name="Berechnung 2 7 2 10" xfId="5761" xr:uid="{2DF5240F-980C-4FE3-87DB-F36EAB883B60}"/>
    <cellStyle name="Berechnung 2 7 2 10 2" xfId="26203" xr:uid="{1E83D65D-F57F-45BA-9AFF-B64F7A3D0C3B}"/>
    <cellStyle name="Berechnung 2 7 2 11" xfId="5762" xr:uid="{0C43CF2F-283D-45DA-91A7-FB2740B22F6D}"/>
    <cellStyle name="Berechnung 2 7 2 11 2" xfId="26204" xr:uid="{5B4FD888-5785-408B-B637-8ED5311884F9}"/>
    <cellStyle name="Berechnung 2 7 2 12" xfId="5763" xr:uid="{857AD12F-3610-4CF1-98C8-C33CA5584AA0}"/>
    <cellStyle name="Berechnung 2 7 2 12 2" xfId="26205" xr:uid="{CF06A474-E3B0-4889-AF1F-16731323ECD2}"/>
    <cellStyle name="Berechnung 2 7 2 13" xfId="5764" xr:uid="{256B3D63-7C1F-464A-8A2F-1B213F3D5CA3}"/>
    <cellStyle name="Berechnung 2 7 2 13 2" xfId="26206" xr:uid="{23847E71-6794-4405-8D69-1EC4F9BB94DA}"/>
    <cellStyle name="Berechnung 2 7 2 14" xfId="5765" xr:uid="{E8B53A15-E514-4538-A71F-7149B5DEC7FF}"/>
    <cellStyle name="Berechnung 2 7 2 14 2" xfId="26207" xr:uid="{EC34C3C5-6BF8-4419-A090-3C195B7EC4C3}"/>
    <cellStyle name="Berechnung 2 7 2 15" xfId="26208" xr:uid="{F337A730-8D6F-48F0-AD66-328E85B6E04D}"/>
    <cellStyle name="Berechnung 2 7 2 2" xfId="5766" xr:uid="{6DD05692-6527-412B-AD86-10682A4A6B36}"/>
    <cellStyle name="Berechnung 2 7 2 2 2" xfId="26209" xr:uid="{D9C34F09-2D89-498A-AE57-A8B7FD94F5B5}"/>
    <cellStyle name="Berechnung 2 7 2 3" xfId="5767" xr:uid="{17394019-9250-4CBD-9B09-5A588EF9FC02}"/>
    <cellStyle name="Berechnung 2 7 2 3 2" xfId="26210" xr:uid="{E83728E0-4BFE-4393-9D00-63847ADA24F5}"/>
    <cellStyle name="Berechnung 2 7 2 4" xfId="5768" xr:uid="{8603E259-0DC6-4C94-A718-D2259C43EA88}"/>
    <cellStyle name="Berechnung 2 7 2 4 2" xfId="26211" xr:uid="{ADBF1AF7-F111-41D4-8C3C-5EEC4ADFE36B}"/>
    <cellStyle name="Berechnung 2 7 2 5" xfId="5769" xr:uid="{5EAC11D2-EB36-44AA-8B69-7C1FDFCF37EB}"/>
    <cellStyle name="Berechnung 2 7 2 5 2" xfId="26212" xr:uid="{4E695A10-F6B9-4D8D-A650-9D6AFC009987}"/>
    <cellStyle name="Berechnung 2 7 2 6" xfId="5770" xr:uid="{801239B5-276B-4FF0-939D-79C6DF1B760B}"/>
    <cellStyle name="Berechnung 2 7 2 6 2" xfId="26213" xr:uid="{107D0B3C-D12C-4D69-BD14-2DF1864D9EDD}"/>
    <cellStyle name="Berechnung 2 7 2 7" xfId="5771" xr:uid="{DABDD2EE-6C38-4725-92F5-A04D7331C4CC}"/>
    <cellStyle name="Berechnung 2 7 2 7 2" xfId="26214" xr:uid="{7A7A2873-8FC5-4340-A339-A4AACEB252F6}"/>
    <cellStyle name="Berechnung 2 7 2 8" xfId="5772" xr:uid="{80AF5E6A-8B43-45FB-B6B2-DC26D98C37A2}"/>
    <cellStyle name="Berechnung 2 7 2 8 2" xfId="26215" xr:uid="{C076604E-B985-4DB9-93B8-1BF48ABB9BD7}"/>
    <cellStyle name="Berechnung 2 7 2 9" xfId="5773" xr:uid="{35E170C6-A62E-4FE0-BE4E-974340E5B669}"/>
    <cellStyle name="Berechnung 2 7 2 9 2" xfId="26216" xr:uid="{495C1517-D2C8-43EB-868A-FF20B6D2D1C2}"/>
    <cellStyle name="Berechnung 2 7 3" xfId="5774" xr:uid="{1066D971-2BA7-4F34-8815-EB6B6FAA594C}"/>
    <cellStyle name="Berechnung 2 7 3 2" xfId="26217" xr:uid="{62EA1127-8526-43FD-8D1B-FE21C3C39B15}"/>
    <cellStyle name="Berechnung 2 7 4" xfId="5775" xr:uid="{9C95D870-F6B7-45AA-B1FF-DA3163B3F931}"/>
    <cellStyle name="Berechnung 2 7 4 2" xfId="26218" xr:uid="{C10C98BF-03F5-4DAA-BF83-EA0E1FB0CEC8}"/>
    <cellStyle name="Berechnung 2 7 5" xfId="5776" xr:uid="{9870EFE4-E4A6-4190-8A21-0B5FCD363163}"/>
    <cellStyle name="Berechnung 2 7 5 2" xfId="26219" xr:uid="{9A28C07B-3695-4B2B-B80E-BB1609EF91EB}"/>
    <cellStyle name="Berechnung 2 7 6" xfId="5777" xr:uid="{BD53F0E6-6294-489E-A6DA-46528351B57D}"/>
    <cellStyle name="Berechnung 2 7 6 2" xfId="26220" xr:uid="{47C44267-9C1C-4767-967D-445DB6A9792C}"/>
    <cellStyle name="Berechnung 2 7 7" xfId="5778" xr:uid="{DF7CEE91-6438-4166-A6F2-064EABC6F366}"/>
    <cellStyle name="Berechnung 2 7 7 2" xfId="26221" xr:uid="{B81D6D92-EE9B-480C-BA6B-A32112D9C3CD}"/>
    <cellStyle name="Berechnung 2 7 8" xfId="5779" xr:uid="{FFF4ED71-9E25-4F22-9397-C1D4FC7DF7F3}"/>
    <cellStyle name="Berechnung 2 7 8 2" xfId="26222" xr:uid="{1D0A1065-7466-4B09-9E5F-BE4E6312BF88}"/>
    <cellStyle name="Berechnung 2 7 9" xfId="5780" xr:uid="{E64E74B9-F634-46E2-BCDE-1E79813E73B0}"/>
    <cellStyle name="Berechnung 2 7 9 2" xfId="26223" xr:uid="{61D9573B-97F5-49CA-816D-295B2B05AECB}"/>
    <cellStyle name="Berechnung 2 8" xfId="5781" xr:uid="{B8F02199-DE77-4948-87BC-5A29647C6967}"/>
    <cellStyle name="Berechnung 2 8 10" xfId="5782" xr:uid="{AA8448B4-5D34-4C8F-9C98-9194F48BB288}"/>
    <cellStyle name="Berechnung 2 8 10 2" xfId="26224" xr:uid="{9E4017F5-068B-4286-8965-786DE5DECD76}"/>
    <cellStyle name="Berechnung 2 8 11" xfId="5783" xr:uid="{F43BCA9A-A07F-44A7-8663-592EFD32589E}"/>
    <cellStyle name="Berechnung 2 8 11 2" xfId="26225" xr:uid="{495C0FF8-8D0B-4ADD-A0C5-C69B5B13293F}"/>
    <cellStyle name="Berechnung 2 8 12" xfId="5784" xr:uid="{7741BCC7-0CAA-4292-AF7E-98F7A81042E1}"/>
    <cellStyle name="Berechnung 2 8 12 2" xfId="26226" xr:uid="{CC11DA71-1BD6-4FA9-8763-3BA37C5DAE09}"/>
    <cellStyle name="Berechnung 2 8 13" xfId="5785" xr:uid="{AAA3DC39-6C1D-4AC1-B1EF-8F119AFF511C}"/>
    <cellStyle name="Berechnung 2 8 13 2" xfId="26227" xr:uid="{716CA62D-E49A-4F33-AE1D-698A00E5A53A}"/>
    <cellStyle name="Berechnung 2 8 14" xfId="5786" xr:uid="{BD5F4A55-18BC-4387-888A-A6BA0A04E3B5}"/>
    <cellStyle name="Berechnung 2 8 14 2" xfId="26228" xr:uid="{1C51F17E-FF65-4D4A-B252-10C61FC3E7E0}"/>
    <cellStyle name="Berechnung 2 8 15" xfId="26229" xr:uid="{D60B09E7-3649-4B34-AB93-2C64BDAB333D}"/>
    <cellStyle name="Berechnung 2 8 2" xfId="5787" xr:uid="{72934FA7-55AE-4A82-94B4-BB30BCA67A58}"/>
    <cellStyle name="Berechnung 2 8 2 2" xfId="26230" xr:uid="{0ADE465B-C8CC-461C-A962-7AFA885AF5A1}"/>
    <cellStyle name="Berechnung 2 8 3" xfId="5788" xr:uid="{4BA8686E-2AB0-49CD-B388-0B38E4793C17}"/>
    <cellStyle name="Berechnung 2 8 3 2" xfId="26231" xr:uid="{6A2E0BB3-50A6-465C-9BC3-A6985C1379E0}"/>
    <cellStyle name="Berechnung 2 8 4" xfId="5789" xr:uid="{E88D846C-EC53-48E1-87DC-22AF25E8FA30}"/>
    <cellStyle name="Berechnung 2 8 4 2" xfId="26232" xr:uid="{76FF060C-D4FC-418B-AE0C-F69AC87AD030}"/>
    <cellStyle name="Berechnung 2 8 5" xfId="5790" xr:uid="{75B5A0B9-13F8-4AA5-8468-BEA0EE33A49D}"/>
    <cellStyle name="Berechnung 2 8 5 2" xfId="26233" xr:uid="{28FDFAA1-E923-42A9-B2A7-485F69344943}"/>
    <cellStyle name="Berechnung 2 8 6" xfId="5791" xr:uid="{6AE8EFDA-8593-436F-A1AA-F075B181DA2C}"/>
    <cellStyle name="Berechnung 2 8 6 2" xfId="26234" xr:uid="{BD2C9E2E-F74D-448B-BD5E-9A0834F3519B}"/>
    <cellStyle name="Berechnung 2 8 7" xfId="5792" xr:uid="{3AE5B469-54B0-487F-A7CB-BD4074B04571}"/>
    <cellStyle name="Berechnung 2 8 7 2" xfId="26235" xr:uid="{8AB71FA1-D69E-4979-A79E-880EDF34AD24}"/>
    <cellStyle name="Berechnung 2 8 8" xfId="5793" xr:uid="{E9A4BA17-9F58-4E0F-B7BB-ABCF96DF4613}"/>
    <cellStyle name="Berechnung 2 8 8 2" xfId="26236" xr:uid="{6BF6AB34-A7C0-4C04-8494-0AC041FCC7DB}"/>
    <cellStyle name="Berechnung 2 8 9" xfId="5794" xr:uid="{F061C6E8-63D1-4C26-AC57-8184D585D69E}"/>
    <cellStyle name="Berechnung 2 8 9 2" xfId="26237" xr:uid="{78E0128D-7749-477D-8421-F1FC65792889}"/>
    <cellStyle name="Berechnung 2 9" xfId="5795" xr:uid="{BF4B7D16-C587-46E8-AF1A-0834A54C0796}"/>
    <cellStyle name="Berechnung 2 9 2" xfId="26238" xr:uid="{1FC41469-6701-498B-8A46-E27E982DBAD5}"/>
    <cellStyle name="Berechnung 3" xfId="5796" xr:uid="{64701AFD-5C49-4040-975D-BEB7164F56CD}"/>
    <cellStyle name="Berechnung 3 10" xfId="5797" xr:uid="{D8D61E2B-D8AC-4A75-87B9-028CE3D7D570}"/>
    <cellStyle name="Berechnung 3 10 2" xfId="26239" xr:uid="{18B8E4E0-08ED-4145-852E-5183BF5D8D49}"/>
    <cellStyle name="Berechnung 3 11" xfId="5798" xr:uid="{AB8B4598-5EBA-4587-A8FF-DD166BBD4516}"/>
    <cellStyle name="Berechnung 3 11 2" xfId="26240" xr:uid="{1577E3BD-1C4D-4D2C-B578-19F85F45E87A}"/>
    <cellStyle name="Berechnung 3 12" xfId="5799" xr:uid="{2D0EC07D-C150-4AB0-BAAF-E84B01A2185A}"/>
    <cellStyle name="Berechnung 3 12 2" xfId="26241" xr:uid="{97A38029-89CA-456A-A791-E25FB7914615}"/>
    <cellStyle name="Berechnung 3 13" xfId="5800" xr:uid="{ACAF95DD-43E1-40CE-9A91-21E37651D494}"/>
    <cellStyle name="Berechnung 3 13 2" xfId="26242" xr:uid="{6D2A286F-ECBD-4210-8869-B850B5796DAD}"/>
    <cellStyle name="Berechnung 3 14" xfId="5801" xr:uid="{EB21D544-5C9B-4780-8C78-3DC6A7B079D0}"/>
    <cellStyle name="Berechnung 3 14 2" xfId="26243" xr:uid="{78C74E38-5D50-4ED0-AFB0-3F7442FE7134}"/>
    <cellStyle name="Berechnung 3 15" xfId="5802" xr:uid="{FB7B6986-C385-43A7-B968-AEAFB4D68DF3}"/>
    <cellStyle name="Berechnung 3 15 2" xfId="26244" xr:uid="{CEF9A837-4D7D-4EA2-809C-81108C34C051}"/>
    <cellStyle name="Berechnung 3 16" xfId="5803" xr:uid="{0AB2E49F-5F60-421F-B02E-94E29A4DC1C4}"/>
    <cellStyle name="Berechnung 3 16 2" xfId="26245" xr:uid="{6E1D90DA-F39E-4323-9BAC-6EAD42832C3F}"/>
    <cellStyle name="Berechnung 3 17" xfId="5804" xr:uid="{CA78686E-291C-41E4-97E0-BAA83E931979}"/>
    <cellStyle name="Berechnung 3 17 2" xfId="26246" xr:uid="{1DD2BD5C-5AA6-49A3-B4F0-BFE31FF9E571}"/>
    <cellStyle name="Berechnung 3 18" xfId="5805" xr:uid="{FBEDF04F-78E4-4100-993D-40F655B0CF4E}"/>
    <cellStyle name="Berechnung 3 18 2" xfId="26247" xr:uid="{59CCB2E8-7ACD-489A-845B-B3F6D4577566}"/>
    <cellStyle name="Berechnung 3 19" xfId="5806" xr:uid="{7BDDD2AE-7328-42C6-82F4-033C49D201C0}"/>
    <cellStyle name="Berechnung 3 19 2" xfId="26248" xr:uid="{5DEAF9A2-4BE1-41B4-BDE0-B14E20DC1707}"/>
    <cellStyle name="Berechnung 3 2" xfId="5807" xr:uid="{01C45EF6-CC21-485C-8B59-5240C89FC03A}"/>
    <cellStyle name="Berechnung 3 2 10" xfId="5808" xr:uid="{30A33BE6-9EA2-4E2C-A033-09E083132D66}"/>
    <cellStyle name="Berechnung 3 2 10 2" xfId="26249" xr:uid="{667F784B-E068-4AC9-91DF-F37C896921B0}"/>
    <cellStyle name="Berechnung 3 2 11" xfId="5809" xr:uid="{2191977E-8B03-4012-81CA-CD45C7456ECF}"/>
    <cellStyle name="Berechnung 3 2 11 2" xfId="26250" xr:uid="{3B9E4039-BBE5-4238-A9B9-865CE3F6CA4E}"/>
    <cellStyle name="Berechnung 3 2 12" xfId="5810" xr:uid="{9E272D86-823A-4475-9EF7-061626AF7112}"/>
    <cellStyle name="Berechnung 3 2 12 2" xfId="26251" xr:uid="{4846AE33-B6F9-4DB7-B5FD-CB338ECE671A}"/>
    <cellStyle name="Berechnung 3 2 13" xfId="5811" xr:uid="{3FDF8F5A-CB27-46C6-B712-E88EE6066D9C}"/>
    <cellStyle name="Berechnung 3 2 13 2" xfId="26252" xr:uid="{5D1F93C2-C310-4D8C-907D-69A2EC5E11A5}"/>
    <cellStyle name="Berechnung 3 2 14" xfId="5812" xr:uid="{6409582C-766F-4525-A010-6894383B1910}"/>
    <cellStyle name="Berechnung 3 2 14 2" xfId="26253" xr:uid="{571027A4-363D-4F67-9CF9-AC1B32835D49}"/>
    <cellStyle name="Berechnung 3 2 15" xfId="5813" xr:uid="{3A87F74A-AF67-4274-9B46-5DBCE2449B11}"/>
    <cellStyle name="Berechnung 3 2 15 2" xfId="26254" xr:uid="{92E4218E-C497-411F-ACF5-5EB9F1ACFD21}"/>
    <cellStyle name="Berechnung 3 2 16" xfId="26255" xr:uid="{424FB175-B34E-47F4-947D-C3098E02EEBC}"/>
    <cellStyle name="Berechnung 3 2 2" xfId="5814" xr:uid="{A74AE8E2-ED39-4A44-9148-F05DBAE27924}"/>
    <cellStyle name="Berechnung 3 2 2 10" xfId="5815" xr:uid="{2EAA030F-2F77-4992-8DEE-DC652F33167E}"/>
    <cellStyle name="Berechnung 3 2 2 10 2" xfId="26256" xr:uid="{3AFB8D94-F770-448B-BD5D-73C05D7824B4}"/>
    <cellStyle name="Berechnung 3 2 2 11" xfId="5816" xr:uid="{DB20A40A-B110-4FF3-966D-4558C34256B3}"/>
    <cellStyle name="Berechnung 3 2 2 11 2" xfId="26257" xr:uid="{D81F30E6-1105-4A54-A2F4-D4E90D54A77F}"/>
    <cellStyle name="Berechnung 3 2 2 12" xfId="5817" xr:uid="{D0119512-439D-4C2B-A237-384E729E8186}"/>
    <cellStyle name="Berechnung 3 2 2 12 2" xfId="26258" xr:uid="{D9D7107D-428A-451B-8462-9D099F783A01}"/>
    <cellStyle name="Berechnung 3 2 2 13" xfId="5818" xr:uid="{4CB0489B-1905-4FC9-85E6-60D15F89C8DC}"/>
    <cellStyle name="Berechnung 3 2 2 13 2" xfId="26259" xr:uid="{4C6BA63E-B053-4AEF-8920-2E6DDA7C3873}"/>
    <cellStyle name="Berechnung 3 2 2 14" xfId="5819" xr:uid="{DCD6D768-1E19-44A1-A35B-94051D199297}"/>
    <cellStyle name="Berechnung 3 2 2 14 2" xfId="26260" xr:uid="{8D207AC4-C484-4366-B1A5-4783C77E156D}"/>
    <cellStyle name="Berechnung 3 2 2 15" xfId="26261" xr:uid="{9A9E73F8-6D78-4803-9A71-D0DE25881CDE}"/>
    <cellStyle name="Berechnung 3 2 2 2" xfId="5820" xr:uid="{34DE0ACE-0790-4483-A3CA-7555523149E9}"/>
    <cellStyle name="Berechnung 3 2 2 2 10" xfId="5821" xr:uid="{03B8BD6B-9269-46D6-98B6-25C76056FF18}"/>
    <cellStyle name="Berechnung 3 2 2 2 10 2" xfId="26262" xr:uid="{B0794743-3745-4E30-9465-DBF21991D56A}"/>
    <cellStyle name="Berechnung 3 2 2 2 11" xfId="5822" xr:uid="{E2F9D324-4103-4441-92DB-C744E02B1B6D}"/>
    <cellStyle name="Berechnung 3 2 2 2 11 2" xfId="26263" xr:uid="{67CB9897-A7F3-4DAD-9535-AF820AD7C41B}"/>
    <cellStyle name="Berechnung 3 2 2 2 12" xfId="5823" xr:uid="{950BD12B-7701-4D00-8FB6-510CECD7B100}"/>
    <cellStyle name="Berechnung 3 2 2 2 12 2" xfId="26264" xr:uid="{BCBAF131-3FAE-4B3C-91A4-42ED316B6973}"/>
    <cellStyle name="Berechnung 3 2 2 2 13" xfId="5824" xr:uid="{6AB2280D-8A2B-41BC-B785-812269E9896A}"/>
    <cellStyle name="Berechnung 3 2 2 2 13 2" xfId="26265" xr:uid="{794BBE88-E4F4-4695-B902-932F664391F2}"/>
    <cellStyle name="Berechnung 3 2 2 2 14" xfId="5825" xr:uid="{CFE2B233-7B7E-46EE-891E-A91E290777D4}"/>
    <cellStyle name="Berechnung 3 2 2 2 14 2" xfId="26266" xr:uid="{D707FCC7-65A3-48C2-AF9B-463817A68279}"/>
    <cellStyle name="Berechnung 3 2 2 2 15" xfId="26267" xr:uid="{2A4914E1-F94D-4CD5-8FCB-D1ED493D660B}"/>
    <cellStyle name="Berechnung 3 2 2 2 2" xfId="5826" xr:uid="{E5C1F0A2-4A31-4E69-820F-169CC7CE7726}"/>
    <cellStyle name="Berechnung 3 2 2 2 2 2" xfId="26268" xr:uid="{831EDB7F-ECEB-4039-B641-A0FF9AA447CD}"/>
    <cellStyle name="Berechnung 3 2 2 2 3" xfId="5827" xr:uid="{7D06A35A-53FB-48F5-87DF-8128C4FAC71C}"/>
    <cellStyle name="Berechnung 3 2 2 2 3 2" xfId="26269" xr:uid="{7E2E3AF3-76EB-41D2-8956-174D59525248}"/>
    <cellStyle name="Berechnung 3 2 2 2 4" xfId="5828" xr:uid="{E91E5C9F-6358-453A-87A2-0ED3A4A402BC}"/>
    <cellStyle name="Berechnung 3 2 2 2 4 2" xfId="26270" xr:uid="{CD87D9F3-E6F4-48F5-AB15-AA7C62928070}"/>
    <cellStyle name="Berechnung 3 2 2 2 5" xfId="5829" xr:uid="{1297AB9F-24F7-412C-A12A-BA22485BBF5F}"/>
    <cellStyle name="Berechnung 3 2 2 2 5 2" xfId="26271" xr:uid="{18372835-94BC-4BDE-B1B7-786A6313167E}"/>
    <cellStyle name="Berechnung 3 2 2 2 6" xfId="5830" xr:uid="{C1F2BA5E-979C-4B96-A197-FF211CA085A4}"/>
    <cellStyle name="Berechnung 3 2 2 2 6 2" xfId="26272" xr:uid="{D9A3A1E7-7FFD-47E9-B0CF-C8B68AAC02F1}"/>
    <cellStyle name="Berechnung 3 2 2 2 7" xfId="5831" xr:uid="{9C28A064-18C4-4D46-9634-10956E089883}"/>
    <cellStyle name="Berechnung 3 2 2 2 7 2" xfId="26273" xr:uid="{23E7B4B2-5450-40CA-A9F5-D7071FAA0A72}"/>
    <cellStyle name="Berechnung 3 2 2 2 8" xfId="5832" xr:uid="{B1D0D92A-D1FC-4B21-9E99-BA373A6D2373}"/>
    <cellStyle name="Berechnung 3 2 2 2 8 2" xfId="26274" xr:uid="{E4353AC9-0D30-4BE2-BB32-3240514EE2F0}"/>
    <cellStyle name="Berechnung 3 2 2 2 9" xfId="5833" xr:uid="{748CBE7B-317C-41E3-B5DA-FFDF7B4F2967}"/>
    <cellStyle name="Berechnung 3 2 2 2 9 2" xfId="26275" xr:uid="{B9F8D9C0-F258-42E3-AAA3-E60D267E9B5C}"/>
    <cellStyle name="Berechnung 3 2 2 3" xfId="5834" xr:uid="{2A1044CD-5C9C-42FC-B705-36AC4B2141A4}"/>
    <cellStyle name="Berechnung 3 2 2 3 2" xfId="26276" xr:uid="{E1FFC3ED-083A-41D9-9C55-1FB7F716F4F5}"/>
    <cellStyle name="Berechnung 3 2 2 4" xfId="5835" xr:uid="{A2A460C9-45D7-445F-BCB7-8EC6B7074E11}"/>
    <cellStyle name="Berechnung 3 2 2 4 2" xfId="26277" xr:uid="{6A446A85-DBB3-4F31-9193-DF1FA1BE537B}"/>
    <cellStyle name="Berechnung 3 2 2 5" xfId="5836" xr:uid="{7C730856-5A97-4BD4-A5BD-C32B5D8D1656}"/>
    <cellStyle name="Berechnung 3 2 2 5 2" xfId="26278" xr:uid="{B528756F-E013-4D0D-B4BB-5620A5E3218C}"/>
    <cellStyle name="Berechnung 3 2 2 6" xfId="5837" xr:uid="{055A67BA-8377-46E5-A8FD-221C962F0AC9}"/>
    <cellStyle name="Berechnung 3 2 2 6 2" xfId="26279" xr:uid="{2066AF6B-3886-4C23-B4F5-70905B0E1A49}"/>
    <cellStyle name="Berechnung 3 2 2 7" xfId="5838" xr:uid="{837615D3-5620-479A-BB06-3105E0E47FA8}"/>
    <cellStyle name="Berechnung 3 2 2 7 2" xfId="26280" xr:uid="{86DE0ED8-754B-4FE8-8BAC-6A7AC5B66AE1}"/>
    <cellStyle name="Berechnung 3 2 2 8" xfId="5839" xr:uid="{89375143-D3F2-4ECA-A87C-A55C4B40DB4C}"/>
    <cellStyle name="Berechnung 3 2 2 8 2" xfId="26281" xr:uid="{664A2C49-F11C-4600-8DEB-D7CBAE9E3222}"/>
    <cellStyle name="Berechnung 3 2 2 9" xfId="5840" xr:uid="{8B7CC373-E57B-407F-A622-689737F6A4A7}"/>
    <cellStyle name="Berechnung 3 2 2 9 2" xfId="26282" xr:uid="{FBF8D797-0C53-44DC-8354-CB96BA300794}"/>
    <cellStyle name="Berechnung 3 2 3" xfId="5841" xr:uid="{A951AFE0-3612-46E0-950A-0CDE5E73BB61}"/>
    <cellStyle name="Berechnung 3 2 3 10" xfId="5842" xr:uid="{3690D635-54E0-4A64-877E-A2BC111B16CB}"/>
    <cellStyle name="Berechnung 3 2 3 10 2" xfId="26283" xr:uid="{8C93D5B9-0F25-4C7F-9C63-517AF9B125C4}"/>
    <cellStyle name="Berechnung 3 2 3 11" xfId="5843" xr:uid="{5DFBB504-65A7-464E-9340-763F90F2674F}"/>
    <cellStyle name="Berechnung 3 2 3 11 2" xfId="26284" xr:uid="{4625C776-A3C7-41FA-AD63-11600AF9F257}"/>
    <cellStyle name="Berechnung 3 2 3 12" xfId="5844" xr:uid="{48F7A3FD-9951-44B2-995A-F292C297310E}"/>
    <cellStyle name="Berechnung 3 2 3 12 2" xfId="26285" xr:uid="{431AD6D9-0379-48B0-BBDC-020FF70998DB}"/>
    <cellStyle name="Berechnung 3 2 3 13" xfId="5845" xr:uid="{C4CBF3A5-ED46-426E-B4FB-F8109A3A5195}"/>
    <cellStyle name="Berechnung 3 2 3 13 2" xfId="26286" xr:uid="{0931876A-2E38-4BEB-9266-7FA2EE03D266}"/>
    <cellStyle name="Berechnung 3 2 3 14" xfId="5846" xr:uid="{F3398042-C572-460A-B567-ABC907255C5E}"/>
    <cellStyle name="Berechnung 3 2 3 14 2" xfId="26287" xr:uid="{8C770876-7BA7-4D2B-83F8-5A4FDFD754EC}"/>
    <cellStyle name="Berechnung 3 2 3 15" xfId="26288" xr:uid="{3F6BF8E0-3388-4F6A-AA95-5682B3159939}"/>
    <cellStyle name="Berechnung 3 2 3 2" xfId="5847" xr:uid="{B37BB6AA-2B0C-4CBB-9ED0-969DF695F01E}"/>
    <cellStyle name="Berechnung 3 2 3 2 2" xfId="26289" xr:uid="{AB6A983B-9DB6-4240-B7BB-5AFC6AF08C9D}"/>
    <cellStyle name="Berechnung 3 2 3 3" xfId="5848" xr:uid="{DAF3338E-21B6-4EE9-83ED-1920BFA0FDB4}"/>
    <cellStyle name="Berechnung 3 2 3 3 2" xfId="26290" xr:uid="{DF2EBD4B-F34F-4432-B051-CF3C487ED792}"/>
    <cellStyle name="Berechnung 3 2 3 4" xfId="5849" xr:uid="{6F81E27A-E243-43E4-A5D7-73CF0F5CACF8}"/>
    <cellStyle name="Berechnung 3 2 3 4 2" xfId="26291" xr:uid="{82F7F83F-9870-4DE5-87BD-7B33368A26F8}"/>
    <cellStyle name="Berechnung 3 2 3 5" xfId="5850" xr:uid="{ACFC3E17-6329-4A28-98B8-7C6F944E25F5}"/>
    <cellStyle name="Berechnung 3 2 3 5 2" xfId="26292" xr:uid="{DBEF43AC-96E4-4421-8143-0FAA9A45494F}"/>
    <cellStyle name="Berechnung 3 2 3 6" xfId="5851" xr:uid="{5D7CD899-B776-4F6F-97C1-B2C3B5EEB566}"/>
    <cellStyle name="Berechnung 3 2 3 6 2" xfId="26293" xr:uid="{B8F6827F-BB97-42F3-9899-AAA8BF168FC1}"/>
    <cellStyle name="Berechnung 3 2 3 7" xfId="5852" xr:uid="{04D24C8A-5BDD-4BFD-BD13-71FA2F210DF9}"/>
    <cellStyle name="Berechnung 3 2 3 7 2" xfId="26294" xr:uid="{FF3B1ABC-D6CB-4838-B7E2-461152C5FD13}"/>
    <cellStyle name="Berechnung 3 2 3 8" xfId="5853" xr:uid="{946EB96A-2B5A-49CB-B863-9AB65477C1C0}"/>
    <cellStyle name="Berechnung 3 2 3 8 2" xfId="26295" xr:uid="{E3C4D92B-217D-4936-A337-9408AA974099}"/>
    <cellStyle name="Berechnung 3 2 3 9" xfId="5854" xr:uid="{6F22FD8C-A3B2-4048-BC95-728B1D08A24E}"/>
    <cellStyle name="Berechnung 3 2 3 9 2" xfId="26296" xr:uid="{64F35843-8877-423D-91D2-6EBDDD2197E8}"/>
    <cellStyle name="Berechnung 3 2 4" xfId="5855" xr:uid="{5E989A97-F375-408D-BF7D-55DE9A3A5AD8}"/>
    <cellStyle name="Berechnung 3 2 4 2" xfId="26297" xr:uid="{E7DCC01E-A3AB-40B7-A69E-36C000A03600}"/>
    <cellStyle name="Berechnung 3 2 5" xfId="5856" xr:uid="{2C2EA9BB-D56E-4FDA-8A90-FCC90E602B3C}"/>
    <cellStyle name="Berechnung 3 2 5 2" xfId="26298" xr:uid="{BAA74619-533E-4A30-8F61-4CC4A2025639}"/>
    <cellStyle name="Berechnung 3 2 6" xfId="5857" xr:uid="{E71DFC9B-657B-4C83-AFA5-7B2176F22722}"/>
    <cellStyle name="Berechnung 3 2 6 2" xfId="26299" xr:uid="{55550526-08DB-46C3-BA91-23AC859A58D4}"/>
    <cellStyle name="Berechnung 3 2 7" xfId="5858" xr:uid="{A4EB0504-3AD5-45BB-8224-E6A6A37E9A7F}"/>
    <cellStyle name="Berechnung 3 2 7 2" xfId="26300" xr:uid="{9FB1D89C-6121-4D18-9F33-9DDC964B119B}"/>
    <cellStyle name="Berechnung 3 2 8" xfId="5859" xr:uid="{FF76CFD3-A229-4F98-A59D-00CA8E8C5A19}"/>
    <cellStyle name="Berechnung 3 2 8 2" xfId="26301" xr:uid="{620FE9C5-2260-4EA2-9631-1EDBD33D24E5}"/>
    <cellStyle name="Berechnung 3 2 9" xfId="5860" xr:uid="{DB8EC6CA-F8B0-4EC7-8527-CBFE1919A894}"/>
    <cellStyle name="Berechnung 3 2 9 2" xfId="26302" xr:uid="{44BEDA8F-B1DB-42AE-A429-627584A8D0AB}"/>
    <cellStyle name="Berechnung 3 20" xfId="5861" xr:uid="{C95A2065-CD37-40AE-8DD2-E6BC6BB9D4AB}"/>
    <cellStyle name="Berechnung 3 20 2" xfId="26303" xr:uid="{068949BD-FE4C-4BE6-8ADB-20C8C947737B}"/>
    <cellStyle name="Berechnung 3 21" xfId="26304" xr:uid="{BF62A5B6-E29F-4295-91D0-0657D08E738C}"/>
    <cellStyle name="Berechnung 3 3" xfId="5862" xr:uid="{58895856-2677-4A7C-9782-0A5C41D3ABAA}"/>
    <cellStyle name="Berechnung 3 3 10" xfId="5863" xr:uid="{C7006E6F-75E2-4CC4-8464-685D44C74538}"/>
    <cellStyle name="Berechnung 3 3 10 2" xfId="26305" xr:uid="{EE8FF34A-2030-4900-B656-199D38B9A6D1}"/>
    <cellStyle name="Berechnung 3 3 11" xfId="5864" xr:uid="{C7A68721-3DBE-47A7-A479-B1928E9148DD}"/>
    <cellStyle name="Berechnung 3 3 11 2" xfId="26306" xr:uid="{DD564A2C-AA7B-454D-AF38-1E385ED9879C}"/>
    <cellStyle name="Berechnung 3 3 12" xfId="5865" xr:uid="{055C34C0-9176-42A0-9701-A0DED60F14B4}"/>
    <cellStyle name="Berechnung 3 3 12 2" xfId="26307" xr:uid="{95BD180D-0053-4BDA-9316-77332462CB98}"/>
    <cellStyle name="Berechnung 3 3 13" xfId="5866" xr:uid="{58004271-76C2-4407-A265-122A3137D4C3}"/>
    <cellStyle name="Berechnung 3 3 13 2" xfId="26308" xr:uid="{91D29ADB-683D-42C7-82DB-C3B27BE68102}"/>
    <cellStyle name="Berechnung 3 3 14" xfId="5867" xr:uid="{7BA0DE2C-7D5D-438C-B4E6-7CA96DA87C9E}"/>
    <cellStyle name="Berechnung 3 3 14 2" xfId="26309" xr:uid="{B2A55731-B720-4C69-8FC8-880716170B61}"/>
    <cellStyle name="Berechnung 3 3 15" xfId="5868" xr:uid="{4314EE6F-ACBF-432A-AEAE-52C4CEE36321}"/>
    <cellStyle name="Berechnung 3 3 15 2" xfId="26310" xr:uid="{E5B1ED24-E5F6-4285-ACB8-FB8AEC14CEFA}"/>
    <cellStyle name="Berechnung 3 3 16" xfId="26311" xr:uid="{E99BBA6D-EFB2-4A6A-847D-F376114BEF68}"/>
    <cellStyle name="Berechnung 3 3 2" xfId="5869" xr:uid="{BC46B315-ED29-4A08-A926-C869522B0448}"/>
    <cellStyle name="Berechnung 3 3 2 10" xfId="5870" xr:uid="{6C40FA9E-763C-42CC-9825-36E8C182CDF2}"/>
    <cellStyle name="Berechnung 3 3 2 10 2" xfId="26312" xr:uid="{9D31408F-3099-46B5-867F-F1833D5B696E}"/>
    <cellStyle name="Berechnung 3 3 2 11" xfId="5871" xr:uid="{DBAF17C8-5801-4295-BEB7-243F49E938AC}"/>
    <cellStyle name="Berechnung 3 3 2 11 2" xfId="26313" xr:uid="{B6B2AFCC-C083-4471-90BA-DB21D17BA6E7}"/>
    <cellStyle name="Berechnung 3 3 2 12" xfId="5872" xr:uid="{1DA9075D-B019-445D-87F5-373233CD58F1}"/>
    <cellStyle name="Berechnung 3 3 2 12 2" xfId="26314" xr:uid="{A4A35E80-531C-4E73-B7E7-1153FD36F21F}"/>
    <cellStyle name="Berechnung 3 3 2 13" xfId="5873" xr:uid="{11A0C4BF-C43A-4958-ADA0-DDF76670DE3D}"/>
    <cellStyle name="Berechnung 3 3 2 13 2" xfId="26315" xr:uid="{1F13C47C-DB11-4DD1-8AF6-EB9415DBFC98}"/>
    <cellStyle name="Berechnung 3 3 2 14" xfId="5874" xr:uid="{2D6C22A8-2DA4-498D-90D3-2CE36115CE7D}"/>
    <cellStyle name="Berechnung 3 3 2 14 2" xfId="26316" xr:uid="{C5B69B9F-9D12-4712-B6E8-7A92CBF2062E}"/>
    <cellStyle name="Berechnung 3 3 2 15" xfId="26317" xr:uid="{5569CEFE-EF8C-44CC-9B22-2103F6E71D32}"/>
    <cellStyle name="Berechnung 3 3 2 2" xfId="5875" xr:uid="{9B0851ED-801D-413F-BDEB-92B91B4D2F4F}"/>
    <cellStyle name="Berechnung 3 3 2 2 10" xfId="5876" xr:uid="{A4766442-C146-4FAD-9CC1-BF559E8658EA}"/>
    <cellStyle name="Berechnung 3 3 2 2 10 2" xfId="26318" xr:uid="{B1489F5B-3F1E-4B16-8EB9-84DAFB0BD1C5}"/>
    <cellStyle name="Berechnung 3 3 2 2 11" xfId="5877" xr:uid="{4F8EE75B-278E-4EFA-B97E-5D40F237C5C6}"/>
    <cellStyle name="Berechnung 3 3 2 2 11 2" xfId="26319" xr:uid="{978DCE1E-879A-4749-9328-22D6D116A345}"/>
    <cellStyle name="Berechnung 3 3 2 2 12" xfId="5878" xr:uid="{9707820A-9BCD-4522-AB84-67B1B75435A5}"/>
    <cellStyle name="Berechnung 3 3 2 2 12 2" xfId="26320" xr:uid="{C7D27F95-07EE-4BAC-B7D6-39B25DE08D8F}"/>
    <cellStyle name="Berechnung 3 3 2 2 13" xfId="5879" xr:uid="{449C4560-FF51-4B2A-8BDC-57E55E4548C4}"/>
    <cellStyle name="Berechnung 3 3 2 2 13 2" xfId="26321" xr:uid="{1A6BE80F-EF78-4A25-9019-013A71E94FC8}"/>
    <cellStyle name="Berechnung 3 3 2 2 14" xfId="5880" xr:uid="{F2CA98DE-AC06-4A13-9B73-33927E0B584F}"/>
    <cellStyle name="Berechnung 3 3 2 2 14 2" xfId="26322" xr:uid="{F1A7EB8A-39E0-4D9A-934B-5BBA03EBDF3D}"/>
    <cellStyle name="Berechnung 3 3 2 2 15" xfId="26323" xr:uid="{3027A914-A644-4756-9460-A1CA2E62CA02}"/>
    <cellStyle name="Berechnung 3 3 2 2 2" xfId="5881" xr:uid="{306EFE02-1135-47F5-A812-AC1877D4C963}"/>
    <cellStyle name="Berechnung 3 3 2 2 2 2" xfId="26324" xr:uid="{BADDF419-14DF-407B-8165-9A7CBE38C185}"/>
    <cellStyle name="Berechnung 3 3 2 2 3" xfId="5882" xr:uid="{0CF54664-DAB6-4677-AB59-5E4E7A603E90}"/>
    <cellStyle name="Berechnung 3 3 2 2 3 2" xfId="26325" xr:uid="{279A90BD-80FD-4340-A2F0-7F67A8E9230E}"/>
    <cellStyle name="Berechnung 3 3 2 2 4" xfId="5883" xr:uid="{4C15D324-9C08-4713-8AFE-DAC435D8AC5C}"/>
    <cellStyle name="Berechnung 3 3 2 2 4 2" xfId="26326" xr:uid="{7B8D1C88-DB52-4A24-96B4-5A74C359165A}"/>
    <cellStyle name="Berechnung 3 3 2 2 5" xfId="5884" xr:uid="{41FF4104-0EFD-4206-9927-2CD1ECD5AE8C}"/>
    <cellStyle name="Berechnung 3 3 2 2 5 2" xfId="26327" xr:uid="{1581B931-4EA5-4408-B8B5-149DAA21020B}"/>
    <cellStyle name="Berechnung 3 3 2 2 6" xfId="5885" xr:uid="{67AA2025-BE2A-4C7F-9240-CD93381F90CF}"/>
    <cellStyle name="Berechnung 3 3 2 2 6 2" xfId="26328" xr:uid="{34C91F57-7470-4965-B231-8BFB5B60DF56}"/>
    <cellStyle name="Berechnung 3 3 2 2 7" xfId="5886" xr:uid="{C1E9C0F1-92A4-470E-BBD2-0CF326A7CFB0}"/>
    <cellStyle name="Berechnung 3 3 2 2 7 2" xfId="26329" xr:uid="{4CE675E2-5204-4167-9DA7-013222D6D7A4}"/>
    <cellStyle name="Berechnung 3 3 2 2 8" xfId="5887" xr:uid="{2DD43629-BF9C-45FD-856C-5C2F60FBB09A}"/>
    <cellStyle name="Berechnung 3 3 2 2 8 2" xfId="26330" xr:uid="{2D68D21E-F38D-4D3B-827A-B84C9E3EE720}"/>
    <cellStyle name="Berechnung 3 3 2 2 9" xfId="5888" xr:uid="{8463C930-6A11-49D6-B8AE-277DDC25EDFE}"/>
    <cellStyle name="Berechnung 3 3 2 2 9 2" xfId="26331" xr:uid="{EB6705F0-1924-47EC-92B5-084B39EA8DC0}"/>
    <cellStyle name="Berechnung 3 3 2 3" xfId="5889" xr:uid="{258622E1-C022-49BD-9BFD-223FE8619372}"/>
    <cellStyle name="Berechnung 3 3 2 3 2" xfId="26332" xr:uid="{FFDDA8CC-CB45-4A2D-8B6D-9114F2C2D12E}"/>
    <cellStyle name="Berechnung 3 3 2 4" xfId="5890" xr:uid="{2224DED8-BFAB-450B-83B6-43DB0AE2B1DE}"/>
    <cellStyle name="Berechnung 3 3 2 4 2" xfId="26333" xr:uid="{5EE25FBD-43C6-4BC3-AE72-D69167A67CE7}"/>
    <cellStyle name="Berechnung 3 3 2 5" xfId="5891" xr:uid="{25A0688C-6E13-4559-BC43-DF76303F5B82}"/>
    <cellStyle name="Berechnung 3 3 2 5 2" xfId="26334" xr:uid="{F6BBB997-7370-4DEE-9EF5-8CC1018BE2FA}"/>
    <cellStyle name="Berechnung 3 3 2 6" xfId="5892" xr:uid="{39DC5D62-2CF4-439C-8B7C-F56CBFA76480}"/>
    <cellStyle name="Berechnung 3 3 2 6 2" xfId="26335" xr:uid="{F610119F-53B0-4BDC-BC5C-A6645144E773}"/>
    <cellStyle name="Berechnung 3 3 2 7" xfId="5893" xr:uid="{062EB565-0823-4104-9403-4B538550B6FA}"/>
    <cellStyle name="Berechnung 3 3 2 7 2" xfId="26336" xr:uid="{76F806D4-4210-4909-924E-FB023AEC707A}"/>
    <cellStyle name="Berechnung 3 3 2 8" xfId="5894" xr:uid="{50972040-2662-49F9-A024-06294763C98A}"/>
    <cellStyle name="Berechnung 3 3 2 8 2" xfId="26337" xr:uid="{C983434F-9C65-42FC-A06A-0DDC15CD4ABC}"/>
    <cellStyle name="Berechnung 3 3 2 9" xfId="5895" xr:uid="{9CF0AF10-84F3-45EC-ADF0-3A068D56AEC3}"/>
    <cellStyle name="Berechnung 3 3 2 9 2" xfId="26338" xr:uid="{91A0A468-1CFC-45F2-9246-6F8EA3856F02}"/>
    <cellStyle name="Berechnung 3 3 3" xfId="5896" xr:uid="{EA1C4DA9-786C-45F7-98A5-E19B2F55C680}"/>
    <cellStyle name="Berechnung 3 3 3 10" xfId="5897" xr:uid="{20B6475F-B4CD-4EBC-A1CA-78FFDB05EC2F}"/>
    <cellStyle name="Berechnung 3 3 3 10 2" xfId="26339" xr:uid="{E0D42093-3F8B-4C8B-B87D-FEBD3D14C157}"/>
    <cellStyle name="Berechnung 3 3 3 11" xfId="5898" xr:uid="{4439654D-0375-46FB-B5EC-390AF69EB76A}"/>
    <cellStyle name="Berechnung 3 3 3 11 2" xfId="26340" xr:uid="{D1DA5243-B3E3-4A7E-98BF-7E043F746143}"/>
    <cellStyle name="Berechnung 3 3 3 12" xfId="5899" xr:uid="{CFFF10CC-2CEA-4C96-A1A7-9DFCC32E3FCF}"/>
    <cellStyle name="Berechnung 3 3 3 12 2" xfId="26341" xr:uid="{535E4B38-34FB-4D32-BC7F-172F0C9A881C}"/>
    <cellStyle name="Berechnung 3 3 3 13" xfId="5900" xr:uid="{3E72FE09-2F59-4889-81E5-80159116359E}"/>
    <cellStyle name="Berechnung 3 3 3 13 2" xfId="26342" xr:uid="{7C0FD0DF-6BB2-46BE-B436-7D867B03FE70}"/>
    <cellStyle name="Berechnung 3 3 3 14" xfId="5901" xr:uid="{BD3525AB-F5F4-4BC4-BBE8-ABE5A9B6D990}"/>
    <cellStyle name="Berechnung 3 3 3 14 2" xfId="26343" xr:uid="{4AD0EE7E-D599-47A0-B5DF-3CCDD390AA55}"/>
    <cellStyle name="Berechnung 3 3 3 15" xfId="26344" xr:uid="{57341C58-9E28-4D44-BC32-99B185C0F618}"/>
    <cellStyle name="Berechnung 3 3 3 2" xfId="5902" xr:uid="{CCD2C16F-989A-487E-B863-8E4378C3D1F4}"/>
    <cellStyle name="Berechnung 3 3 3 2 2" xfId="26345" xr:uid="{385537EA-FE8F-423A-AB1E-EEC8F20D15D5}"/>
    <cellStyle name="Berechnung 3 3 3 3" xfId="5903" xr:uid="{6ADBABEF-B9AA-47C1-8C94-C49D11657F6B}"/>
    <cellStyle name="Berechnung 3 3 3 3 2" xfId="26346" xr:uid="{9CDB6897-8AA2-4123-94A5-967D52A7EDD6}"/>
    <cellStyle name="Berechnung 3 3 3 4" xfId="5904" xr:uid="{550BB1BC-5940-46D4-9895-40EFF07AA0E5}"/>
    <cellStyle name="Berechnung 3 3 3 4 2" xfId="26347" xr:uid="{31AC9B23-7275-42F2-85BE-A0CC32F83AEF}"/>
    <cellStyle name="Berechnung 3 3 3 5" xfId="5905" xr:uid="{D97E457F-72EC-45EA-804F-0575B61CBA94}"/>
    <cellStyle name="Berechnung 3 3 3 5 2" xfId="26348" xr:uid="{7C8943E5-BCBC-4AAA-8C42-55F52EC5A45A}"/>
    <cellStyle name="Berechnung 3 3 3 6" xfId="5906" xr:uid="{23F4A46C-5D60-4CA4-9123-CA87B07BC9E4}"/>
    <cellStyle name="Berechnung 3 3 3 6 2" xfId="26349" xr:uid="{42031259-B59C-4742-B144-3B8ACA435A79}"/>
    <cellStyle name="Berechnung 3 3 3 7" xfId="5907" xr:uid="{0DDA2D94-0B8C-4385-8D8A-7264D7EDB9C9}"/>
    <cellStyle name="Berechnung 3 3 3 7 2" xfId="26350" xr:uid="{7D74DE09-7AAD-43CE-8ECF-19EAC4F95C53}"/>
    <cellStyle name="Berechnung 3 3 3 8" xfId="5908" xr:uid="{597A5164-35BB-487C-8547-51D80368C7A2}"/>
    <cellStyle name="Berechnung 3 3 3 8 2" xfId="26351" xr:uid="{0E526B3B-CE51-4742-A6B1-53154B3AA708}"/>
    <cellStyle name="Berechnung 3 3 3 9" xfId="5909" xr:uid="{7BAF2E4B-1706-438F-A7E1-565F1824E8D2}"/>
    <cellStyle name="Berechnung 3 3 3 9 2" xfId="26352" xr:uid="{E72470B5-07E1-4E97-8B38-AC30B42DCF86}"/>
    <cellStyle name="Berechnung 3 3 4" xfId="5910" xr:uid="{3D794FC6-F3CA-41E1-9081-E52856C46527}"/>
    <cellStyle name="Berechnung 3 3 4 2" xfId="26353" xr:uid="{B26D3455-4AA8-4F64-A6FB-B3852C575A27}"/>
    <cellStyle name="Berechnung 3 3 5" xfId="5911" xr:uid="{BE2BF82E-130B-483D-951F-1AC6BCC9AB64}"/>
    <cellStyle name="Berechnung 3 3 5 2" xfId="26354" xr:uid="{1B025594-12CA-401B-8835-757C8A5600A5}"/>
    <cellStyle name="Berechnung 3 3 6" xfId="5912" xr:uid="{5118595F-E9F6-4144-8D1D-2677AF6CA354}"/>
    <cellStyle name="Berechnung 3 3 6 2" xfId="26355" xr:uid="{348A1968-6264-453D-87CD-D96344133CC4}"/>
    <cellStyle name="Berechnung 3 3 7" xfId="5913" xr:uid="{4D617818-1138-41B7-971F-CBCB550CDE2E}"/>
    <cellStyle name="Berechnung 3 3 7 2" xfId="26356" xr:uid="{6A30B008-1641-482C-B1A4-A7BC598C067A}"/>
    <cellStyle name="Berechnung 3 3 8" xfId="5914" xr:uid="{B2CECB7A-5BCF-4615-BA7A-A906424CA9FE}"/>
    <cellStyle name="Berechnung 3 3 8 2" xfId="26357" xr:uid="{E43A1E1D-112D-4109-BF1E-125EDCB8960E}"/>
    <cellStyle name="Berechnung 3 3 9" xfId="5915" xr:uid="{DC18155A-BEE3-4FD8-8C97-D6F7A932FFEB}"/>
    <cellStyle name="Berechnung 3 3 9 2" xfId="26358" xr:uid="{CACC8DE3-1BA5-482B-83BD-38419C83EBC0}"/>
    <cellStyle name="Berechnung 3 4" xfId="5916" xr:uid="{FB77858B-A2BA-4FF2-B866-FC534F553BE6}"/>
    <cellStyle name="Berechnung 3 4 10" xfId="5917" xr:uid="{30F1766F-94CB-438D-BAC5-43BE4E3F9D3A}"/>
    <cellStyle name="Berechnung 3 4 10 2" xfId="26359" xr:uid="{E18CF7C7-278B-4C72-985A-6A0B0C53295D}"/>
    <cellStyle name="Berechnung 3 4 11" xfId="5918" xr:uid="{7421B33F-5CFC-4479-843E-71C46658948A}"/>
    <cellStyle name="Berechnung 3 4 11 2" xfId="26360" xr:uid="{7F4D9A2C-9BDC-4B7D-8EF2-75F311E71155}"/>
    <cellStyle name="Berechnung 3 4 12" xfId="5919" xr:uid="{C1137248-BE76-4478-B58D-2615DDCA6164}"/>
    <cellStyle name="Berechnung 3 4 12 2" xfId="26361" xr:uid="{F493384F-41CF-4099-8D50-335772B1CF17}"/>
    <cellStyle name="Berechnung 3 4 13" xfId="5920" xr:uid="{40EBC23D-B01D-45F7-95E1-3214B966BBD8}"/>
    <cellStyle name="Berechnung 3 4 13 2" xfId="26362" xr:uid="{F5207699-592A-45C6-B821-E46987CC04F4}"/>
    <cellStyle name="Berechnung 3 4 14" xfId="5921" xr:uid="{214D9EB6-AD58-4AF6-A3C2-855DB1385EA0}"/>
    <cellStyle name="Berechnung 3 4 14 2" xfId="26363" xr:uid="{B76D8C3C-13C6-4B3F-92B0-43764052D9A4}"/>
    <cellStyle name="Berechnung 3 4 15" xfId="5922" xr:uid="{089AC14D-20EF-4894-B7F4-ADC50BDB6A43}"/>
    <cellStyle name="Berechnung 3 4 15 2" xfId="26364" xr:uid="{8A47280A-2DE4-446A-96B2-65A7028CAA21}"/>
    <cellStyle name="Berechnung 3 4 16" xfId="26365" xr:uid="{B2170FF1-8EAF-4B1D-93F5-3F772073328C}"/>
    <cellStyle name="Berechnung 3 4 2" xfId="5923" xr:uid="{0A4CD7C1-6131-41FF-ABAA-18CC52717822}"/>
    <cellStyle name="Berechnung 3 4 2 10" xfId="5924" xr:uid="{58657830-7FCE-4702-9BC8-366CFB846D1B}"/>
    <cellStyle name="Berechnung 3 4 2 10 2" xfId="26366" xr:uid="{9F22868C-7578-43FA-8402-C891D3106CFB}"/>
    <cellStyle name="Berechnung 3 4 2 11" xfId="5925" xr:uid="{3D46C9AF-61FC-4C95-ABC2-8E19883B2D29}"/>
    <cellStyle name="Berechnung 3 4 2 11 2" xfId="26367" xr:uid="{AA6538E7-9A70-4CD4-B6C3-13150DB47F78}"/>
    <cellStyle name="Berechnung 3 4 2 12" xfId="5926" xr:uid="{DC61CBAE-EAB3-40EE-AD47-CABA3A73E44D}"/>
    <cellStyle name="Berechnung 3 4 2 12 2" xfId="26368" xr:uid="{B09CC633-7B04-45BD-9795-7B248FA6E6C4}"/>
    <cellStyle name="Berechnung 3 4 2 13" xfId="5927" xr:uid="{4844C782-AC4D-4FF1-B1C3-A3CDB7DB9F0F}"/>
    <cellStyle name="Berechnung 3 4 2 13 2" xfId="26369" xr:uid="{B711CC39-A97F-4FD7-97B0-CBFA8F54C71D}"/>
    <cellStyle name="Berechnung 3 4 2 14" xfId="5928" xr:uid="{46103368-42C0-4645-99B9-12A437AC968F}"/>
    <cellStyle name="Berechnung 3 4 2 14 2" xfId="26370" xr:uid="{51C44AEC-5D65-4B84-A8B5-4F0DFC82866E}"/>
    <cellStyle name="Berechnung 3 4 2 15" xfId="26371" xr:uid="{E2550C2A-8775-4CF2-AFA1-4289C12DA2E5}"/>
    <cellStyle name="Berechnung 3 4 2 2" xfId="5929" xr:uid="{3D36CFF0-7218-4D33-AB55-FD3AC4141762}"/>
    <cellStyle name="Berechnung 3 4 2 2 10" xfId="5930" xr:uid="{1854000A-697C-479D-938A-59378DBE5FD2}"/>
    <cellStyle name="Berechnung 3 4 2 2 10 2" xfId="26372" xr:uid="{E0EEAC27-22D0-441C-9939-CFB4DD24BC8A}"/>
    <cellStyle name="Berechnung 3 4 2 2 11" xfId="5931" xr:uid="{3739B58A-5424-4ABC-9D8C-062FE35F081C}"/>
    <cellStyle name="Berechnung 3 4 2 2 11 2" xfId="26373" xr:uid="{2013DF4E-3988-47AD-8EFF-15E9583BD157}"/>
    <cellStyle name="Berechnung 3 4 2 2 12" xfId="5932" xr:uid="{0B81478B-23F5-47F4-9F79-AA15B6A6757B}"/>
    <cellStyle name="Berechnung 3 4 2 2 12 2" xfId="26374" xr:uid="{0A057568-9C98-4794-A93B-1A259EDF9613}"/>
    <cellStyle name="Berechnung 3 4 2 2 13" xfId="5933" xr:uid="{09F6D906-D706-4B35-B0B1-1C3E74E24D86}"/>
    <cellStyle name="Berechnung 3 4 2 2 13 2" xfId="26375" xr:uid="{3FC9D968-C5AB-4D20-8E46-41D13F40956E}"/>
    <cellStyle name="Berechnung 3 4 2 2 14" xfId="5934" xr:uid="{EF782328-D319-49AA-96E5-86EEF519FE4F}"/>
    <cellStyle name="Berechnung 3 4 2 2 14 2" xfId="26376" xr:uid="{AD191920-108B-461C-A72E-F21583D987C4}"/>
    <cellStyle name="Berechnung 3 4 2 2 15" xfId="26377" xr:uid="{80732535-0A6C-49AB-A013-A15179DA9B53}"/>
    <cellStyle name="Berechnung 3 4 2 2 2" xfId="5935" xr:uid="{8C947921-6D2A-4555-94DC-C0411A00418A}"/>
    <cellStyle name="Berechnung 3 4 2 2 2 2" xfId="26378" xr:uid="{D75C2670-2ABC-4AE7-ADAD-F875530F7BE1}"/>
    <cellStyle name="Berechnung 3 4 2 2 3" xfId="5936" xr:uid="{54B4505D-13B5-4B0A-9901-CDB726C97EA1}"/>
    <cellStyle name="Berechnung 3 4 2 2 3 2" xfId="26379" xr:uid="{E2B154FD-0B6C-49D3-A8E7-77A67EFD032C}"/>
    <cellStyle name="Berechnung 3 4 2 2 4" xfId="5937" xr:uid="{79FD48B7-F535-403F-BB79-82E9FD111ED7}"/>
    <cellStyle name="Berechnung 3 4 2 2 4 2" xfId="26380" xr:uid="{88976C1A-B66E-4006-9F6D-7CB89D51DEAA}"/>
    <cellStyle name="Berechnung 3 4 2 2 5" xfId="5938" xr:uid="{B7605588-195D-4F03-B555-2E2CDF451735}"/>
    <cellStyle name="Berechnung 3 4 2 2 5 2" xfId="26381" xr:uid="{D3600D94-14BC-4D6A-A4CF-839E704A3D92}"/>
    <cellStyle name="Berechnung 3 4 2 2 6" xfId="5939" xr:uid="{3005ED1D-46F0-4EE5-BB14-0A3FFEC306DD}"/>
    <cellStyle name="Berechnung 3 4 2 2 6 2" xfId="26382" xr:uid="{0123648C-67A1-46AD-8274-37E904487587}"/>
    <cellStyle name="Berechnung 3 4 2 2 7" xfId="5940" xr:uid="{3A4FAF6D-483B-4BC1-8B57-74DCA46E2DB8}"/>
    <cellStyle name="Berechnung 3 4 2 2 7 2" xfId="26383" xr:uid="{25B331FE-BC6B-4734-9D41-B087BF557F79}"/>
    <cellStyle name="Berechnung 3 4 2 2 8" xfId="5941" xr:uid="{2AE9F4EF-1605-42D4-8141-C6B2056C125F}"/>
    <cellStyle name="Berechnung 3 4 2 2 8 2" xfId="26384" xr:uid="{97497DA5-2FCE-48A6-94F5-2503B7AE83ED}"/>
    <cellStyle name="Berechnung 3 4 2 2 9" xfId="5942" xr:uid="{DCEB1BDC-455B-4999-9403-06F68424BE0C}"/>
    <cellStyle name="Berechnung 3 4 2 2 9 2" xfId="26385" xr:uid="{A232DD2D-B1AB-40F4-BC46-7CFEC5F7BA7D}"/>
    <cellStyle name="Berechnung 3 4 2 3" xfId="5943" xr:uid="{DC6114A6-AB62-42AC-A1AE-92572EDF022C}"/>
    <cellStyle name="Berechnung 3 4 2 3 2" xfId="26386" xr:uid="{F2369C66-0B53-48D4-94F2-20F51518F223}"/>
    <cellStyle name="Berechnung 3 4 2 4" xfId="5944" xr:uid="{014E9FC5-3F04-4B61-89DB-A33B27FDC18C}"/>
    <cellStyle name="Berechnung 3 4 2 4 2" xfId="26387" xr:uid="{F1183773-6184-4764-9C42-889B076C0A14}"/>
    <cellStyle name="Berechnung 3 4 2 5" xfId="5945" xr:uid="{9985D303-3D3C-4423-A9C2-C0CAEA69521A}"/>
    <cellStyle name="Berechnung 3 4 2 5 2" xfId="26388" xr:uid="{775FE07B-0CAA-4150-8426-05CA56124FA8}"/>
    <cellStyle name="Berechnung 3 4 2 6" xfId="5946" xr:uid="{B4C62DD0-8313-4CF0-A220-276A24573620}"/>
    <cellStyle name="Berechnung 3 4 2 6 2" xfId="26389" xr:uid="{C04A9147-9623-4240-AB9E-2668697E8CE3}"/>
    <cellStyle name="Berechnung 3 4 2 7" xfId="5947" xr:uid="{A1BC73A8-5276-4F0A-ABB5-271285F03F9A}"/>
    <cellStyle name="Berechnung 3 4 2 7 2" xfId="26390" xr:uid="{76892874-60E1-440B-A9C3-DEEA2E4CC8B0}"/>
    <cellStyle name="Berechnung 3 4 2 8" xfId="5948" xr:uid="{0B877A60-6B87-46A4-B5A9-6252B10B31BC}"/>
    <cellStyle name="Berechnung 3 4 2 8 2" xfId="26391" xr:uid="{F9F13597-6797-4B3F-8D4A-081F73A446E8}"/>
    <cellStyle name="Berechnung 3 4 2 9" xfId="5949" xr:uid="{BC030C92-0F23-41FD-AE8A-DC497AEF513F}"/>
    <cellStyle name="Berechnung 3 4 2 9 2" xfId="26392" xr:uid="{4A98D137-D058-4138-9713-B1E47609B7DB}"/>
    <cellStyle name="Berechnung 3 4 3" xfId="5950" xr:uid="{6F95317E-ECFA-42CD-B90F-3FD36A6F77AB}"/>
    <cellStyle name="Berechnung 3 4 3 10" xfId="5951" xr:uid="{2AA2E29B-CF68-4C7E-86C5-67C4E9BE2BA3}"/>
    <cellStyle name="Berechnung 3 4 3 10 2" xfId="26393" xr:uid="{4390AA38-CC90-41A6-8193-E2AF929271A9}"/>
    <cellStyle name="Berechnung 3 4 3 11" xfId="5952" xr:uid="{11863197-5C57-4256-AD84-F3E51D5D5F94}"/>
    <cellStyle name="Berechnung 3 4 3 11 2" xfId="26394" xr:uid="{245E207F-8F80-4C5F-AF67-6ECAD9B8D0C8}"/>
    <cellStyle name="Berechnung 3 4 3 12" xfId="5953" xr:uid="{FBE90963-DD9C-47BA-8ADE-708EA8D5143F}"/>
    <cellStyle name="Berechnung 3 4 3 12 2" xfId="26395" xr:uid="{2DAAA015-3A98-4CCE-8150-D1BD55E2652D}"/>
    <cellStyle name="Berechnung 3 4 3 13" xfId="5954" xr:uid="{ECA7D3A6-EF84-4EB8-89CE-A386FC6D36CB}"/>
    <cellStyle name="Berechnung 3 4 3 13 2" xfId="26396" xr:uid="{AB49C87A-3BC9-4229-B63A-05D753B9BBAB}"/>
    <cellStyle name="Berechnung 3 4 3 14" xfId="5955" xr:uid="{8040631C-78F3-4CF6-A1EA-537FBD4A0A7C}"/>
    <cellStyle name="Berechnung 3 4 3 14 2" xfId="26397" xr:uid="{9A0A6FBA-F59D-4F6D-898A-B9A66137404F}"/>
    <cellStyle name="Berechnung 3 4 3 15" xfId="26398" xr:uid="{2137C41B-CBB4-414C-907E-D82C258C63FA}"/>
    <cellStyle name="Berechnung 3 4 3 2" xfId="5956" xr:uid="{092B1284-7BF1-45BA-9E06-D875D4009719}"/>
    <cellStyle name="Berechnung 3 4 3 2 2" xfId="26399" xr:uid="{4C88A2AF-150A-4297-B66C-ACB76AFA2495}"/>
    <cellStyle name="Berechnung 3 4 3 3" xfId="5957" xr:uid="{4C1C0BCD-BB2A-4D61-B25E-1A15EF0A47B2}"/>
    <cellStyle name="Berechnung 3 4 3 3 2" xfId="26400" xr:uid="{DAA6748F-779E-4D74-98C1-61C85140FD99}"/>
    <cellStyle name="Berechnung 3 4 3 4" xfId="5958" xr:uid="{1FD3C0D5-62B0-4D0A-AA5F-E3E559C3178C}"/>
    <cellStyle name="Berechnung 3 4 3 4 2" xfId="26401" xr:uid="{0A03B4E5-F875-4D30-B98E-A33F2BA0B8D9}"/>
    <cellStyle name="Berechnung 3 4 3 5" xfId="5959" xr:uid="{5E6F9554-E1E5-461E-928E-AC25E2DC7D0B}"/>
    <cellStyle name="Berechnung 3 4 3 5 2" xfId="26402" xr:uid="{448AB126-51C9-4513-908C-5758FCE8C260}"/>
    <cellStyle name="Berechnung 3 4 3 6" xfId="5960" xr:uid="{1748143C-5303-48D1-949F-EFFC11212C11}"/>
    <cellStyle name="Berechnung 3 4 3 6 2" xfId="26403" xr:uid="{D7F1CA8F-4C44-48D1-9597-A2FF2FE0FEE5}"/>
    <cellStyle name="Berechnung 3 4 3 7" xfId="5961" xr:uid="{B08F0C0B-4CA6-4C9B-8AA5-7D8723A7AF08}"/>
    <cellStyle name="Berechnung 3 4 3 7 2" xfId="26404" xr:uid="{EE440443-3C6C-4839-873E-1401043C663C}"/>
    <cellStyle name="Berechnung 3 4 3 8" xfId="5962" xr:uid="{32FC0260-FD89-42B9-A38A-E159C71BE327}"/>
    <cellStyle name="Berechnung 3 4 3 8 2" xfId="26405" xr:uid="{AF5A9012-6DCD-41F9-9978-A0E8B11F8578}"/>
    <cellStyle name="Berechnung 3 4 3 9" xfId="5963" xr:uid="{E7DC0684-0D94-4D9E-93CD-8DFABD74149A}"/>
    <cellStyle name="Berechnung 3 4 3 9 2" xfId="26406" xr:uid="{191E365C-03BF-43B9-B010-54322B94DBF9}"/>
    <cellStyle name="Berechnung 3 4 4" xfId="5964" xr:uid="{D03DA691-93F1-41E3-A901-7D3C239584B3}"/>
    <cellStyle name="Berechnung 3 4 4 2" xfId="26407" xr:uid="{3D56D533-6FEE-466A-B958-8D86C7A5D94D}"/>
    <cellStyle name="Berechnung 3 4 5" xfId="5965" xr:uid="{23D90EC2-4BED-4C42-B5F4-09A80614FCD6}"/>
    <cellStyle name="Berechnung 3 4 5 2" xfId="26408" xr:uid="{7D1BADC8-7CF1-4815-A1E8-BD5C9D2E807E}"/>
    <cellStyle name="Berechnung 3 4 6" xfId="5966" xr:uid="{AA676F67-B32C-4B30-AA50-3AD8737B93F8}"/>
    <cellStyle name="Berechnung 3 4 6 2" xfId="26409" xr:uid="{E159CFF7-16A2-401A-87D5-EC3C8CD8CEF2}"/>
    <cellStyle name="Berechnung 3 4 7" xfId="5967" xr:uid="{1BDFA72C-8741-4174-865F-A9B068F9617C}"/>
    <cellStyle name="Berechnung 3 4 7 2" xfId="26410" xr:uid="{42E49633-6D24-4CDD-AFAB-14E6D232DA36}"/>
    <cellStyle name="Berechnung 3 4 8" xfId="5968" xr:uid="{F1AD2F4E-4BB8-491A-A7C9-588B80462FC9}"/>
    <cellStyle name="Berechnung 3 4 8 2" xfId="26411" xr:uid="{D871193B-B276-47AC-AEB1-6CA501A844C3}"/>
    <cellStyle name="Berechnung 3 4 9" xfId="5969" xr:uid="{2B490AA0-CDEB-4D64-BCD5-7DD87CD68E80}"/>
    <cellStyle name="Berechnung 3 4 9 2" xfId="26412" xr:uid="{76B8EF3F-3758-4F0B-A008-C588618D8F17}"/>
    <cellStyle name="Berechnung 3 5" xfId="5970" xr:uid="{E03898FF-902C-4100-B113-944F9F86F39B}"/>
    <cellStyle name="Berechnung 3 5 10" xfId="5971" xr:uid="{73AA4204-F13E-49F9-8612-D0A472FF1244}"/>
    <cellStyle name="Berechnung 3 5 10 2" xfId="26413" xr:uid="{F8724129-C728-4657-909E-667CEBA728AA}"/>
    <cellStyle name="Berechnung 3 5 11" xfId="5972" xr:uid="{7B1D6CBD-2385-480B-80CA-06E3657E4B43}"/>
    <cellStyle name="Berechnung 3 5 11 2" xfId="26414" xr:uid="{D4AD0F43-7F00-4CE4-9C8E-DCA9C4B7D4BA}"/>
    <cellStyle name="Berechnung 3 5 12" xfId="5973" xr:uid="{B6CA677E-6B2C-4C37-843F-ABD249762E36}"/>
    <cellStyle name="Berechnung 3 5 12 2" xfId="26415" xr:uid="{58BA81D5-5C4C-4B90-9F09-AE3BF41687D0}"/>
    <cellStyle name="Berechnung 3 5 13" xfId="5974" xr:uid="{5726AC0F-415B-43D8-9B4E-3A156DE68CA5}"/>
    <cellStyle name="Berechnung 3 5 13 2" xfId="26416" xr:uid="{3F6A9A12-5282-490A-B309-11DC6B3FB2C9}"/>
    <cellStyle name="Berechnung 3 5 14" xfId="5975" xr:uid="{9D8686AA-A1C1-4FFD-9E76-AEEC9257F2E5}"/>
    <cellStyle name="Berechnung 3 5 14 2" xfId="26417" xr:uid="{DF31BFBA-DA60-4787-94A6-58D9B35DD18D}"/>
    <cellStyle name="Berechnung 3 5 15" xfId="5976" xr:uid="{13F77448-A754-463D-9C13-040FA7263D17}"/>
    <cellStyle name="Berechnung 3 5 15 2" xfId="26418" xr:uid="{1020ADB2-CBC1-4F15-821A-8D51D069964F}"/>
    <cellStyle name="Berechnung 3 5 16" xfId="26419" xr:uid="{D56BCF3F-B3BB-433A-AF87-7E792489A53C}"/>
    <cellStyle name="Berechnung 3 5 2" xfId="5977" xr:uid="{A446BEFB-B861-46DB-8DF7-3B23270D2F01}"/>
    <cellStyle name="Berechnung 3 5 2 10" xfId="5978" xr:uid="{00747416-BAB3-4F82-9973-B154120BC98B}"/>
    <cellStyle name="Berechnung 3 5 2 10 2" xfId="26420" xr:uid="{A134FC74-5FB2-4857-80C5-93F58AF99D1A}"/>
    <cellStyle name="Berechnung 3 5 2 11" xfId="5979" xr:uid="{B150CDA6-2D17-4A6C-864D-1F0A72FE08C4}"/>
    <cellStyle name="Berechnung 3 5 2 11 2" xfId="26421" xr:uid="{294F2AFE-BE7F-47A8-9AE7-6683DC92F360}"/>
    <cellStyle name="Berechnung 3 5 2 12" xfId="5980" xr:uid="{9C07CCE4-BB21-4828-8B56-675825FF393E}"/>
    <cellStyle name="Berechnung 3 5 2 12 2" xfId="26422" xr:uid="{CF5E7595-ACD8-444F-BD56-E7741A8CDBFF}"/>
    <cellStyle name="Berechnung 3 5 2 13" xfId="5981" xr:uid="{9E433B0A-E565-405B-AAA6-F555E8876B9B}"/>
    <cellStyle name="Berechnung 3 5 2 13 2" xfId="26423" xr:uid="{E1F8F320-DB59-4CF8-A121-D37F6D707FB8}"/>
    <cellStyle name="Berechnung 3 5 2 14" xfId="5982" xr:uid="{3E6B266D-E358-45F2-836C-0959B961A3A4}"/>
    <cellStyle name="Berechnung 3 5 2 14 2" xfId="26424" xr:uid="{BD8D2945-F8A4-4C76-B32B-2190EE6B8009}"/>
    <cellStyle name="Berechnung 3 5 2 15" xfId="26425" xr:uid="{C4E219F4-AF83-455B-B1BF-BF9B6FD24899}"/>
    <cellStyle name="Berechnung 3 5 2 2" xfId="5983" xr:uid="{97483F26-81BF-4D7E-8B9A-F8F65F195F29}"/>
    <cellStyle name="Berechnung 3 5 2 2 10" xfId="5984" xr:uid="{BB245788-564D-49E9-B4B1-1E7129D5326C}"/>
    <cellStyle name="Berechnung 3 5 2 2 10 2" xfId="26426" xr:uid="{F00A05DF-92DF-4CE2-931D-9DFF8FDB16C3}"/>
    <cellStyle name="Berechnung 3 5 2 2 11" xfId="5985" xr:uid="{D62C6C28-4B7A-4BA7-AAD4-4938304D2AD3}"/>
    <cellStyle name="Berechnung 3 5 2 2 11 2" xfId="26427" xr:uid="{86EC324F-F2BD-4F4B-8391-E4F3A9DDDFA8}"/>
    <cellStyle name="Berechnung 3 5 2 2 12" xfId="5986" xr:uid="{5ABEBF64-227E-431C-A6C8-8B29B5B24691}"/>
    <cellStyle name="Berechnung 3 5 2 2 12 2" xfId="26428" xr:uid="{36AFD8D2-BF4C-4B1F-9C99-3C94BB2A6430}"/>
    <cellStyle name="Berechnung 3 5 2 2 13" xfId="5987" xr:uid="{C941E78B-23D6-4AA2-9FCD-0A272FFE43B4}"/>
    <cellStyle name="Berechnung 3 5 2 2 13 2" xfId="26429" xr:uid="{81C6BB88-AF62-44D8-8846-6CE209C7C1D7}"/>
    <cellStyle name="Berechnung 3 5 2 2 14" xfId="5988" xr:uid="{27E81234-5501-4EE8-8455-47BB9A1ADF71}"/>
    <cellStyle name="Berechnung 3 5 2 2 14 2" xfId="26430" xr:uid="{CFBD40E4-F37D-4540-B416-BDF01C11EEA4}"/>
    <cellStyle name="Berechnung 3 5 2 2 15" xfId="26431" xr:uid="{9B764642-ECC2-4A34-A170-75F478681AD0}"/>
    <cellStyle name="Berechnung 3 5 2 2 2" xfId="5989" xr:uid="{A76CBEE4-3F90-42C6-AA9C-AED102089B54}"/>
    <cellStyle name="Berechnung 3 5 2 2 2 2" xfId="26432" xr:uid="{A186CD0C-4F30-450E-A85A-EC5FEC7E8233}"/>
    <cellStyle name="Berechnung 3 5 2 2 3" xfId="5990" xr:uid="{5CE5F02F-2510-4EC4-AA44-EFAD3F156C58}"/>
    <cellStyle name="Berechnung 3 5 2 2 3 2" xfId="26433" xr:uid="{4DF45513-3828-4823-B44E-648828077B1D}"/>
    <cellStyle name="Berechnung 3 5 2 2 4" xfId="5991" xr:uid="{FA004AFA-85D6-4D7C-8244-6EC1C852B748}"/>
    <cellStyle name="Berechnung 3 5 2 2 4 2" xfId="26434" xr:uid="{40B85F08-C093-45F6-B35E-A7438A8916E1}"/>
    <cellStyle name="Berechnung 3 5 2 2 5" xfId="5992" xr:uid="{99E218D2-D34A-4C43-AEE3-8523E9DF3CC9}"/>
    <cellStyle name="Berechnung 3 5 2 2 5 2" xfId="26435" xr:uid="{D9C2EA1B-D5B2-4D38-8C08-FB0A79107E9A}"/>
    <cellStyle name="Berechnung 3 5 2 2 6" xfId="5993" xr:uid="{E850880C-4DB7-44F5-B8F0-EFBFFE1FE6A4}"/>
    <cellStyle name="Berechnung 3 5 2 2 6 2" xfId="26436" xr:uid="{2E89D900-7500-4A1D-B821-025BD0D6EE60}"/>
    <cellStyle name="Berechnung 3 5 2 2 7" xfId="5994" xr:uid="{FB3CD73D-7DA0-4F35-B0C4-B39F3E8E4939}"/>
    <cellStyle name="Berechnung 3 5 2 2 7 2" xfId="26437" xr:uid="{B95910B0-66D8-47A7-B3FE-37F752099196}"/>
    <cellStyle name="Berechnung 3 5 2 2 8" xfId="5995" xr:uid="{967E7EF9-2E99-451D-9CA1-214A3165638D}"/>
    <cellStyle name="Berechnung 3 5 2 2 8 2" xfId="26438" xr:uid="{85D497F6-8ECB-4000-96FD-EE07A7B8A661}"/>
    <cellStyle name="Berechnung 3 5 2 2 9" xfId="5996" xr:uid="{496018EA-801A-4AD4-856A-16A020B60B18}"/>
    <cellStyle name="Berechnung 3 5 2 2 9 2" xfId="26439" xr:uid="{824B83E0-8556-4F6D-89B7-102FF392C85D}"/>
    <cellStyle name="Berechnung 3 5 2 3" xfId="5997" xr:uid="{0C08F1F4-11FD-46B0-8BB8-682601B1D845}"/>
    <cellStyle name="Berechnung 3 5 2 3 2" xfId="26440" xr:uid="{3F5AE7FD-A22E-4C72-AEAC-9F18D7760084}"/>
    <cellStyle name="Berechnung 3 5 2 4" xfId="5998" xr:uid="{06AFBF09-5876-483E-8CC2-146D526CCEEB}"/>
    <cellStyle name="Berechnung 3 5 2 4 2" xfId="26441" xr:uid="{C2FB1CDC-38DE-4536-AB46-5FA059E7AFAB}"/>
    <cellStyle name="Berechnung 3 5 2 5" xfId="5999" xr:uid="{F0FC86F9-2287-4E30-8B7B-57E07D4F1BB3}"/>
    <cellStyle name="Berechnung 3 5 2 5 2" xfId="26442" xr:uid="{77BD4370-29C9-43B4-96A2-76E657812380}"/>
    <cellStyle name="Berechnung 3 5 2 6" xfId="6000" xr:uid="{7624322C-7489-41AC-BBF9-DA354001242E}"/>
    <cellStyle name="Berechnung 3 5 2 6 2" xfId="26443" xr:uid="{526EE731-1F8A-407F-8612-8EAC68C9BA70}"/>
    <cellStyle name="Berechnung 3 5 2 7" xfId="6001" xr:uid="{F3C33F60-5CC3-4E9A-A1C9-C0A6EFF089C7}"/>
    <cellStyle name="Berechnung 3 5 2 7 2" xfId="26444" xr:uid="{46DC89B6-F5CF-4F62-9D60-D4C2C07E55DB}"/>
    <cellStyle name="Berechnung 3 5 2 8" xfId="6002" xr:uid="{0CCEB24A-E589-487B-ADE2-2DE4CD9ADD25}"/>
    <cellStyle name="Berechnung 3 5 2 8 2" xfId="26445" xr:uid="{2CE8C3E7-1FF5-4885-8EC7-CB3656CA1592}"/>
    <cellStyle name="Berechnung 3 5 2 9" xfId="6003" xr:uid="{9C4EB94B-C059-45A1-A5DE-C45FEAAF94B7}"/>
    <cellStyle name="Berechnung 3 5 2 9 2" xfId="26446" xr:uid="{F5EE0BB6-98F1-475D-8165-FA9809194DC5}"/>
    <cellStyle name="Berechnung 3 5 3" xfId="6004" xr:uid="{4B5EFA55-EF8B-4853-88C5-C54E207C1442}"/>
    <cellStyle name="Berechnung 3 5 3 10" xfId="6005" xr:uid="{5DFEA26B-02A5-4516-B898-C02508B7C292}"/>
    <cellStyle name="Berechnung 3 5 3 10 2" xfId="26447" xr:uid="{CEF3DB62-3F9D-4BEA-A471-19F4F1D1CCBE}"/>
    <cellStyle name="Berechnung 3 5 3 11" xfId="6006" xr:uid="{02188300-BE7E-4D48-9CD9-C610639977CC}"/>
    <cellStyle name="Berechnung 3 5 3 11 2" xfId="26448" xr:uid="{CB3B0FE5-E6DE-4F42-A57C-8D1E48798FE6}"/>
    <cellStyle name="Berechnung 3 5 3 12" xfId="6007" xr:uid="{D00C3088-0356-4FF8-97CC-4BDDB8C4F6B4}"/>
    <cellStyle name="Berechnung 3 5 3 12 2" xfId="26449" xr:uid="{40DAE57C-D4A2-40B0-A0DA-3C03B7B4DDF9}"/>
    <cellStyle name="Berechnung 3 5 3 13" xfId="6008" xr:uid="{33182412-02D5-4DFE-97B5-A84844DB349B}"/>
    <cellStyle name="Berechnung 3 5 3 13 2" xfId="26450" xr:uid="{E9B2483D-4502-4527-A509-3716016331BF}"/>
    <cellStyle name="Berechnung 3 5 3 14" xfId="6009" xr:uid="{E7EAE829-0294-4A4A-AD2B-257C7519AD50}"/>
    <cellStyle name="Berechnung 3 5 3 14 2" xfId="26451" xr:uid="{034E4D3B-6855-417D-A4D8-7A886A430D78}"/>
    <cellStyle name="Berechnung 3 5 3 15" xfId="26452" xr:uid="{F9FA3ADA-7085-4E1B-9265-932FC32EFCC7}"/>
    <cellStyle name="Berechnung 3 5 3 2" xfId="6010" xr:uid="{1516F499-B52A-47A8-8777-7451D2593624}"/>
    <cellStyle name="Berechnung 3 5 3 2 2" xfId="26453" xr:uid="{85319F7F-9A71-4C07-AF5E-2A59DDFC5787}"/>
    <cellStyle name="Berechnung 3 5 3 3" xfId="6011" xr:uid="{03B71CD0-AE9B-4FF4-85AC-7604D66D8E59}"/>
    <cellStyle name="Berechnung 3 5 3 3 2" xfId="26454" xr:uid="{BC98BBC7-9FA9-4288-A02C-A523A4CE6E23}"/>
    <cellStyle name="Berechnung 3 5 3 4" xfId="6012" xr:uid="{21ED641A-B390-4E45-A1DD-B7621ED64560}"/>
    <cellStyle name="Berechnung 3 5 3 4 2" xfId="26455" xr:uid="{F9AB2846-E167-4DCD-A1CE-F8548458DA22}"/>
    <cellStyle name="Berechnung 3 5 3 5" xfId="6013" xr:uid="{0E22AEA8-FC4E-4A03-A2CC-F60C1C0A7940}"/>
    <cellStyle name="Berechnung 3 5 3 5 2" xfId="26456" xr:uid="{BCD149BA-5101-4992-B2C0-A0043AFFA279}"/>
    <cellStyle name="Berechnung 3 5 3 6" xfId="6014" xr:uid="{842764EA-2CE4-4610-B6CB-D449300C91C9}"/>
    <cellStyle name="Berechnung 3 5 3 6 2" xfId="26457" xr:uid="{CE008999-7B93-48B3-8683-AC6E0F7BFA0F}"/>
    <cellStyle name="Berechnung 3 5 3 7" xfId="6015" xr:uid="{72A731A1-E8B8-439D-91FF-E8E894E6B44A}"/>
    <cellStyle name="Berechnung 3 5 3 7 2" xfId="26458" xr:uid="{7B008E98-5439-45A1-AF19-A0458ABE97C0}"/>
    <cellStyle name="Berechnung 3 5 3 8" xfId="6016" xr:uid="{6E27F717-C632-4F2F-8701-0E124671AA90}"/>
    <cellStyle name="Berechnung 3 5 3 8 2" xfId="26459" xr:uid="{953804E2-6992-4BB7-B224-109B1EA162B4}"/>
    <cellStyle name="Berechnung 3 5 3 9" xfId="6017" xr:uid="{81FE940D-A53E-4F46-93E3-93F61FA24EA8}"/>
    <cellStyle name="Berechnung 3 5 3 9 2" xfId="26460" xr:uid="{08819467-FB37-4207-889F-12EB5626CF81}"/>
    <cellStyle name="Berechnung 3 5 4" xfId="6018" xr:uid="{555D967B-60F6-4C4C-9D96-5328AD656F8C}"/>
    <cellStyle name="Berechnung 3 5 4 2" xfId="26461" xr:uid="{7FB462C1-07A6-40A0-A021-68D6EBC3D3E1}"/>
    <cellStyle name="Berechnung 3 5 5" xfId="6019" xr:uid="{B1D9F3D8-782A-41C3-AA0B-4013D9D3E5EE}"/>
    <cellStyle name="Berechnung 3 5 5 2" xfId="26462" xr:uid="{2EF6F743-6005-411F-B912-C686DDA58C4A}"/>
    <cellStyle name="Berechnung 3 5 6" xfId="6020" xr:uid="{A90CF748-30DC-4F19-B099-D62F7B5708CC}"/>
    <cellStyle name="Berechnung 3 5 6 2" xfId="26463" xr:uid="{4C13025D-AB12-466F-9CFC-38F3FB1A4E7C}"/>
    <cellStyle name="Berechnung 3 5 7" xfId="6021" xr:uid="{52744AB9-DF22-4564-904A-3B6AE0E0B4D7}"/>
    <cellStyle name="Berechnung 3 5 7 2" xfId="26464" xr:uid="{83F4E952-4B7D-4244-B5E3-95B692A8C176}"/>
    <cellStyle name="Berechnung 3 5 8" xfId="6022" xr:uid="{1B983461-3F80-4D30-80DC-6F64376311F3}"/>
    <cellStyle name="Berechnung 3 5 8 2" xfId="26465" xr:uid="{68253784-436C-4005-A9E8-EA20A6ACA0EE}"/>
    <cellStyle name="Berechnung 3 5 9" xfId="6023" xr:uid="{2D51A057-2378-43F1-B198-35F9EFC8A67D}"/>
    <cellStyle name="Berechnung 3 5 9 2" xfId="26466" xr:uid="{3DAC60FE-1348-4EE4-B621-B51F8261AD7F}"/>
    <cellStyle name="Berechnung 3 6" xfId="6024" xr:uid="{BBB66108-675B-4EF4-BE16-CE0FB05A3359}"/>
    <cellStyle name="Berechnung 3 6 10" xfId="6025" xr:uid="{A3C35A48-7965-4C45-B3A3-9E5106B82EAA}"/>
    <cellStyle name="Berechnung 3 6 10 2" xfId="26467" xr:uid="{D33A2B81-3DC1-44F0-8A31-AC9392722BC4}"/>
    <cellStyle name="Berechnung 3 6 11" xfId="6026" xr:uid="{F2BD7644-A20C-4D96-8E7C-25FB090266A4}"/>
    <cellStyle name="Berechnung 3 6 11 2" xfId="26468" xr:uid="{CF7A1BC2-8414-46EE-8DB5-6CB7A56FC27D}"/>
    <cellStyle name="Berechnung 3 6 12" xfId="6027" xr:uid="{D67536D7-745A-4645-AECD-0C37B1976C12}"/>
    <cellStyle name="Berechnung 3 6 12 2" xfId="26469" xr:uid="{3174B4B0-4EFD-4D0E-8AB3-FE9D26208D55}"/>
    <cellStyle name="Berechnung 3 6 13" xfId="6028" xr:uid="{63AA99C0-CA34-406D-8564-237A7274DAC8}"/>
    <cellStyle name="Berechnung 3 6 13 2" xfId="26470" xr:uid="{94418A08-D1C5-43FC-8DD1-9EE2F1ECC8F6}"/>
    <cellStyle name="Berechnung 3 6 14" xfId="6029" xr:uid="{7DC30999-734B-438E-85E3-DEE36D1797AF}"/>
    <cellStyle name="Berechnung 3 6 14 2" xfId="26471" xr:uid="{B6E611E9-1CD4-4D0C-A3A3-FB7B3589C06E}"/>
    <cellStyle name="Berechnung 3 6 15" xfId="6030" xr:uid="{AFE8728D-1677-4792-946E-2AE2EAF7AA50}"/>
    <cellStyle name="Berechnung 3 6 15 2" xfId="26472" xr:uid="{1AA98C41-F882-4BE1-8860-743907558DBC}"/>
    <cellStyle name="Berechnung 3 6 16" xfId="26473" xr:uid="{92ADD1BF-41CA-4B4C-8236-CA29E8AFF5D2}"/>
    <cellStyle name="Berechnung 3 6 2" xfId="6031" xr:uid="{77E473B4-9983-40CC-ABB9-A2E30BF8A31D}"/>
    <cellStyle name="Berechnung 3 6 2 10" xfId="6032" xr:uid="{6793DC7F-FC69-45A5-93C0-50EF45ADA7C3}"/>
    <cellStyle name="Berechnung 3 6 2 10 2" xfId="26474" xr:uid="{484362DC-FF0F-4735-BA5B-8816D9AB2BBA}"/>
    <cellStyle name="Berechnung 3 6 2 11" xfId="6033" xr:uid="{ADDA42BE-C5D9-434C-9468-4AF55C57DC9C}"/>
    <cellStyle name="Berechnung 3 6 2 11 2" xfId="26475" xr:uid="{329EE923-6CED-49AE-BD7D-8A8DF6591DBD}"/>
    <cellStyle name="Berechnung 3 6 2 12" xfId="6034" xr:uid="{94A102BE-C451-423A-9923-F006EFD129C8}"/>
    <cellStyle name="Berechnung 3 6 2 12 2" xfId="26476" xr:uid="{83AF2A77-00F1-42F3-8FE0-CE20B7ABF376}"/>
    <cellStyle name="Berechnung 3 6 2 13" xfId="6035" xr:uid="{9A53FC6F-7F93-4242-A421-58E4C26063FC}"/>
    <cellStyle name="Berechnung 3 6 2 13 2" xfId="26477" xr:uid="{6DC38B0D-71CC-4806-8491-ACC6F71B0D30}"/>
    <cellStyle name="Berechnung 3 6 2 14" xfId="6036" xr:uid="{2E46589B-2CC3-4CDC-997E-158D87E4B6CA}"/>
    <cellStyle name="Berechnung 3 6 2 14 2" xfId="26478" xr:uid="{261FD464-8A32-4559-8A22-9951857CA29E}"/>
    <cellStyle name="Berechnung 3 6 2 15" xfId="26479" xr:uid="{73E2AA31-9CD6-4872-AEC5-E5A12215BADD}"/>
    <cellStyle name="Berechnung 3 6 2 2" xfId="6037" xr:uid="{716D8FDD-BFFC-46A7-BD55-61D16AE38588}"/>
    <cellStyle name="Berechnung 3 6 2 2 10" xfId="6038" xr:uid="{708F6085-8AE0-4EB6-97C8-3789DCF732C4}"/>
    <cellStyle name="Berechnung 3 6 2 2 10 2" xfId="26480" xr:uid="{A44D0269-FE85-4F3A-AB88-9F8EB01A7828}"/>
    <cellStyle name="Berechnung 3 6 2 2 11" xfId="6039" xr:uid="{17FCA45E-7F0D-4281-A537-F02BCAC4A3C3}"/>
    <cellStyle name="Berechnung 3 6 2 2 11 2" xfId="26481" xr:uid="{41813F6B-77D3-46FD-807D-5CB1FFCCC4F7}"/>
    <cellStyle name="Berechnung 3 6 2 2 12" xfId="6040" xr:uid="{62455E02-3EBD-474B-951C-0A84E7B7920B}"/>
    <cellStyle name="Berechnung 3 6 2 2 12 2" xfId="26482" xr:uid="{5EDF09DA-57A4-47FE-B003-810B4FCA40E9}"/>
    <cellStyle name="Berechnung 3 6 2 2 13" xfId="6041" xr:uid="{FC95D277-7CCC-4EDB-A6F4-7B70AFFD4939}"/>
    <cellStyle name="Berechnung 3 6 2 2 13 2" xfId="26483" xr:uid="{A541D409-44F7-454A-A20E-E252B1A52822}"/>
    <cellStyle name="Berechnung 3 6 2 2 14" xfId="6042" xr:uid="{5F524F8A-FD1D-457F-B1A2-FCE1628728A8}"/>
    <cellStyle name="Berechnung 3 6 2 2 14 2" xfId="26484" xr:uid="{F1769A2C-81EC-4381-974C-0F6AFB01F02D}"/>
    <cellStyle name="Berechnung 3 6 2 2 15" xfId="26485" xr:uid="{EC0BF28C-BE45-4010-B5C9-965C7EA5B9FF}"/>
    <cellStyle name="Berechnung 3 6 2 2 2" xfId="6043" xr:uid="{6F26C72B-6848-4C9C-9C6B-B81CA81B2743}"/>
    <cellStyle name="Berechnung 3 6 2 2 2 2" xfId="26486" xr:uid="{263DB349-9697-4A45-84D0-24F619D74C78}"/>
    <cellStyle name="Berechnung 3 6 2 2 3" xfId="6044" xr:uid="{61EC652C-E8C6-4A03-9698-ED7C80074CCA}"/>
    <cellStyle name="Berechnung 3 6 2 2 3 2" xfId="26487" xr:uid="{7E8EC64F-F644-4D1A-85DF-5340BD0EA3EA}"/>
    <cellStyle name="Berechnung 3 6 2 2 4" xfId="6045" xr:uid="{6F9A1320-A633-44E4-81B6-2CE1783F16D5}"/>
    <cellStyle name="Berechnung 3 6 2 2 4 2" xfId="26488" xr:uid="{FCD52448-8ABB-4F56-B040-A2B953265001}"/>
    <cellStyle name="Berechnung 3 6 2 2 5" xfId="6046" xr:uid="{F106780A-21F6-4D18-9978-587FC7C4ED69}"/>
    <cellStyle name="Berechnung 3 6 2 2 5 2" xfId="26489" xr:uid="{A0CCD4F6-87F7-4DF7-B578-603635DE7E89}"/>
    <cellStyle name="Berechnung 3 6 2 2 6" xfId="6047" xr:uid="{6A5BDE38-B071-4916-82CA-F59FB3089951}"/>
    <cellStyle name="Berechnung 3 6 2 2 6 2" xfId="26490" xr:uid="{FC2D6D5D-A899-45EF-A957-4A4738F61F39}"/>
    <cellStyle name="Berechnung 3 6 2 2 7" xfId="6048" xr:uid="{46F07C30-EE42-4D53-B5BF-EC209288108D}"/>
    <cellStyle name="Berechnung 3 6 2 2 7 2" xfId="26491" xr:uid="{6522DDED-6D21-4586-A82A-8728FBC11C22}"/>
    <cellStyle name="Berechnung 3 6 2 2 8" xfId="6049" xr:uid="{A898DF68-6A4C-47D8-89A9-BFE4C8127F7A}"/>
    <cellStyle name="Berechnung 3 6 2 2 8 2" xfId="26492" xr:uid="{E0595D22-9579-40FD-8C45-6B5B49848A58}"/>
    <cellStyle name="Berechnung 3 6 2 2 9" xfId="6050" xr:uid="{80755F93-420C-436F-964C-EC3F657D4902}"/>
    <cellStyle name="Berechnung 3 6 2 2 9 2" xfId="26493" xr:uid="{92183FE6-D610-4933-BFE4-41471B7A8982}"/>
    <cellStyle name="Berechnung 3 6 2 3" xfId="6051" xr:uid="{A2910065-4CDC-4810-9A75-7124F6C7C1C8}"/>
    <cellStyle name="Berechnung 3 6 2 3 2" xfId="26494" xr:uid="{A6F50F17-EFFC-40B0-B5E1-3D5A27393944}"/>
    <cellStyle name="Berechnung 3 6 2 4" xfId="6052" xr:uid="{1F5812F9-3089-4C53-A138-1C08DA9A8578}"/>
    <cellStyle name="Berechnung 3 6 2 4 2" xfId="26495" xr:uid="{49FE93C0-7704-464F-89DA-A07EF1B3CE8F}"/>
    <cellStyle name="Berechnung 3 6 2 5" xfId="6053" xr:uid="{C768E3BD-46A4-426F-A996-E71FFA486415}"/>
    <cellStyle name="Berechnung 3 6 2 5 2" xfId="26496" xr:uid="{DF1F00F7-1538-42BE-B151-1E372C0ED7D5}"/>
    <cellStyle name="Berechnung 3 6 2 6" xfId="6054" xr:uid="{FE4C5211-30AB-4FB3-9A3C-4F5F6C6DDE3E}"/>
    <cellStyle name="Berechnung 3 6 2 6 2" xfId="26497" xr:uid="{8F2FFE12-CE4F-46CD-AAF7-CD14BE5C656C}"/>
    <cellStyle name="Berechnung 3 6 2 7" xfId="6055" xr:uid="{BD5D9DBB-77C8-435F-A9E5-3AAA53EE2895}"/>
    <cellStyle name="Berechnung 3 6 2 7 2" xfId="26498" xr:uid="{444B8D16-1B30-4003-8BDC-68A4945DF934}"/>
    <cellStyle name="Berechnung 3 6 2 8" xfId="6056" xr:uid="{66B3E3FE-B3B0-4A76-8799-14D7234A2BA2}"/>
    <cellStyle name="Berechnung 3 6 2 8 2" xfId="26499" xr:uid="{07242638-DE15-4A76-859F-572DA9E6BC42}"/>
    <cellStyle name="Berechnung 3 6 2 9" xfId="6057" xr:uid="{FBDF6F13-51AC-4382-ACEB-6CA9E9B24794}"/>
    <cellStyle name="Berechnung 3 6 2 9 2" xfId="26500" xr:uid="{3C580525-6030-4084-A84D-C0BB6310D992}"/>
    <cellStyle name="Berechnung 3 6 3" xfId="6058" xr:uid="{0B5774EF-48D0-4C77-8138-1EEBCB8F71C6}"/>
    <cellStyle name="Berechnung 3 6 3 10" xfId="6059" xr:uid="{9A2F86E3-A014-46FF-91B9-C3C37C5CBB5C}"/>
    <cellStyle name="Berechnung 3 6 3 10 2" xfId="26501" xr:uid="{1F57CB21-D952-485B-A227-5FC4223E2239}"/>
    <cellStyle name="Berechnung 3 6 3 11" xfId="6060" xr:uid="{2AD15571-1C79-491A-A83C-3056C2F1267B}"/>
    <cellStyle name="Berechnung 3 6 3 11 2" xfId="26502" xr:uid="{1015DF66-9615-48B0-B644-F3D208815A1F}"/>
    <cellStyle name="Berechnung 3 6 3 12" xfId="6061" xr:uid="{BD7D29E6-11E4-4626-9185-3ABCD022A00F}"/>
    <cellStyle name="Berechnung 3 6 3 12 2" xfId="26503" xr:uid="{79F040F8-DF98-4E17-B72D-43E2818E05E7}"/>
    <cellStyle name="Berechnung 3 6 3 13" xfId="6062" xr:uid="{C64D8678-8784-4B12-8386-8640F752ED6A}"/>
    <cellStyle name="Berechnung 3 6 3 13 2" xfId="26504" xr:uid="{87DF4906-C3EF-414A-8558-CBAF7463271B}"/>
    <cellStyle name="Berechnung 3 6 3 14" xfId="6063" xr:uid="{B9D5D6CE-BBA4-4281-8A65-1CBEBB39A40D}"/>
    <cellStyle name="Berechnung 3 6 3 14 2" xfId="26505" xr:uid="{6E743997-D3DA-4F51-84A5-44248C6BEA9F}"/>
    <cellStyle name="Berechnung 3 6 3 15" xfId="26506" xr:uid="{EC044B40-8A10-44E9-919C-A02AD766C6A5}"/>
    <cellStyle name="Berechnung 3 6 3 2" xfId="6064" xr:uid="{C36BDFFE-3E09-42FA-9F44-D964211CCFE1}"/>
    <cellStyle name="Berechnung 3 6 3 2 2" xfId="26507" xr:uid="{CBC6CB42-25E7-494A-8EA1-BFCA8FF93792}"/>
    <cellStyle name="Berechnung 3 6 3 3" xfId="6065" xr:uid="{1475920F-2FE4-4A5E-922C-C3C9E5C23487}"/>
    <cellStyle name="Berechnung 3 6 3 3 2" xfId="26508" xr:uid="{147CCCBB-8093-4388-817E-3ADF95D78110}"/>
    <cellStyle name="Berechnung 3 6 3 4" xfId="6066" xr:uid="{70ED2971-C1DD-45C0-B4C8-45A05B0792F7}"/>
    <cellStyle name="Berechnung 3 6 3 4 2" xfId="26509" xr:uid="{C83E1D9D-EEF0-4F53-99D8-2CC9882E0606}"/>
    <cellStyle name="Berechnung 3 6 3 5" xfId="6067" xr:uid="{8A127905-3C92-4083-8631-556EC4ACAF0B}"/>
    <cellStyle name="Berechnung 3 6 3 5 2" xfId="26510" xr:uid="{D8600007-93C5-495F-8010-64419B1A2AC2}"/>
    <cellStyle name="Berechnung 3 6 3 6" xfId="6068" xr:uid="{4D4D19BC-AB10-4798-B43A-01897133E103}"/>
    <cellStyle name="Berechnung 3 6 3 6 2" xfId="26511" xr:uid="{18A935D6-5485-4727-B99D-6CBB98FF8108}"/>
    <cellStyle name="Berechnung 3 6 3 7" xfId="6069" xr:uid="{AF075AC8-F652-406E-A919-47D5B38AA6F2}"/>
    <cellStyle name="Berechnung 3 6 3 7 2" xfId="26512" xr:uid="{E8721478-D616-4E70-A72B-C3636C5B24B1}"/>
    <cellStyle name="Berechnung 3 6 3 8" xfId="6070" xr:uid="{463EE867-D8A1-4B17-9B04-DF2119A6686B}"/>
    <cellStyle name="Berechnung 3 6 3 8 2" xfId="26513" xr:uid="{5B1A78A7-8DD4-4786-AD10-3E705C52BE5F}"/>
    <cellStyle name="Berechnung 3 6 3 9" xfId="6071" xr:uid="{C808A45A-563D-4660-BB2E-D30FA5C4AC18}"/>
    <cellStyle name="Berechnung 3 6 3 9 2" xfId="26514" xr:uid="{16B63ED8-DCC3-40E3-A8D1-888FC4B584E4}"/>
    <cellStyle name="Berechnung 3 6 4" xfId="6072" xr:uid="{8871E25E-7DF1-4AFA-BAEB-66EA3F808C74}"/>
    <cellStyle name="Berechnung 3 6 4 2" xfId="26515" xr:uid="{A40C260E-24FA-4E45-AE78-C56904B7BF2F}"/>
    <cellStyle name="Berechnung 3 6 5" xfId="6073" xr:uid="{F9D95C85-F732-404F-BD92-CBEF86EA08F3}"/>
    <cellStyle name="Berechnung 3 6 5 2" xfId="26516" xr:uid="{4D6EFAB9-5419-4F60-A245-E7D55D8C21A5}"/>
    <cellStyle name="Berechnung 3 6 6" xfId="6074" xr:uid="{E5EF4999-7588-469A-9DDC-DFE9929A2C64}"/>
    <cellStyle name="Berechnung 3 6 6 2" xfId="26517" xr:uid="{BA7A950E-7CD3-49AA-B6D6-5722C0DFDA1D}"/>
    <cellStyle name="Berechnung 3 6 7" xfId="6075" xr:uid="{6F006630-832D-44B7-BEFD-53B0E4AD02EB}"/>
    <cellStyle name="Berechnung 3 6 7 2" xfId="26518" xr:uid="{B4D43B05-90CD-47CD-9C7D-5E4450FE1DFD}"/>
    <cellStyle name="Berechnung 3 6 8" xfId="6076" xr:uid="{094454C4-3CE0-4BDF-A0A8-C6CE4C746F8E}"/>
    <cellStyle name="Berechnung 3 6 8 2" xfId="26519" xr:uid="{9CE31B3E-9D1F-4FDF-B69F-47680FB25DB9}"/>
    <cellStyle name="Berechnung 3 6 9" xfId="6077" xr:uid="{ACB34183-B3DC-4234-B820-6C678D65F51D}"/>
    <cellStyle name="Berechnung 3 6 9 2" xfId="26520" xr:uid="{8327414C-A883-4397-AD03-5234A6262279}"/>
    <cellStyle name="Berechnung 3 7" xfId="6078" xr:uid="{B80DA6B4-9998-44FA-9289-4053E4934243}"/>
    <cellStyle name="Berechnung 3 7 10" xfId="6079" xr:uid="{BBFC6147-9037-47D5-8CF5-05F59EC48E09}"/>
    <cellStyle name="Berechnung 3 7 10 2" xfId="26521" xr:uid="{5CAC8622-88A2-4578-9D70-522903748825}"/>
    <cellStyle name="Berechnung 3 7 11" xfId="6080" xr:uid="{C85D64DE-4C08-4B96-8509-015136C3EC0D}"/>
    <cellStyle name="Berechnung 3 7 11 2" xfId="26522" xr:uid="{E3998C40-ADC8-4DCE-8D0B-CDBBCFF8F577}"/>
    <cellStyle name="Berechnung 3 7 12" xfId="6081" xr:uid="{1D3F9376-AEF7-428E-81DB-63EED91280E8}"/>
    <cellStyle name="Berechnung 3 7 12 2" xfId="26523" xr:uid="{2AAE34DE-EFDB-4371-B74F-A5240D5CE9D4}"/>
    <cellStyle name="Berechnung 3 7 13" xfId="6082" xr:uid="{4E7ED2ED-D0CC-401D-9BEF-422EA5110042}"/>
    <cellStyle name="Berechnung 3 7 13 2" xfId="26524" xr:uid="{FB97745E-574E-43A4-8372-7F0FF82668BF}"/>
    <cellStyle name="Berechnung 3 7 14" xfId="6083" xr:uid="{5DE5E5BC-29D1-46BE-88D8-416343EDB675}"/>
    <cellStyle name="Berechnung 3 7 14 2" xfId="26525" xr:uid="{ACDFD559-EE5D-4448-957B-29D9B169675E}"/>
    <cellStyle name="Berechnung 3 7 15" xfId="26526" xr:uid="{9ADDCC7F-6A60-4036-A81E-B376D95BCC59}"/>
    <cellStyle name="Berechnung 3 7 2" xfId="6084" xr:uid="{06824D67-D06C-45CE-B181-D5A0E440D0F6}"/>
    <cellStyle name="Berechnung 3 7 2 10" xfId="6085" xr:uid="{A943C070-2618-4228-902B-8152B1B24C2B}"/>
    <cellStyle name="Berechnung 3 7 2 10 2" xfId="26527" xr:uid="{E5A22BAA-7F19-4BEF-B769-ED555C760370}"/>
    <cellStyle name="Berechnung 3 7 2 11" xfId="6086" xr:uid="{ADC7D533-A0C5-4D8A-9C2B-0ADFDF3201CB}"/>
    <cellStyle name="Berechnung 3 7 2 11 2" xfId="26528" xr:uid="{B2FBFCA5-47AA-4FFD-9751-0FEA9B0883BD}"/>
    <cellStyle name="Berechnung 3 7 2 12" xfId="6087" xr:uid="{77C180C7-7DC7-4A2A-B32C-902FFBE47865}"/>
    <cellStyle name="Berechnung 3 7 2 12 2" xfId="26529" xr:uid="{36739074-1AF6-43EB-B7AF-188D728F2B3C}"/>
    <cellStyle name="Berechnung 3 7 2 13" xfId="6088" xr:uid="{A82419FB-E87B-4513-9F98-BEDD1085252E}"/>
    <cellStyle name="Berechnung 3 7 2 13 2" xfId="26530" xr:uid="{2F7681FB-5EEE-44F0-9072-C2E03CE722D4}"/>
    <cellStyle name="Berechnung 3 7 2 14" xfId="6089" xr:uid="{EB614000-D118-487E-901A-2C2F9D67DEE8}"/>
    <cellStyle name="Berechnung 3 7 2 14 2" xfId="26531" xr:uid="{C32B61D5-F031-4ACB-A920-E28E0A4263E9}"/>
    <cellStyle name="Berechnung 3 7 2 15" xfId="26532" xr:uid="{3A131CA2-C0A5-49CC-8346-28CD65FCF4C5}"/>
    <cellStyle name="Berechnung 3 7 2 2" xfId="6090" xr:uid="{F16A0E30-C6F5-4EE9-B516-7E80B48D0C66}"/>
    <cellStyle name="Berechnung 3 7 2 2 2" xfId="26533" xr:uid="{7D5FAD35-B361-47C3-83C6-9F5D30A4A339}"/>
    <cellStyle name="Berechnung 3 7 2 3" xfId="6091" xr:uid="{205635A5-EF91-42E1-8CB6-88AEF2D6FE2A}"/>
    <cellStyle name="Berechnung 3 7 2 3 2" xfId="26534" xr:uid="{7AB133E6-D0C8-4F04-9756-62DB99058E14}"/>
    <cellStyle name="Berechnung 3 7 2 4" xfId="6092" xr:uid="{478C8304-2261-40F4-9C6D-6AAE1D0372BC}"/>
    <cellStyle name="Berechnung 3 7 2 4 2" xfId="26535" xr:uid="{1E3509FA-5B36-4945-9F8E-64D1C1F32588}"/>
    <cellStyle name="Berechnung 3 7 2 5" xfId="6093" xr:uid="{F4968D39-8DB5-4F83-ADF2-1A6F54A174E7}"/>
    <cellStyle name="Berechnung 3 7 2 5 2" xfId="26536" xr:uid="{78E69BBF-B67D-40A7-ACCB-B0DD6B36C9EC}"/>
    <cellStyle name="Berechnung 3 7 2 6" xfId="6094" xr:uid="{F7E3CBC0-0AA8-4FD1-AA28-6636D83417AA}"/>
    <cellStyle name="Berechnung 3 7 2 6 2" xfId="26537" xr:uid="{2ED3D547-199C-42C8-BD03-5859CC1FEB9D}"/>
    <cellStyle name="Berechnung 3 7 2 7" xfId="6095" xr:uid="{5D90DEF5-D142-466D-B517-25FA72CCF7D6}"/>
    <cellStyle name="Berechnung 3 7 2 7 2" xfId="26538" xr:uid="{01D9F954-F8E7-47E7-83DA-A9B14D39B7D5}"/>
    <cellStyle name="Berechnung 3 7 2 8" xfId="6096" xr:uid="{62F3242F-52CA-4B56-A160-AB2880FADB5D}"/>
    <cellStyle name="Berechnung 3 7 2 8 2" xfId="26539" xr:uid="{61A3A966-B836-499A-AB26-DA92A6AF8746}"/>
    <cellStyle name="Berechnung 3 7 2 9" xfId="6097" xr:uid="{3C03E168-AFBF-4A81-BA03-AD06BFF88B99}"/>
    <cellStyle name="Berechnung 3 7 2 9 2" xfId="26540" xr:uid="{1E13E433-5C9F-45A0-84C7-431595D11FDC}"/>
    <cellStyle name="Berechnung 3 7 3" xfId="6098" xr:uid="{FD3B70C2-94F8-478D-99FA-8FDB7B5F87AD}"/>
    <cellStyle name="Berechnung 3 7 3 2" xfId="26541" xr:uid="{513CBFC8-B565-4B97-9470-1B32FB58A1F6}"/>
    <cellStyle name="Berechnung 3 7 4" xfId="6099" xr:uid="{29AF67FC-3204-4C0C-89F5-F741F7313BFC}"/>
    <cellStyle name="Berechnung 3 7 4 2" xfId="26542" xr:uid="{A1025626-CFB0-4F87-9487-41E7EA99CC21}"/>
    <cellStyle name="Berechnung 3 7 5" xfId="6100" xr:uid="{53101F32-A8BE-4C54-BB6C-6C00F96CE5D1}"/>
    <cellStyle name="Berechnung 3 7 5 2" xfId="26543" xr:uid="{73742A3B-9539-473C-A7CD-6E728FCECD04}"/>
    <cellStyle name="Berechnung 3 7 6" xfId="6101" xr:uid="{03DE4DBF-AE1A-4499-89DD-DD152995436A}"/>
    <cellStyle name="Berechnung 3 7 6 2" xfId="26544" xr:uid="{99C076D3-272E-4756-9B6A-153223EDA6A5}"/>
    <cellStyle name="Berechnung 3 7 7" xfId="6102" xr:uid="{F1F2FAF5-74FE-4CAB-AD33-5A67B527D894}"/>
    <cellStyle name="Berechnung 3 7 7 2" xfId="26545" xr:uid="{FF1F6E52-791F-4142-A332-59847D5F9101}"/>
    <cellStyle name="Berechnung 3 7 8" xfId="6103" xr:uid="{0E3DD087-2A8D-4522-A78F-8704DCBAF766}"/>
    <cellStyle name="Berechnung 3 7 8 2" xfId="26546" xr:uid="{66832065-C17C-434F-B7DC-001442D24674}"/>
    <cellStyle name="Berechnung 3 7 9" xfId="6104" xr:uid="{158DEF10-8178-4872-9D53-F8E3F4E9781A}"/>
    <cellStyle name="Berechnung 3 7 9 2" xfId="26547" xr:uid="{D04215F1-C156-4238-87FC-F796CF446485}"/>
    <cellStyle name="Berechnung 3 8" xfId="6105" xr:uid="{A93AC5E9-6047-4EF9-91E1-75D97C0BE987}"/>
    <cellStyle name="Berechnung 3 8 10" xfId="6106" xr:uid="{06F01420-AD02-42D6-B852-F5F3F3BB0940}"/>
    <cellStyle name="Berechnung 3 8 10 2" xfId="26548" xr:uid="{96C246C0-CA65-41F2-827F-7E67094D4EDD}"/>
    <cellStyle name="Berechnung 3 8 11" xfId="6107" xr:uid="{B77C8617-652B-43A0-9B71-8EDA55F0D21C}"/>
    <cellStyle name="Berechnung 3 8 11 2" xfId="26549" xr:uid="{F6EE4350-0479-4806-B81C-C4B6E802E95D}"/>
    <cellStyle name="Berechnung 3 8 12" xfId="6108" xr:uid="{586CDF92-8DEF-4264-8594-4DC33E86A4C4}"/>
    <cellStyle name="Berechnung 3 8 12 2" xfId="26550" xr:uid="{E8336128-4F3A-4084-815F-7267A38434EB}"/>
    <cellStyle name="Berechnung 3 8 13" xfId="6109" xr:uid="{FE60667D-1CD2-41C6-BB5A-E08C33C49910}"/>
    <cellStyle name="Berechnung 3 8 13 2" xfId="26551" xr:uid="{7FDCC4AD-8ACD-43C4-9947-6D0D2308B830}"/>
    <cellStyle name="Berechnung 3 8 14" xfId="6110" xr:uid="{C982EC1B-20CF-46C0-99C7-09E38F200171}"/>
    <cellStyle name="Berechnung 3 8 14 2" xfId="26552" xr:uid="{B7C73DDB-9876-4EC9-985E-D4F5FD51D93E}"/>
    <cellStyle name="Berechnung 3 8 15" xfId="26553" xr:uid="{3F08CAC9-D7A0-4F3A-A108-553527EE8EAF}"/>
    <cellStyle name="Berechnung 3 8 2" xfId="6111" xr:uid="{9BCD3273-9748-4E2E-B0A8-51C3CE4FE947}"/>
    <cellStyle name="Berechnung 3 8 2 2" xfId="26554" xr:uid="{6656A8D3-CA4B-45FE-ADBA-CFD048766BBB}"/>
    <cellStyle name="Berechnung 3 8 3" xfId="6112" xr:uid="{1897F588-30B1-49DE-BA23-FF5D321659D2}"/>
    <cellStyle name="Berechnung 3 8 3 2" xfId="26555" xr:uid="{4A48ED81-9C86-480E-9137-949C2B9666C3}"/>
    <cellStyle name="Berechnung 3 8 4" xfId="6113" xr:uid="{08901D5C-BC44-4542-A310-0B5A1647BB11}"/>
    <cellStyle name="Berechnung 3 8 4 2" xfId="26556" xr:uid="{4FDEA5AC-5E9F-4CDA-8E8D-01CA5A5B290D}"/>
    <cellStyle name="Berechnung 3 8 5" xfId="6114" xr:uid="{2D377959-EBCA-4BA3-BA51-07B480862C87}"/>
    <cellStyle name="Berechnung 3 8 5 2" xfId="26557" xr:uid="{23EBCFB1-F918-4451-B997-1B9F1C401128}"/>
    <cellStyle name="Berechnung 3 8 6" xfId="6115" xr:uid="{D5DB7ABA-45AE-4974-BB53-F2ECDA182869}"/>
    <cellStyle name="Berechnung 3 8 6 2" xfId="26558" xr:uid="{485500AF-2E0B-4FCE-A766-86685D650A81}"/>
    <cellStyle name="Berechnung 3 8 7" xfId="6116" xr:uid="{D3CE523C-4C47-49F9-83C1-5BD498D53431}"/>
    <cellStyle name="Berechnung 3 8 7 2" xfId="26559" xr:uid="{434AE0BF-8AB2-422B-A909-30372BD89276}"/>
    <cellStyle name="Berechnung 3 8 8" xfId="6117" xr:uid="{FC4CE4A8-B420-4EC6-BC50-A98238C3A70F}"/>
    <cellStyle name="Berechnung 3 8 8 2" xfId="26560" xr:uid="{CA0CF974-AB2B-4477-A2DE-1EC500707796}"/>
    <cellStyle name="Berechnung 3 8 9" xfId="6118" xr:uid="{DC6C5935-BBF3-4CDB-883B-18A955DB8913}"/>
    <cellStyle name="Berechnung 3 8 9 2" xfId="26561" xr:uid="{A0D38735-6F60-4A14-B3BA-C9C11FB093A3}"/>
    <cellStyle name="Berechnung 3 9" xfId="6119" xr:uid="{522BC5BE-DF0F-4C41-919C-9E6086C8FDFE}"/>
    <cellStyle name="Berechnung 3 9 2" xfId="26562" xr:uid="{50FFA352-08CB-4AF7-A60C-0B6AFE11F461}"/>
    <cellStyle name="Berechnung 4" xfId="6120" xr:uid="{C9C5C478-7C0F-4538-A690-42254A7C68B4}"/>
    <cellStyle name="Berechnung 4 10" xfId="6121" xr:uid="{5AA19DB2-51B4-49A1-9EDE-91F57325FA24}"/>
    <cellStyle name="Berechnung 4 10 2" xfId="26563" xr:uid="{890B995E-0E39-4000-8C22-7E335D2BC76A}"/>
    <cellStyle name="Berechnung 4 11" xfId="6122" xr:uid="{019DA4C6-C63B-48A1-B4C9-E669C88B14EB}"/>
    <cellStyle name="Berechnung 4 11 2" xfId="26564" xr:uid="{D4B7A298-8E65-4411-9ED9-45CF054B6F55}"/>
    <cellStyle name="Berechnung 4 12" xfId="6123" xr:uid="{5FA8CF15-90B9-459D-BFE7-0226947DCA17}"/>
    <cellStyle name="Berechnung 4 12 2" xfId="26565" xr:uid="{C661B58D-2E12-4207-ACF7-AE55C7BCFEBC}"/>
    <cellStyle name="Berechnung 4 13" xfId="6124" xr:uid="{9A3D27B3-2111-4993-93EB-1241303D8B84}"/>
    <cellStyle name="Berechnung 4 13 2" xfId="26566" xr:uid="{2FA5C7AA-2E20-450D-A3F6-B8EE3C9BDDFC}"/>
    <cellStyle name="Berechnung 4 14" xfId="6125" xr:uid="{0E73E735-AE54-43E9-AD99-5C9DB5CA28C6}"/>
    <cellStyle name="Berechnung 4 14 2" xfId="26567" xr:uid="{BE214969-7E6F-48FE-8A55-812E609DC7AD}"/>
    <cellStyle name="Berechnung 4 15" xfId="6126" xr:uid="{F504B3B7-3A68-4DB1-9470-99F2EBCCB766}"/>
    <cellStyle name="Berechnung 4 15 2" xfId="26568" xr:uid="{84AD689B-C14A-4A05-9899-31896A69427C}"/>
    <cellStyle name="Berechnung 4 16" xfId="6127" xr:uid="{D7947869-E56A-49D8-B005-9F408C991F6A}"/>
    <cellStyle name="Berechnung 4 16 2" xfId="26569" xr:uid="{48A48F20-AE42-4536-BCD9-71B9253BB63B}"/>
    <cellStyle name="Berechnung 4 17" xfId="6128" xr:uid="{01BE5832-C721-4F94-A620-BD72B6123EEE}"/>
    <cellStyle name="Berechnung 4 17 2" xfId="26570" xr:uid="{65F65A5E-1D4A-4C98-A610-5ED6ED2BCC9D}"/>
    <cellStyle name="Berechnung 4 18" xfId="6129" xr:uid="{9BD0614B-68DC-4793-92F2-839D8E420FA6}"/>
    <cellStyle name="Berechnung 4 18 2" xfId="26571" xr:uid="{411432CC-A173-4189-8E20-08528BBADC05}"/>
    <cellStyle name="Berechnung 4 19" xfId="6130" xr:uid="{A9D4AC25-47B0-434E-A431-1650AFF7D661}"/>
    <cellStyle name="Berechnung 4 19 2" xfId="26572" xr:uid="{9F9F0306-D859-42F4-91F7-6DEBC913B95C}"/>
    <cellStyle name="Berechnung 4 2" xfId="6131" xr:uid="{C7B00A96-3F43-4C0A-ABB0-BB253E845F42}"/>
    <cellStyle name="Berechnung 4 2 10" xfId="6132" xr:uid="{FB9CD533-CFB3-443D-8607-8FA90079EAF5}"/>
    <cellStyle name="Berechnung 4 2 10 2" xfId="26573" xr:uid="{7652FCA3-DEA7-4D6F-AE27-5E31C34E9540}"/>
    <cellStyle name="Berechnung 4 2 11" xfId="6133" xr:uid="{0FFB582E-0E10-49DC-916C-A3F82A4C5E7E}"/>
    <cellStyle name="Berechnung 4 2 11 2" xfId="26574" xr:uid="{9C725067-2269-4B4B-9525-D106C1B34376}"/>
    <cellStyle name="Berechnung 4 2 12" xfId="6134" xr:uid="{C099B86E-C6C4-4AAB-8909-BADCBA4934DE}"/>
    <cellStyle name="Berechnung 4 2 12 2" xfId="26575" xr:uid="{846BD953-59D3-4497-B8EF-124C4499F0AC}"/>
    <cellStyle name="Berechnung 4 2 13" xfId="6135" xr:uid="{494F1B88-8732-42CC-AC0A-B404B087F1B7}"/>
    <cellStyle name="Berechnung 4 2 13 2" xfId="26576" xr:uid="{03933D36-2053-4F8C-9DB2-133B630BC15B}"/>
    <cellStyle name="Berechnung 4 2 14" xfId="6136" xr:uid="{B1976FB0-B4B0-40AD-8827-C1FFF540C797}"/>
    <cellStyle name="Berechnung 4 2 14 2" xfId="26577" xr:uid="{90F947EE-B43E-4027-8A63-46665E7B1A40}"/>
    <cellStyle name="Berechnung 4 2 15" xfId="6137" xr:uid="{EC73DE4B-F56D-4B16-A4C0-704D89A83113}"/>
    <cellStyle name="Berechnung 4 2 15 2" xfId="26578" xr:uid="{C7329546-78A7-4236-AA79-7E8F7647C5A9}"/>
    <cellStyle name="Berechnung 4 2 16" xfId="26579" xr:uid="{3BC9189A-255E-4576-9341-F47EADF07FC2}"/>
    <cellStyle name="Berechnung 4 2 2" xfId="6138" xr:uid="{63C86BCA-F49F-4DAC-8115-102A069DF60F}"/>
    <cellStyle name="Berechnung 4 2 2 10" xfId="6139" xr:uid="{84BC19B3-2B4E-4842-B657-10B3B634A8A7}"/>
    <cellStyle name="Berechnung 4 2 2 10 2" xfId="26580" xr:uid="{81EB2BA1-581F-4B73-814C-0B805D389521}"/>
    <cellStyle name="Berechnung 4 2 2 11" xfId="6140" xr:uid="{D9C76A9D-7E58-4023-908A-C3D85823AECD}"/>
    <cellStyle name="Berechnung 4 2 2 11 2" xfId="26581" xr:uid="{567126CC-F332-4FC2-8434-CF11E7A54C05}"/>
    <cellStyle name="Berechnung 4 2 2 12" xfId="6141" xr:uid="{E72DD8CF-7BC9-4CA4-87FD-984ED4759C5F}"/>
    <cellStyle name="Berechnung 4 2 2 12 2" xfId="26582" xr:uid="{43534EF8-0CDF-4E6C-A471-5A3E99C3FDAF}"/>
    <cellStyle name="Berechnung 4 2 2 13" xfId="6142" xr:uid="{022F1463-4F28-4229-845B-363F872D3032}"/>
    <cellStyle name="Berechnung 4 2 2 13 2" xfId="26583" xr:uid="{ED4507BF-E1C5-42B4-858B-55D0378FFD23}"/>
    <cellStyle name="Berechnung 4 2 2 14" xfId="6143" xr:uid="{4D3A2518-B935-47C7-9684-B294D72AFDCD}"/>
    <cellStyle name="Berechnung 4 2 2 14 2" xfId="26584" xr:uid="{1D7B28A2-EF83-4C5F-BC73-2BB60B8C14B4}"/>
    <cellStyle name="Berechnung 4 2 2 15" xfId="26585" xr:uid="{B2032057-8377-4EF8-B132-5FDAFA0CECEA}"/>
    <cellStyle name="Berechnung 4 2 2 2" xfId="6144" xr:uid="{F1DA5045-43F9-4A21-80F1-02E2FA8C86B8}"/>
    <cellStyle name="Berechnung 4 2 2 2 10" xfId="6145" xr:uid="{F6297401-7E8F-4CF9-80E2-D3CC2755C4C5}"/>
    <cellStyle name="Berechnung 4 2 2 2 10 2" xfId="26586" xr:uid="{ED51C937-9CFA-4B15-9F12-85F1EFE80948}"/>
    <cellStyle name="Berechnung 4 2 2 2 11" xfId="6146" xr:uid="{34497F02-4F1D-4B9B-BB74-5DC5D04B32DA}"/>
    <cellStyle name="Berechnung 4 2 2 2 11 2" xfId="26587" xr:uid="{2CA2172E-024C-4C3A-AECB-4A09C80EA33D}"/>
    <cellStyle name="Berechnung 4 2 2 2 12" xfId="6147" xr:uid="{E34FA3C5-EFE5-4B18-BBEA-C73F38AC2DEA}"/>
    <cellStyle name="Berechnung 4 2 2 2 12 2" xfId="26588" xr:uid="{D4220C63-0543-4D35-9AC2-71E8D9830821}"/>
    <cellStyle name="Berechnung 4 2 2 2 13" xfId="6148" xr:uid="{473FC819-9589-4493-89A0-602A188C7ED0}"/>
    <cellStyle name="Berechnung 4 2 2 2 13 2" xfId="26589" xr:uid="{71E068F3-270F-491B-A1E7-56E017397FCD}"/>
    <cellStyle name="Berechnung 4 2 2 2 14" xfId="6149" xr:uid="{7030726F-63A1-4415-BAFC-CFC6F2F23519}"/>
    <cellStyle name="Berechnung 4 2 2 2 14 2" xfId="26590" xr:uid="{3C906C46-7496-4B12-8CCB-83E773FEDCE5}"/>
    <cellStyle name="Berechnung 4 2 2 2 15" xfId="26591" xr:uid="{EAC3BC84-8FE7-42AA-9EF6-49596486A2C7}"/>
    <cellStyle name="Berechnung 4 2 2 2 2" xfId="6150" xr:uid="{276F29CE-F367-4377-BF40-9F29C1FF2EDB}"/>
    <cellStyle name="Berechnung 4 2 2 2 2 2" xfId="26592" xr:uid="{CFA20742-6714-43DC-B0B0-E291247FDA44}"/>
    <cellStyle name="Berechnung 4 2 2 2 3" xfId="6151" xr:uid="{98000BEA-D41C-4C92-94AE-8219EBCF6B11}"/>
    <cellStyle name="Berechnung 4 2 2 2 3 2" xfId="26593" xr:uid="{510A016B-02AC-430A-88B1-1985A5BCED22}"/>
    <cellStyle name="Berechnung 4 2 2 2 4" xfId="6152" xr:uid="{49F601C1-494D-40F6-B585-20AA4FE6A452}"/>
    <cellStyle name="Berechnung 4 2 2 2 4 2" xfId="26594" xr:uid="{C367ADF5-81AC-4BC4-9B84-229A1A3F86D8}"/>
    <cellStyle name="Berechnung 4 2 2 2 5" xfId="6153" xr:uid="{151D9BAA-47A1-4F21-866E-4D6590888203}"/>
    <cellStyle name="Berechnung 4 2 2 2 5 2" xfId="26595" xr:uid="{789D3AD2-C14F-412E-B7DD-CEA51A43B447}"/>
    <cellStyle name="Berechnung 4 2 2 2 6" xfId="6154" xr:uid="{CA039588-B891-4D08-8B8E-815EA84B73F4}"/>
    <cellStyle name="Berechnung 4 2 2 2 6 2" xfId="26596" xr:uid="{C9E980E1-CBB4-4DAD-886E-5FB859BCFB89}"/>
    <cellStyle name="Berechnung 4 2 2 2 7" xfId="6155" xr:uid="{454AA21F-19D9-43C6-A787-E9E5D9E4BEC1}"/>
    <cellStyle name="Berechnung 4 2 2 2 7 2" xfId="26597" xr:uid="{D2C0A5CB-A62C-4D86-9338-311AB70C2FAF}"/>
    <cellStyle name="Berechnung 4 2 2 2 8" xfId="6156" xr:uid="{464646A3-121F-4CE2-8654-5B9714E771BE}"/>
    <cellStyle name="Berechnung 4 2 2 2 8 2" xfId="26598" xr:uid="{14AD7542-8D4F-41C1-B155-1A1505508751}"/>
    <cellStyle name="Berechnung 4 2 2 2 9" xfId="6157" xr:uid="{6D3F65D6-2965-4FFD-8466-1283D1070D86}"/>
    <cellStyle name="Berechnung 4 2 2 2 9 2" xfId="26599" xr:uid="{CB85C612-7A71-44FA-B230-BA843487C239}"/>
    <cellStyle name="Berechnung 4 2 2 3" xfId="6158" xr:uid="{B31B7C82-3C6E-497E-9051-8070EA3AE761}"/>
    <cellStyle name="Berechnung 4 2 2 3 2" xfId="26600" xr:uid="{3A60BD6B-BF99-45ED-BA35-59F6AFEF71BD}"/>
    <cellStyle name="Berechnung 4 2 2 4" xfId="6159" xr:uid="{DB1566DE-6964-4071-8640-4F2F88FDA400}"/>
    <cellStyle name="Berechnung 4 2 2 4 2" xfId="26601" xr:uid="{955D6732-B72D-454B-BA01-5498A01ECAB8}"/>
    <cellStyle name="Berechnung 4 2 2 5" xfId="6160" xr:uid="{4CB503A6-4921-4758-BDFD-EC308F17F24E}"/>
    <cellStyle name="Berechnung 4 2 2 5 2" xfId="26602" xr:uid="{8DC8D969-6163-47F7-A174-E4AB45E9AC5D}"/>
    <cellStyle name="Berechnung 4 2 2 6" xfId="6161" xr:uid="{ED987106-A182-4BD4-8007-A3E197387602}"/>
    <cellStyle name="Berechnung 4 2 2 6 2" xfId="26603" xr:uid="{AE43E355-A859-479D-A060-C90976E7D447}"/>
    <cellStyle name="Berechnung 4 2 2 7" xfId="6162" xr:uid="{390C4C49-E967-443E-BDFD-5AF6A46CC99B}"/>
    <cellStyle name="Berechnung 4 2 2 7 2" xfId="26604" xr:uid="{021C7033-DD8C-47C1-B8CA-9A85297EFECD}"/>
    <cellStyle name="Berechnung 4 2 2 8" xfId="6163" xr:uid="{E4B7C604-A041-4A65-AC17-D018B3FA1DFE}"/>
    <cellStyle name="Berechnung 4 2 2 8 2" xfId="26605" xr:uid="{A8B45E71-B773-45FA-ACF6-CECE5AAFA170}"/>
    <cellStyle name="Berechnung 4 2 2 9" xfId="6164" xr:uid="{91BE6D82-E3B3-4CFA-904C-F758FC8EA1E4}"/>
    <cellStyle name="Berechnung 4 2 2 9 2" xfId="26606" xr:uid="{CD583D3D-A277-46CD-804E-46A1EB7B9525}"/>
    <cellStyle name="Berechnung 4 2 3" xfId="6165" xr:uid="{15E81F0C-84B4-48A0-8894-BFF4F3BAFE9A}"/>
    <cellStyle name="Berechnung 4 2 3 10" xfId="6166" xr:uid="{BA77CFE6-1E2D-4A25-B6AC-09C634F3B9BA}"/>
    <cellStyle name="Berechnung 4 2 3 10 2" xfId="26607" xr:uid="{539CCAD4-5557-46D2-ABB1-0F62F43747A3}"/>
    <cellStyle name="Berechnung 4 2 3 11" xfId="6167" xr:uid="{C2BCD458-CB41-4023-A725-B3FA2CB74127}"/>
    <cellStyle name="Berechnung 4 2 3 11 2" xfId="26608" xr:uid="{961BCD3E-FCCB-47B2-A702-BFC0F2A53B84}"/>
    <cellStyle name="Berechnung 4 2 3 12" xfId="6168" xr:uid="{105C5CCB-1FC4-4874-B9C1-1DD63AD3BDBB}"/>
    <cellStyle name="Berechnung 4 2 3 12 2" xfId="26609" xr:uid="{ED0BEA4B-F057-42D4-A904-D19102E6EAB3}"/>
    <cellStyle name="Berechnung 4 2 3 13" xfId="6169" xr:uid="{7C102947-37BB-41AD-A8A7-CB8897E95652}"/>
    <cellStyle name="Berechnung 4 2 3 13 2" xfId="26610" xr:uid="{0B1D1AA0-6C93-4EAB-A17F-0AD071D5B671}"/>
    <cellStyle name="Berechnung 4 2 3 14" xfId="6170" xr:uid="{E2C856E0-C3FF-4280-8DD5-3C667996F842}"/>
    <cellStyle name="Berechnung 4 2 3 14 2" xfId="26611" xr:uid="{FADEC1DD-F458-495D-9C4B-EBCDA9585D4F}"/>
    <cellStyle name="Berechnung 4 2 3 15" xfId="26612" xr:uid="{F6D7E4F8-D9A1-431F-9E00-BC8219BF5EA3}"/>
    <cellStyle name="Berechnung 4 2 3 2" xfId="6171" xr:uid="{51752660-6347-4813-B7E4-9CE818A25D19}"/>
    <cellStyle name="Berechnung 4 2 3 2 2" xfId="26613" xr:uid="{87E65A15-D418-4AD4-A32C-AE7FB9E8565F}"/>
    <cellStyle name="Berechnung 4 2 3 3" xfId="6172" xr:uid="{24831184-544A-4A88-ACD0-703D327E4C94}"/>
    <cellStyle name="Berechnung 4 2 3 3 2" xfId="26614" xr:uid="{21EFBA11-3AF0-4C65-A9B1-DFDF0E423A54}"/>
    <cellStyle name="Berechnung 4 2 3 4" xfId="6173" xr:uid="{916EEFAE-A508-42C9-A062-09A0D0B155D5}"/>
    <cellStyle name="Berechnung 4 2 3 4 2" xfId="26615" xr:uid="{9B9BF519-9130-4647-B8C8-B7479969C0E7}"/>
    <cellStyle name="Berechnung 4 2 3 5" xfId="6174" xr:uid="{F1479770-8C20-4C09-A595-28E5324FB8EA}"/>
    <cellStyle name="Berechnung 4 2 3 5 2" xfId="26616" xr:uid="{CEC74F90-94B2-4D7D-B4F4-1C1ABB75A09F}"/>
    <cellStyle name="Berechnung 4 2 3 6" xfId="6175" xr:uid="{97E205D3-DE92-4FCC-9A29-DC4D7EA33129}"/>
    <cellStyle name="Berechnung 4 2 3 6 2" xfId="26617" xr:uid="{A1D62784-A53C-478E-8CE5-8CD33EF9B63C}"/>
    <cellStyle name="Berechnung 4 2 3 7" xfId="6176" xr:uid="{58774AF7-8CD4-4E5C-A8C2-44F079A6A8A2}"/>
    <cellStyle name="Berechnung 4 2 3 7 2" xfId="26618" xr:uid="{9DBFA345-011F-436A-9914-1097EB260ADF}"/>
    <cellStyle name="Berechnung 4 2 3 8" xfId="6177" xr:uid="{E4DD0E75-AC60-4C9A-8019-51B7D7FC5986}"/>
    <cellStyle name="Berechnung 4 2 3 8 2" xfId="26619" xr:uid="{029F2663-65B5-4EE7-8162-E8270DEFBCF9}"/>
    <cellStyle name="Berechnung 4 2 3 9" xfId="6178" xr:uid="{12DE6254-1337-40B3-8C75-A8C0D90E16BF}"/>
    <cellStyle name="Berechnung 4 2 3 9 2" xfId="26620" xr:uid="{E6A8972F-4B13-4203-B336-38022DA9A2A7}"/>
    <cellStyle name="Berechnung 4 2 4" xfId="6179" xr:uid="{FD058A4A-CA4C-4563-97C2-C87A2FFCA2A4}"/>
    <cellStyle name="Berechnung 4 2 4 2" xfId="26621" xr:uid="{EEDBAB94-A100-4D05-93D0-FB19251202F8}"/>
    <cellStyle name="Berechnung 4 2 5" xfId="6180" xr:uid="{9C8BB7FC-0EBA-49A4-9D98-F5B05FD767E4}"/>
    <cellStyle name="Berechnung 4 2 5 2" xfId="26622" xr:uid="{025919AF-CC85-40A7-A706-D2DD968530C5}"/>
    <cellStyle name="Berechnung 4 2 6" xfId="6181" xr:uid="{828FB7FB-390B-4888-B4E1-DE368635D2AC}"/>
    <cellStyle name="Berechnung 4 2 6 2" xfId="26623" xr:uid="{97D1347D-8FA9-4DCD-B315-33774BED641D}"/>
    <cellStyle name="Berechnung 4 2 7" xfId="6182" xr:uid="{0C5CF88B-5E0F-44A8-84C0-CF8B95FEDC2E}"/>
    <cellStyle name="Berechnung 4 2 7 2" xfId="26624" xr:uid="{BA57D104-CB5C-4A22-B3E8-CF21D213E0E6}"/>
    <cellStyle name="Berechnung 4 2 8" xfId="6183" xr:uid="{956E4813-6C71-4385-8B8D-D7D80A7E327E}"/>
    <cellStyle name="Berechnung 4 2 8 2" xfId="26625" xr:uid="{CEC1B4BE-FEBA-4CA6-816D-ACE81B81163D}"/>
    <cellStyle name="Berechnung 4 2 9" xfId="6184" xr:uid="{49825A12-8631-4221-8C94-5C0753151B72}"/>
    <cellStyle name="Berechnung 4 2 9 2" xfId="26626" xr:uid="{8F632F18-E7AA-45C8-90D6-84ECAD58FE2C}"/>
    <cellStyle name="Berechnung 4 20" xfId="6185" xr:uid="{FC0C7B28-80DA-4199-AF2C-E8B6F41A41B5}"/>
    <cellStyle name="Berechnung 4 20 2" xfId="26627" xr:uid="{C890A144-2646-479B-82B4-BE36CEF2E545}"/>
    <cellStyle name="Berechnung 4 21" xfId="26628" xr:uid="{F3DDFCE3-13AD-4C8B-9847-AC9FD2AB89C3}"/>
    <cellStyle name="Berechnung 4 3" xfId="6186" xr:uid="{0F2E3FC0-0062-4316-B646-D6D7EB6A6651}"/>
    <cellStyle name="Berechnung 4 3 10" xfId="6187" xr:uid="{BE2F9A94-BCB3-4947-9734-1187D4CB62A4}"/>
    <cellStyle name="Berechnung 4 3 10 2" xfId="26629" xr:uid="{4B1CFA43-2060-45C5-9832-6BBF3896BBDA}"/>
    <cellStyle name="Berechnung 4 3 11" xfId="6188" xr:uid="{1BB1751C-ECD6-4980-9A71-61DE64A14E5F}"/>
    <cellStyle name="Berechnung 4 3 11 2" xfId="26630" xr:uid="{695EF607-B836-4CE0-92BA-382E49CC8B6D}"/>
    <cellStyle name="Berechnung 4 3 12" xfId="6189" xr:uid="{92A6246C-00D9-447E-B702-E5D15EB6070B}"/>
    <cellStyle name="Berechnung 4 3 12 2" xfId="26631" xr:uid="{F8993E44-6C50-4D57-9E93-F5DD4B7E323D}"/>
    <cellStyle name="Berechnung 4 3 13" xfId="6190" xr:uid="{A88DF981-6D06-46DD-BAD1-B5A56D47973E}"/>
    <cellStyle name="Berechnung 4 3 13 2" xfId="26632" xr:uid="{33FDC849-3C4A-4238-8282-BF68BB9E4255}"/>
    <cellStyle name="Berechnung 4 3 14" xfId="6191" xr:uid="{BD36252B-F7E7-4F45-8077-6664BDE0563F}"/>
    <cellStyle name="Berechnung 4 3 14 2" xfId="26633" xr:uid="{FFE34F72-27C0-4847-A3E4-A9D923BA36A1}"/>
    <cellStyle name="Berechnung 4 3 15" xfId="6192" xr:uid="{027FB427-DD0E-44A6-BBAD-281D34B1D9F8}"/>
    <cellStyle name="Berechnung 4 3 15 2" xfId="26634" xr:uid="{849EA58F-C4E4-41B3-B5F9-1A41B1FAF381}"/>
    <cellStyle name="Berechnung 4 3 16" xfId="26635" xr:uid="{B80801C8-81E1-4E74-9F9D-88D34A246635}"/>
    <cellStyle name="Berechnung 4 3 2" xfId="6193" xr:uid="{D482D78B-1C77-4AD5-8A55-15595B82E358}"/>
    <cellStyle name="Berechnung 4 3 2 10" xfId="6194" xr:uid="{88C8FF4C-26B6-4294-9BB5-BD54723493DA}"/>
    <cellStyle name="Berechnung 4 3 2 10 2" xfId="26636" xr:uid="{B119791A-9A06-45AC-8745-17EB34403240}"/>
    <cellStyle name="Berechnung 4 3 2 11" xfId="6195" xr:uid="{898E6A3C-251A-450A-B608-1E84626E9AF1}"/>
    <cellStyle name="Berechnung 4 3 2 11 2" xfId="26637" xr:uid="{EE533E79-E15B-4D9E-9E65-920A798AD2B0}"/>
    <cellStyle name="Berechnung 4 3 2 12" xfId="6196" xr:uid="{DF92354F-0660-4DBB-9CB6-BD18E58675D2}"/>
    <cellStyle name="Berechnung 4 3 2 12 2" xfId="26638" xr:uid="{AE64B751-9999-4C1A-B07D-2BC96FEBF159}"/>
    <cellStyle name="Berechnung 4 3 2 13" xfId="6197" xr:uid="{E8BB54F9-CF74-41C6-8287-42E5CD4669C2}"/>
    <cellStyle name="Berechnung 4 3 2 13 2" xfId="26639" xr:uid="{51B09518-9225-421C-897E-3B970FCD2B73}"/>
    <cellStyle name="Berechnung 4 3 2 14" xfId="6198" xr:uid="{1E9C855C-AB8A-4722-BED3-09A09A7175D4}"/>
    <cellStyle name="Berechnung 4 3 2 14 2" xfId="26640" xr:uid="{5E49BC3A-FAF2-4503-9A10-ECDE854C42B7}"/>
    <cellStyle name="Berechnung 4 3 2 15" xfId="26641" xr:uid="{58D5DAF6-B672-4F72-8C34-9DE19B5E24FF}"/>
    <cellStyle name="Berechnung 4 3 2 2" xfId="6199" xr:uid="{F2A7142A-14FD-4225-84A1-CECD48003424}"/>
    <cellStyle name="Berechnung 4 3 2 2 10" xfId="6200" xr:uid="{CD317A51-FCB7-476F-AB71-B17880ACEE7E}"/>
    <cellStyle name="Berechnung 4 3 2 2 10 2" xfId="26642" xr:uid="{6BFD26B2-ACAC-4722-B38A-EC0AD38C589B}"/>
    <cellStyle name="Berechnung 4 3 2 2 11" xfId="6201" xr:uid="{03AC3509-49FB-4081-A4DC-74ED4FB40B68}"/>
    <cellStyle name="Berechnung 4 3 2 2 11 2" xfId="26643" xr:uid="{852FA4FB-AEAA-42D3-B6B1-04B3309EC816}"/>
    <cellStyle name="Berechnung 4 3 2 2 12" xfId="6202" xr:uid="{53BF053D-607F-47AE-9C28-B00E29DEE6FE}"/>
    <cellStyle name="Berechnung 4 3 2 2 12 2" xfId="26644" xr:uid="{ADC5FF8C-F1EE-429C-816F-8CA98D136EC0}"/>
    <cellStyle name="Berechnung 4 3 2 2 13" xfId="6203" xr:uid="{2D48775D-8724-41FA-9CF2-C072B6A95E96}"/>
    <cellStyle name="Berechnung 4 3 2 2 13 2" xfId="26645" xr:uid="{33C989CB-3A78-4BC8-A8F7-CB5BA6D7343A}"/>
    <cellStyle name="Berechnung 4 3 2 2 14" xfId="6204" xr:uid="{C27F6D6D-2006-41BA-9608-CA40957A0109}"/>
    <cellStyle name="Berechnung 4 3 2 2 14 2" xfId="26646" xr:uid="{1A0C698F-1F2C-42C8-838D-F6BC9AB62D77}"/>
    <cellStyle name="Berechnung 4 3 2 2 15" xfId="26647" xr:uid="{8A63FBFF-0735-44CA-89C8-5D0BB34B259C}"/>
    <cellStyle name="Berechnung 4 3 2 2 2" xfId="6205" xr:uid="{16178C6B-FBE0-4460-800E-AF52610665AB}"/>
    <cellStyle name="Berechnung 4 3 2 2 2 2" xfId="26648" xr:uid="{F2A225DB-3450-400D-BE4A-B09AF7881919}"/>
    <cellStyle name="Berechnung 4 3 2 2 3" xfId="6206" xr:uid="{C5FF85B3-ECE9-447D-B4DE-1B0CD236624F}"/>
    <cellStyle name="Berechnung 4 3 2 2 3 2" xfId="26649" xr:uid="{9DEBAF75-4913-4F80-AC3E-E1371FC007D6}"/>
    <cellStyle name="Berechnung 4 3 2 2 4" xfId="6207" xr:uid="{42582C97-EEB9-4E09-9A2D-49889D274108}"/>
    <cellStyle name="Berechnung 4 3 2 2 4 2" xfId="26650" xr:uid="{C7C8798B-0048-4DF8-9EBB-781858C5CD8C}"/>
    <cellStyle name="Berechnung 4 3 2 2 5" xfId="6208" xr:uid="{4CA5FA53-BBC0-4295-829A-029BEFBDB2C4}"/>
    <cellStyle name="Berechnung 4 3 2 2 5 2" xfId="26651" xr:uid="{061EE0AE-49BD-4151-B994-F601A6E1BAE9}"/>
    <cellStyle name="Berechnung 4 3 2 2 6" xfId="6209" xr:uid="{9C32EDC1-12C9-4749-9E0C-A388277CD0D5}"/>
    <cellStyle name="Berechnung 4 3 2 2 6 2" xfId="26652" xr:uid="{7E0156F5-0BB6-4545-B509-4F0D07E5F66B}"/>
    <cellStyle name="Berechnung 4 3 2 2 7" xfId="6210" xr:uid="{57E7F322-81FE-4416-8DEC-C14F43034F61}"/>
    <cellStyle name="Berechnung 4 3 2 2 7 2" xfId="26653" xr:uid="{3DEAB456-0564-4F25-9205-A00F5B4863E4}"/>
    <cellStyle name="Berechnung 4 3 2 2 8" xfId="6211" xr:uid="{04343610-B5E1-43D3-BC66-C62B13BF099D}"/>
    <cellStyle name="Berechnung 4 3 2 2 8 2" xfId="26654" xr:uid="{15AA25B7-67DE-40A1-8AE7-46D214DCBE83}"/>
    <cellStyle name="Berechnung 4 3 2 2 9" xfId="6212" xr:uid="{A1A4CE5B-B373-4036-B232-31107FAC5298}"/>
    <cellStyle name="Berechnung 4 3 2 2 9 2" xfId="26655" xr:uid="{3D6B9B52-A7D8-4B39-BADE-0904F0FBC045}"/>
    <cellStyle name="Berechnung 4 3 2 3" xfId="6213" xr:uid="{A9DA207F-98DB-49EA-AB72-641A13A2572C}"/>
    <cellStyle name="Berechnung 4 3 2 3 2" xfId="26656" xr:uid="{6DBC4DF2-3258-4121-A838-1529B3ACD96B}"/>
    <cellStyle name="Berechnung 4 3 2 4" xfId="6214" xr:uid="{A95B2C61-FD36-48B8-A2A3-D835CCA1EBAC}"/>
    <cellStyle name="Berechnung 4 3 2 4 2" xfId="26657" xr:uid="{503FFA30-45A7-4EBC-BE55-23E648C9BAF1}"/>
    <cellStyle name="Berechnung 4 3 2 5" xfId="6215" xr:uid="{336007C3-7B45-4A36-AFA8-167261389A99}"/>
    <cellStyle name="Berechnung 4 3 2 5 2" xfId="26658" xr:uid="{4D6B15FF-8C2D-41C3-AB3D-0385789C40CD}"/>
    <cellStyle name="Berechnung 4 3 2 6" xfId="6216" xr:uid="{73613B08-5B7A-42CD-BB19-86D49D150C44}"/>
    <cellStyle name="Berechnung 4 3 2 6 2" xfId="26659" xr:uid="{E919E214-AAFD-4883-849F-BD423462F48D}"/>
    <cellStyle name="Berechnung 4 3 2 7" xfId="6217" xr:uid="{41495487-26BD-4185-8C27-70E5BCEE3AC7}"/>
    <cellStyle name="Berechnung 4 3 2 7 2" xfId="26660" xr:uid="{B53EB44E-3AAD-46AA-977F-45D0ADE9E409}"/>
    <cellStyle name="Berechnung 4 3 2 8" xfId="6218" xr:uid="{2F85E7C0-0A05-4A7C-B307-1C36AD732E92}"/>
    <cellStyle name="Berechnung 4 3 2 8 2" xfId="26661" xr:uid="{ACFA1F55-A78B-49EE-BBC7-08514192F532}"/>
    <cellStyle name="Berechnung 4 3 2 9" xfId="6219" xr:uid="{E0F5C8AB-4765-40BF-874F-69B60239D7BF}"/>
    <cellStyle name="Berechnung 4 3 2 9 2" xfId="26662" xr:uid="{977092B8-1DBC-453E-9E8D-E5115A3702A1}"/>
    <cellStyle name="Berechnung 4 3 3" xfId="6220" xr:uid="{9FDBCB35-CAC1-49F0-AFC6-5FC9EA9BE8D2}"/>
    <cellStyle name="Berechnung 4 3 3 10" xfId="6221" xr:uid="{BED6DFE2-1277-444E-825B-01F98019B378}"/>
    <cellStyle name="Berechnung 4 3 3 10 2" xfId="26663" xr:uid="{05A95F4F-DF61-447C-8885-344229ECEB9D}"/>
    <cellStyle name="Berechnung 4 3 3 11" xfId="6222" xr:uid="{468BCD10-E41B-43EF-8411-72999294E2D7}"/>
    <cellStyle name="Berechnung 4 3 3 11 2" xfId="26664" xr:uid="{CF56632E-4746-433A-A030-713D13FDDBF8}"/>
    <cellStyle name="Berechnung 4 3 3 12" xfId="6223" xr:uid="{C6945BDD-943F-478C-B20D-AE42C0564813}"/>
    <cellStyle name="Berechnung 4 3 3 12 2" xfId="26665" xr:uid="{B352F34A-8E82-4AFD-8802-2804FE41D842}"/>
    <cellStyle name="Berechnung 4 3 3 13" xfId="6224" xr:uid="{9E1583C6-6599-4187-A304-1FA6FFAD232F}"/>
    <cellStyle name="Berechnung 4 3 3 13 2" xfId="26666" xr:uid="{F7D6A2C3-C9BC-48FD-BC24-A3FF4FD78E41}"/>
    <cellStyle name="Berechnung 4 3 3 14" xfId="6225" xr:uid="{ADE39E75-FD77-417E-9899-037287B5F13C}"/>
    <cellStyle name="Berechnung 4 3 3 14 2" xfId="26667" xr:uid="{5A91C7E4-E7AE-4582-8C99-34D5A5EF5F42}"/>
    <cellStyle name="Berechnung 4 3 3 15" xfId="26668" xr:uid="{8D9D2F92-688C-4AB4-8E18-CB73A753E32A}"/>
    <cellStyle name="Berechnung 4 3 3 2" xfId="6226" xr:uid="{258C4E27-C328-461B-B5BF-A0C427686141}"/>
    <cellStyle name="Berechnung 4 3 3 2 2" xfId="26669" xr:uid="{5DA3F9A7-6460-4E91-B42D-357BFD3B5A10}"/>
    <cellStyle name="Berechnung 4 3 3 3" xfId="6227" xr:uid="{C83F50C2-BFAA-4E9F-8BF1-76613A638A2A}"/>
    <cellStyle name="Berechnung 4 3 3 3 2" xfId="26670" xr:uid="{054AB6B4-8AD2-48BB-984F-712C43B094F0}"/>
    <cellStyle name="Berechnung 4 3 3 4" xfId="6228" xr:uid="{C0232847-4548-486D-AB53-C393F0389FAE}"/>
    <cellStyle name="Berechnung 4 3 3 4 2" xfId="26671" xr:uid="{419D644C-3612-4F0C-82A1-CC85E17C40E3}"/>
    <cellStyle name="Berechnung 4 3 3 5" xfId="6229" xr:uid="{6A6029E9-ECE3-4A14-B554-8E1DBC9BBC1C}"/>
    <cellStyle name="Berechnung 4 3 3 5 2" xfId="26672" xr:uid="{9018BA24-846E-4290-B615-264C87295BB5}"/>
    <cellStyle name="Berechnung 4 3 3 6" xfId="6230" xr:uid="{EAD18B3C-F63C-4114-8E50-358879536BF2}"/>
    <cellStyle name="Berechnung 4 3 3 6 2" xfId="26673" xr:uid="{282F727E-1E5A-46FB-ABEB-2752BF616570}"/>
    <cellStyle name="Berechnung 4 3 3 7" xfId="6231" xr:uid="{5B8E4547-B0BC-4549-AA62-ADA568AC8161}"/>
    <cellStyle name="Berechnung 4 3 3 7 2" xfId="26674" xr:uid="{4257FA48-6D38-4545-A576-6D4068694C53}"/>
    <cellStyle name="Berechnung 4 3 3 8" xfId="6232" xr:uid="{5C29E3A5-E3EF-4BE7-8552-23000C308565}"/>
    <cellStyle name="Berechnung 4 3 3 8 2" xfId="26675" xr:uid="{9DD6EEA3-0211-4CDB-AFE7-6AE0DCC979D4}"/>
    <cellStyle name="Berechnung 4 3 3 9" xfId="6233" xr:uid="{E8273D97-9AEB-4E9F-B9C0-458223F7CC91}"/>
    <cellStyle name="Berechnung 4 3 3 9 2" xfId="26676" xr:uid="{B28F34C6-A194-430E-BEB4-EBC7264825AD}"/>
    <cellStyle name="Berechnung 4 3 4" xfId="6234" xr:uid="{C7A3C111-C343-4E84-8205-7ED5682C41DB}"/>
    <cellStyle name="Berechnung 4 3 4 2" xfId="26677" xr:uid="{B1457C26-3AB3-497D-84A4-965CE59A7B47}"/>
    <cellStyle name="Berechnung 4 3 5" xfId="6235" xr:uid="{341E0B9F-5E2C-48E0-88B7-FAB33B3C7D90}"/>
    <cellStyle name="Berechnung 4 3 5 2" xfId="26678" xr:uid="{ECD5268C-2BFF-4539-BEA5-5F5F87E7897F}"/>
    <cellStyle name="Berechnung 4 3 6" xfId="6236" xr:uid="{C3ECAA1B-8DDD-4DB8-9B1B-76B4D55C09C1}"/>
    <cellStyle name="Berechnung 4 3 6 2" xfId="26679" xr:uid="{A9F712CD-5850-43FD-9CE2-F7B634DA4AAE}"/>
    <cellStyle name="Berechnung 4 3 7" xfId="6237" xr:uid="{5C2620A6-C28C-4E92-806E-3CF8228BB76F}"/>
    <cellStyle name="Berechnung 4 3 7 2" xfId="26680" xr:uid="{08CB51E3-9DC0-4131-BD38-A2C732F62F19}"/>
    <cellStyle name="Berechnung 4 3 8" xfId="6238" xr:uid="{880557BB-1D28-45F4-898D-240DC9516B7E}"/>
    <cellStyle name="Berechnung 4 3 8 2" xfId="26681" xr:uid="{A1286561-7BF7-4F2B-B1C1-30204D0DFCEC}"/>
    <cellStyle name="Berechnung 4 3 9" xfId="6239" xr:uid="{5D260A0B-31C3-412D-A262-1A4B01C5A657}"/>
    <cellStyle name="Berechnung 4 3 9 2" xfId="26682" xr:uid="{AFC1CAA2-5949-4D12-8EFD-E63E882D52C3}"/>
    <cellStyle name="Berechnung 4 4" xfId="6240" xr:uid="{CFA72260-7A12-454B-BACD-9FB80E933E0A}"/>
    <cellStyle name="Berechnung 4 4 10" xfId="6241" xr:uid="{3D553D41-35E1-4658-B03A-13B8D339927B}"/>
    <cellStyle name="Berechnung 4 4 10 2" xfId="26683" xr:uid="{448F105C-845E-4933-85DF-8E5AD8065746}"/>
    <cellStyle name="Berechnung 4 4 11" xfId="6242" xr:uid="{CD5FC4DF-53A0-40DA-B179-5623C3F83745}"/>
    <cellStyle name="Berechnung 4 4 11 2" xfId="26684" xr:uid="{9B53D861-EB23-4428-8EEA-BD01A778D753}"/>
    <cellStyle name="Berechnung 4 4 12" xfId="6243" xr:uid="{83692704-E517-4359-85A9-7B2B16FCB92E}"/>
    <cellStyle name="Berechnung 4 4 12 2" xfId="26685" xr:uid="{490AEB94-C1A9-4E36-999F-9D872928C498}"/>
    <cellStyle name="Berechnung 4 4 13" xfId="6244" xr:uid="{06F5DDA9-E418-4494-B858-BC21239C40A7}"/>
    <cellStyle name="Berechnung 4 4 13 2" xfId="26686" xr:uid="{DA6F36A8-99B9-4CC8-A9D2-923906B4C956}"/>
    <cellStyle name="Berechnung 4 4 14" xfId="6245" xr:uid="{03E7DE3D-D847-46BC-B7CE-06EDAA51E1C9}"/>
    <cellStyle name="Berechnung 4 4 14 2" xfId="26687" xr:uid="{1732E071-2E67-4399-A4BB-7E0C6B815CE6}"/>
    <cellStyle name="Berechnung 4 4 15" xfId="6246" xr:uid="{B1C38C3D-1FD5-42C8-80F4-A4E1F1AF9146}"/>
    <cellStyle name="Berechnung 4 4 15 2" xfId="26688" xr:uid="{16D9032B-A13B-4940-8C6D-20CC344D7A4F}"/>
    <cellStyle name="Berechnung 4 4 16" xfId="26689" xr:uid="{BF3F5379-1458-43E2-8098-4FE74150298B}"/>
    <cellStyle name="Berechnung 4 4 2" xfId="6247" xr:uid="{4387C28F-E729-4F2B-9793-0D129A4FCEFB}"/>
    <cellStyle name="Berechnung 4 4 2 10" xfId="6248" xr:uid="{F3D8C85D-AEF6-4D02-8809-CB26A4C4D0ED}"/>
    <cellStyle name="Berechnung 4 4 2 10 2" xfId="26690" xr:uid="{CF3751F3-ABA2-4FA0-9456-2968337280E2}"/>
    <cellStyle name="Berechnung 4 4 2 11" xfId="6249" xr:uid="{8E2F4190-8484-4537-9262-36CFC9529A9A}"/>
    <cellStyle name="Berechnung 4 4 2 11 2" xfId="26691" xr:uid="{66D7671B-40B9-4B70-8F20-FE846A6785B1}"/>
    <cellStyle name="Berechnung 4 4 2 12" xfId="6250" xr:uid="{CD51984B-4C69-4EE2-90AA-7228F8B541EC}"/>
    <cellStyle name="Berechnung 4 4 2 12 2" xfId="26692" xr:uid="{92231E8A-44A4-4702-8C92-EC3326A25B64}"/>
    <cellStyle name="Berechnung 4 4 2 13" xfId="6251" xr:uid="{145C6782-AECF-4068-BCF1-7E55F220F036}"/>
    <cellStyle name="Berechnung 4 4 2 13 2" xfId="26693" xr:uid="{7814B039-81B8-450B-AC82-1678F39E0D37}"/>
    <cellStyle name="Berechnung 4 4 2 14" xfId="6252" xr:uid="{A62E1A99-AC89-4C1A-BD13-FF0BDC493156}"/>
    <cellStyle name="Berechnung 4 4 2 14 2" xfId="26694" xr:uid="{9517E4F6-32CC-48E7-8F2D-C282FF1A4C21}"/>
    <cellStyle name="Berechnung 4 4 2 15" xfId="26695" xr:uid="{4086DA01-E76C-4848-95BB-001B11E5D87A}"/>
    <cellStyle name="Berechnung 4 4 2 2" xfId="6253" xr:uid="{6D40B9B7-C435-4EEB-BF1B-D1D1075003C9}"/>
    <cellStyle name="Berechnung 4 4 2 2 10" xfId="6254" xr:uid="{C39B7C08-068B-4FDF-9A6B-5130DCE9E508}"/>
    <cellStyle name="Berechnung 4 4 2 2 10 2" xfId="26696" xr:uid="{DAE89CD8-03F5-42B4-A664-5CB1E77111C0}"/>
    <cellStyle name="Berechnung 4 4 2 2 11" xfId="6255" xr:uid="{7A5ADDDF-5D7C-4FC0-8521-F71644621B00}"/>
    <cellStyle name="Berechnung 4 4 2 2 11 2" xfId="26697" xr:uid="{0CF19591-1751-49EC-B5EF-16FB6C640E49}"/>
    <cellStyle name="Berechnung 4 4 2 2 12" xfId="6256" xr:uid="{FA3DCCF1-8666-47C9-89A0-CD75ACECC94A}"/>
    <cellStyle name="Berechnung 4 4 2 2 12 2" xfId="26698" xr:uid="{81A5DC36-5B2D-485E-8284-3BE7EF36E258}"/>
    <cellStyle name="Berechnung 4 4 2 2 13" xfId="6257" xr:uid="{7619CCE7-43E4-423B-86F9-962E5B9F1278}"/>
    <cellStyle name="Berechnung 4 4 2 2 13 2" xfId="26699" xr:uid="{5711D307-E039-43EA-B2B2-4EDB41DC0F95}"/>
    <cellStyle name="Berechnung 4 4 2 2 14" xfId="6258" xr:uid="{A20113C2-A376-4B71-BA08-39A662EEC040}"/>
    <cellStyle name="Berechnung 4 4 2 2 14 2" xfId="26700" xr:uid="{50E06453-9B48-44EE-998A-C1CD7DA2F9CC}"/>
    <cellStyle name="Berechnung 4 4 2 2 15" xfId="26701" xr:uid="{207D31AC-6AF4-44FC-A159-B9965AE48134}"/>
    <cellStyle name="Berechnung 4 4 2 2 2" xfId="6259" xr:uid="{29389A21-A203-455A-99DC-43B7350B9B15}"/>
    <cellStyle name="Berechnung 4 4 2 2 2 2" xfId="26702" xr:uid="{19D3E0E0-B4FA-4FE5-962A-32A2EBA8A260}"/>
    <cellStyle name="Berechnung 4 4 2 2 3" xfId="6260" xr:uid="{FA630E22-EA78-4C90-8415-7A9225CF7E89}"/>
    <cellStyle name="Berechnung 4 4 2 2 3 2" xfId="26703" xr:uid="{894C7A51-BF24-401E-8828-E41D650A66F9}"/>
    <cellStyle name="Berechnung 4 4 2 2 4" xfId="6261" xr:uid="{70C18ABC-877F-4F2A-BBA8-038E06D49266}"/>
    <cellStyle name="Berechnung 4 4 2 2 4 2" xfId="26704" xr:uid="{1E29205C-B40E-4338-AC72-D560137CF526}"/>
    <cellStyle name="Berechnung 4 4 2 2 5" xfId="6262" xr:uid="{34DE282D-3B4C-4303-8140-9BFEECEFF9EF}"/>
    <cellStyle name="Berechnung 4 4 2 2 5 2" xfId="26705" xr:uid="{5EBF0B06-BA96-4A5F-869F-3EAAF9ED3A77}"/>
    <cellStyle name="Berechnung 4 4 2 2 6" xfId="6263" xr:uid="{BE5443C7-D22B-4AE9-83A2-5DED206AE0B9}"/>
    <cellStyle name="Berechnung 4 4 2 2 6 2" xfId="26706" xr:uid="{58E4DBE6-828E-4FE1-9B10-B6C3CD2FDD74}"/>
    <cellStyle name="Berechnung 4 4 2 2 7" xfId="6264" xr:uid="{1B3B5C07-889D-4F2A-8A60-F9DECEF88CDB}"/>
    <cellStyle name="Berechnung 4 4 2 2 7 2" xfId="26707" xr:uid="{958F8B57-A435-41C6-8ED6-EC2B4DD3F33A}"/>
    <cellStyle name="Berechnung 4 4 2 2 8" xfId="6265" xr:uid="{8D970856-8E1E-4581-9343-2D81A9B93A49}"/>
    <cellStyle name="Berechnung 4 4 2 2 8 2" xfId="26708" xr:uid="{9894103A-A80E-4257-BB0B-B34C2F64945E}"/>
    <cellStyle name="Berechnung 4 4 2 2 9" xfId="6266" xr:uid="{81DD73AC-E0FC-4D54-BFBB-CB534B1B0E26}"/>
    <cellStyle name="Berechnung 4 4 2 2 9 2" xfId="26709" xr:uid="{E8413C90-0895-4DE6-9025-A0B9B1148E4D}"/>
    <cellStyle name="Berechnung 4 4 2 3" xfId="6267" xr:uid="{8941B52A-B9A0-4B27-BEB1-F5291726F62F}"/>
    <cellStyle name="Berechnung 4 4 2 3 2" xfId="26710" xr:uid="{8D89C066-FB31-4CEE-B6FF-9966C8EC1A69}"/>
    <cellStyle name="Berechnung 4 4 2 4" xfId="6268" xr:uid="{FB650599-5798-4A28-9C9F-6D22E45AA1FA}"/>
    <cellStyle name="Berechnung 4 4 2 4 2" xfId="26711" xr:uid="{33202A7E-4F3B-4115-A2EB-406430FDC124}"/>
    <cellStyle name="Berechnung 4 4 2 5" xfId="6269" xr:uid="{43DA8C62-E4DB-478D-9A7C-B69297955CC0}"/>
    <cellStyle name="Berechnung 4 4 2 5 2" xfId="26712" xr:uid="{E06CD21B-77B0-416D-AB70-486D15C904E1}"/>
    <cellStyle name="Berechnung 4 4 2 6" xfId="6270" xr:uid="{684974B2-5E35-4D73-ACC9-716E166EF79A}"/>
    <cellStyle name="Berechnung 4 4 2 6 2" xfId="26713" xr:uid="{144F1C16-FCCE-4334-A5FF-E358CC073BE2}"/>
    <cellStyle name="Berechnung 4 4 2 7" xfId="6271" xr:uid="{BA3D4F40-CB06-4A01-9108-4BF2E8ECE3B0}"/>
    <cellStyle name="Berechnung 4 4 2 7 2" xfId="26714" xr:uid="{E91AD499-D1FE-4DEC-A6E1-7A1FF37CD47E}"/>
    <cellStyle name="Berechnung 4 4 2 8" xfId="6272" xr:uid="{2CD913CD-0431-4C6D-A55B-77121D0DE063}"/>
    <cellStyle name="Berechnung 4 4 2 8 2" xfId="26715" xr:uid="{A78A9C3E-9C9C-43D5-9D0A-8F88F75F6AF5}"/>
    <cellStyle name="Berechnung 4 4 2 9" xfId="6273" xr:uid="{C7E20475-D491-4EB6-ACB5-48FC0A6424A7}"/>
    <cellStyle name="Berechnung 4 4 2 9 2" xfId="26716" xr:uid="{06865EFA-026F-44BF-A532-9530CF09F04B}"/>
    <cellStyle name="Berechnung 4 4 3" xfId="6274" xr:uid="{C7897CBE-0F7C-4FA8-82C2-43F300349D2F}"/>
    <cellStyle name="Berechnung 4 4 3 10" xfId="6275" xr:uid="{A9BF108B-EF07-47A6-A2D5-BB7AB3AA9FC1}"/>
    <cellStyle name="Berechnung 4 4 3 10 2" xfId="26717" xr:uid="{9B861043-EA00-4E72-92D6-A24EE0E17E21}"/>
    <cellStyle name="Berechnung 4 4 3 11" xfId="6276" xr:uid="{C2C4E502-3F77-4AA6-A74B-0A4603B62804}"/>
    <cellStyle name="Berechnung 4 4 3 11 2" xfId="26718" xr:uid="{EAEA89DC-0B45-407D-8580-7D215F5C9870}"/>
    <cellStyle name="Berechnung 4 4 3 12" xfId="6277" xr:uid="{81966C89-C76B-4039-AF77-7DF8B3B8436E}"/>
    <cellStyle name="Berechnung 4 4 3 12 2" xfId="26719" xr:uid="{7145A450-6DE8-4D2C-A31C-CEC409BB5651}"/>
    <cellStyle name="Berechnung 4 4 3 13" xfId="6278" xr:uid="{7AF0DDFB-C59E-4E6D-8EB7-E717AFAE45FA}"/>
    <cellStyle name="Berechnung 4 4 3 13 2" xfId="26720" xr:uid="{69F1AB8B-92C4-4B7E-9676-F69EB934314B}"/>
    <cellStyle name="Berechnung 4 4 3 14" xfId="6279" xr:uid="{C11B8B72-AECB-4B8D-87E4-28706382CF7C}"/>
    <cellStyle name="Berechnung 4 4 3 14 2" xfId="26721" xr:uid="{7754A9B5-76EA-43CC-82DF-00A90111269B}"/>
    <cellStyle name="Berechnung 4 4 3 15" xfId="26722" xr:uid="{4D404873-B8A9-4A0B-9F85-88E4A705C34F}"/>
    <cellStyle name="Berechnung 4 4 3 2" xfId="6280" xr:uid="{A9A2A3C5-190F-4E90-B626-F702D353CBDD}"/>
    <cellStyle name="Berechnung 4 4 3 2 2" xfId="26723" xr:uid="{9B438E29-5ABF-4E0A-9E81-018C5735F3FC}"/>
    <cellStyle name="Berechnung 4 4 3 3" xfId="6281" xr:uid="{5AAC5346-9FE0-4EBB-9B34-B3AA5B7C8C12}"/>
    <cellStyle name="Berechnung 4 4 3 3 2" xfId="26724" xr:uid="{3136F231-3997-44F1-B5BE-D51F8C50AA5D}"/>
    <cellStyle name="Berechnung 4 4 3 4" xfId="6282" xr:uid="{526B86D2-CACE-40CD-B0F5-3CC889EC5663}"/>
    <cellStyle name="Berechnung 4 4 3 4 2" xfId="26725" xr:uid="{9D052DFA-17B1-4315-900D-1123BD2992A5}"/>
    <cellStyle name="Berechnung 4 4 3 5" xfId="6283" xr:uid="{B250EC75-3C55-46D0-B550-6854BE7B8E91}"/>
    <cellStyle name="Berechnung 4 4 3 5 2" xfId="26726" xr:uid="{8FB5949A-4F3A-4FE2-906E-4AD4305686F9}"/>
    <cellStyle name="Berechnung 4 4 3 6" xfId="6284" xr:uid="{762E5470-4AFA-4B09-958C-4989EFDF490A}"/>
    <cellStyle name="Berechnung 4 4 3 6 2" xfId="26727" xr:uid="{38D6E941-0382-48DB-9362-0A193BCD1D65}"/>
    <cellStyle name="Berechnung 4 4 3 7" xfId="6285" xr:uid="{CB0B2D06-97AD-47C9-A8C4-18A041E4AECD}"/>
    <cellStyle name="Berechnung 4 4 3 7 2" xfId="26728" xr:uid="{8E046C9F-BBB2-4EAC-9CE9-42B866035240}"/>
    <cellStyle name="Berechnung 4 4 3 8" xfId="6286" xr:uid="{A6A2F961-54C5-4DFB-842E-9EFB54E67498}"/>
    <cellStyle name="Berechnung 4 4 3 8 2" xfId="26729" xr:uid="{87E232BD-C265-47F5-83B0-1B6EBF75D0A8}"/>
    <cellStyle name="Berechnung 4 4 3 9" xfId="6287" xr:uid="{7EEDB786-72D4-484F-B221-25B95FA6AFD2}"/>
    <cellStyle name="Berechnung 4 4 3 9 2" xfId="26730" xr:uid="{A7ACCAB2-7C5B-490F-960C-D9484743C873}"/>
    <cellStyle name="Berechnung 4 4 4" xfId="6288" xr:uid="{CEDDB2DC-EB45-494B-8E4D-E424D48F9DAD}"/>
    <cellStyle name="Berechnung 4 4 4 2" xfId="26731" xr:uid="{708D419B-2375-4F58-888F-CB32335B4590}"/>
    <cellStyle name="Berechnung 4 4 5" xfId="6289" xr:uid="{1D9B4F32-E3D5-4C34-9708-496140C0A73C}"/>
    <cellStyle name="Berechnung 4 4 5 2" xfId="26732" xr:uid="{16DE7F62-5289-42F8-A4EE-66AC4DE134C2}"/>
    <cellStyle name="Berechnung 4 4 6" xfId="6290" xr:uid="{DBDB31DC-53A3-472F-A0B5-0E0F5ABB5F02}"/>
    <cellStyle name="Berechnung 4 4 6 2" xfId="26733" xr:uid="{DA59304B-2092-4774-8AEB-2F11DF78FD05}"/>
    <cellStyle name="Berechnung 4 4 7" xfId="6291" xr:uid="{74C9E105-E872-43C0-963B-1742A85A3B32}"/>
    <cellStyle name="Berechnung 4 4 7 2" xfId="26734" xr:uid="{D02DFB3F-0BAD-454E-851A-194370CD2714}"/>
    <cellStyle name="Berechnung 4 4 8" xfId="6292" xr:uid="{B35EC6AE-10B9-4B0D-A90D-11074C4BABE1}"/>
    <cellStyle name="Berechnung 4 4 8 2" xfId="26735" xr:uid="{2E5B112F-BAFA-4EBD-9BA3-180B322F63A0}"/>
    <cellStyle name="Berechnung 4 4 9" xfId="6293" xr:uid="{CB227D9B-BA2E-4FCA-9F69-51333E87E273}"/>
    <cellStyle name="Berechnung 4 4 9 2" xfId="26736" xr:uid="{A0990E56-8EF2-4869-B660-8205B9BF3663}"/>
    <cellStyle name="Berechnung 4 5" xfId="6294" xr:uid="{54009092-E412-478E-9522-601E1A57C614}"/>
    <cellStyle name="Berechnung 4 5 10" xfId="6295" xr:uid="{2B8593B7-90CA-4AE1-8F97-9B32051C762E}"/>
    <cellStyle name="Berechnung 4 5 10 2" xfId="26737" xr:uid="{151B8917-E8C9-435D-ADFC-C14F1F07C873}"/>
    <cellStyle name="Berechnung 4 5 11" xfId="6296" xr:uid="{AD246BAB-1EA9-4D11-8600-4F24B6BFEB0C}"/>
    <cellStyle name="Berechnung 4 5 11 2" xfId="26738" xr:uid="{7D1C012F-2565-4164-BAAE-41F61D5CD7DA}"/>
    <cellStyle name="Berechnung 4 5 12" xfId="6297" xr:uid="{1A876FB1-C4A6-4F89-9311-7D5B9232698F}"/>
    <cellStyle name="Berechnung 4 5 12 2" xfId="26739" xr:uid="{26268A09-659F-4B96-96BB-B46F21F49B8C}"/>
    <cellStyle name="Berechnung 4 5 13" xfId="6298" xr:uid="{FA8E33CC-8DC2-4E50-9AFB-598EF76D74CC}"/>
    <cellStyle name="Berechnung 4 5 13 2" xfId="26740" xr:uid="{FE2878F3-968C-4EB9-9227-063DB52E27FC}"/>
    <cellStyle name="Berechnung 4 5 14" xfId="6299" xr:uid="{0BB55C41-300E-4B39-B175-5FF68533C49D}"/>
    <cellStyle name="Berechnung 4 5 14 2" xfId="26741" xr:uid="{1CFB8B7C-9E71-45A8-88F1-C5FF298E7B3E}"/>
    <cellStyle name="Berechnung 4 5 15" xfId="6300" xr:uid="{3A3D67B1-69FE-49AB-B600-D0B9760BDD73}"/>
    <cellStyle name="Berechnung 4 5 15 2" xfId="26742" xr:uid="{A687302E-75FA-4AD0-8B06-078CA863AA23}"/>
    <cellStyle name="Berechnung 4 5 16" xfId="26743" xr:uid="{5F290BE7-FDA5-46E9-B13A-4B20B9B2A10F}"/>
    <cellStyle name="Berechnung 4 5 2" xfId="6301" xr:uid="{6AAC5F34-BF8D-4B15-9292-4346845109F9}"/>
    <cellStyle name="Berechnung 4 5 2 10" xfId="6302" xr:uid="{B0DF0B74-6193-4BBD-AD80-0C8C9355AF10}"/>
    <cellStyle name="Berechnung 4 5 2 10 2" xfId="26744" xr:uid="{1326E5B2-5A8C-43A7-AE58-DF925E3C5B9C}"/>
    <cellStyle name="Berechnung 4 5 2 11" xfId="6303" xr:uid="{ECDF3105-8435-4E84-815C-EBAC2539AC74}"/>
    <cellStyle name="Berechnung 4 5 2 11 2" xfId="26745" xr:uid="{33E907C5-067F-4BF0-A3E1-E7B581657D10}"/>
    <cellStyle name="Berechnung 4 5 2 12" xfId="6304" xr:uid="{28C2464E-24EB-41BB-B863-1A82127BDD63}"/>
    <cellStyle name="Berechnung 4 5 2 12 2" xfId="26746" xr:uid="{52A5B458-C40A-41A6-AB8E-2772C64AA67B}"/>
    <cellStyle name="Berechnung 4 5 2 13" xfId="6305" xr:uid="{88D93889-6395-42AC-AB56-3C006D4684FA}"/>
    <cellStyle name="Berechnung 4 5 2 13 2" xfId="26747" xr:uid="{3B1073A1-87AE-4EE4-A34F-D9D9F55D5072}"/>
    <cellStyle name="Berechnung 4 5 2 14" xfId="6306" xr:uid="{A7517FFF-2B5C-4A2A-B455-2B2F08103AB3}"/>
    <cellStyle name="Berechnung 4 5 2 14 2" xfId="26748" xr:uid="{CF1B235B-FCD9-466C-983F-CA41C5F66334}"/>
    <cellStyle name="Berechnung 4 5 2 15" xfId="26749" xr:uid="{ED768787-F840-4BB2-93A8-CB95034E283C}"/>
    <cellStyle name="Berechnung 4 5 2 2" xfId="6307" xr:uid="{3991DE94-74BE-42C0-B009-D20168E6AF6B}"/>
    <cellStyle name="Berechnung 4 5 2 2 10" xfId="6308" xr:uid="{ACD92D98-575C-48A1-893A-343988654E00}"/>
    <cellStyle name="Berechnung 4 5 2 2 10 2" xfId="26750" xr:uid="{05C17373-30CF-4D80-87EF-552B92486AC3}"/>
    <cellStyle name="Berechnung 4 5 2 2 11" xfId="6309" xr:uid="{B2F0631A-0F36-454B-A604-A36D1862C425}"/>
    <cellStyle name="Berechnung 4 5 2 2 11 2" xfId="26751" xr:uid="{8BEEF30A-366D-49E4-BB82-346474ECB258}"/>
    <cellStyle name="Berechnung 4 5 2 2 12" xfId="6310" xr:uid="{50C0D716-663C-4DAB-A985-669D7B86E167}"/>
    <cellStyle name="Berechnung 4 5 2 2 12 2" xfId="26752" xr:uid="{ECF3A8C6-ECF2-4078-8875-C084E4B46D5F}"/>
    <cellStyle name="Berechnung 4 5 2 2 13" xfId="6311" xr:uid="{D2CD0072-0CF9-4952-BCEE-D51E6E325F62}"/>
    <cellStyle name="Berechnung 4 5 2 2 13 2" xfId="26753" xr:uid="{21EE56E4-ED51-42CE-B4CE-06090595D1BB}"/>
    <cellStyle name="Berechnung 4 5 2 2 14" xfId="6312" xr:uid="{4E53A870-3D13-4C48-AEFD-86EBBE537739}"/>
    <cellStyle name="Berechnung 4 5 2 2 14 2" xfId="26754" xr:uid="{17E84364-3FD5-4390-8879-614146611D35}"/>
    <cellStyle name="Berechnung 4 5 2 2 15" xfId="26755" xr:uid="{0C8EFEDD-05FD-4BBA-8728-704C1E4F1D62}"/>
    <cellStyle name="Berechnung 4 5 2 2 2" xfId="6313" xr:uid="{46A3FF1F-E6CA-4C6B-92F5-5E87E873256D}"/>
    <cellStyle name="Berechnung 4 5 2 2 2 2" xfId="26756" xr:uid="{4BBBC5B7-1023-42F7-91C0-813BAEFF620B}"/>
    <cellStyle name="Berechnung 4 5 2 2 3" xfId="6314" xr:uid="{C7150FE6-5375-4F2D-8252-B78580E523F9}"/>
    <cellStyle name="Berechnung 4 5 2 2 3 2" xfId="26757" xr:uid="{BAD9973D-828E-4539-BD3B-60EAB2B66A21}"/>
    <cellStyle name="Berechnung 4 5 2 2 4" xfId="6315" xr:uid="{7ECAB1A7-8318-4733-A042-6E96A39CECDF}"/>
    <cellStyle name="Berechnung 4 5 2 2 4 2" xfId="26758" xr:uid="{672AD708-0376-4358-8183-056D2A6F6EC4}"/>
    <cellStyle name="Berechnung 4 5 2 2 5" xfId="6316" xr:uid="{508B6B92-2C0D-452A-AAC1-BEB2CFCBB242}"/>
    <cellStyle name="Berechnung 4 5 2 2 5 2" xfId="26759" xr:uid="{5BA0AD77-183D-4D22-BE1A-103374A7B217}"/>
    <cellStyle name="Berechnung 4 5 2 2 6" xfId="6317" xr:uid="{814D8449-70E7-4840-8616-84716CD86E87}"/>
    <cellStyle name="Berechnung 4 5 2 2 6 2" xfId="26760" xr:uid="{F0DB93A1-C154-4415-A66A-CD8F9A8EBF39}"/>
    <cellStyle name="Berechnung 4 5 2 2 7" xfId="6318" xr:uid="{B3647386-C6E8-4401-991E-BC0A973F40FD}"/>
    <cellStyle name="Berechnung 4 5 2 2 7 2" xfId="26761" xr:uid="{66845E87-1C83-40B0-95CE-75B98EBDC12C}"/>
    <cellStyle name="Berechnung 4 5 2 2 8" xfId="6319" xr:uid="{2745DD84-00BC-4437-B425-19F8965E7EE6}"/>
    <cellStyle name="Berechnung 4 5 2 2 8 2" xfId="26762" xr:uid="{FDAB68EE-626C-49ED-9276-D2DB99587D5D}"/>
    <cellStyle name="Berechnung 4 5 2 2 9" xfId="6320" xr:uid="{0CBF22AF-6D59-450C-B5E8-F565BA068123}"/>
    <cellStyle name="Berechnung 4 5 2 2 9 2" xfId="26763" xr:uid="{81EED86A-8489-486F-8A24-2B12C824DE10}"/>
    <cellStyle name="Berechnung 4 5 2 3" xfId="6321" xr:uid="{0A02A597-644E-4E6A-8214-E3BC25902482}"/>
    <cellStyle name="Berechnung 4 5 2 3 2" xfId="26764" xr:uid="{7F88861F-231D-4B08-876B-A3B6738393A9}"/>
    <cellStyle name="Berechnung 4 5 2 4" xfId="6322" xr:uid="{02A62641-0ABE-4CD6-B047-7128A8EB883F}"/>
    <cellStyle name="Berechnung 4 5 2 4 2" xfId="26765" xr:uid="{A31A27DB-CF7A-4905-8FA3-52A1B410A704}"/>
    <cellStyle name="Berechnung 4 5 2 5" xfId="6323" xr:uid="{2FE75F6F-64AA-41AD-9342-EB0F5E25D52B}"/>
    <cellStyle name="Berechnung 4 5 2 5 2" xfId="26766" xr:uid="{7794572B-6798-4AA4-A1DD-9FA6F272D05D}"/>
    <cellStyle name="Berechnung 4 5 2 6" xfId="6324" xr:uid="{5CC4362E-04F6-4A16-B9C2-756573034692}"/>
    <cellStyle name="Berechnung 4 5 2 6 2" xfId="26767" xr:uid="{3139CD91-4BDA-41C2-8E1A-5AD66CCEC9E7}"/>
    <cellStyle name="Berechnung 4 5 2 7" xfId="6325" xr:uid="{8D7D50DA-A676-44C9-897B-199E21DFFE42}"/>
    <cellStyle name="Berechnung 4 5 2 7 2" xfId="26768" xr:uid="{32F89F8A-620B-490A-9E71-77C758E15F77}"/>
    <cellStyle name="Berechnung 4 5 2 8" xfId="6326" xr:uid="{7714CB99-C2B5-4141-8645-5B7177FC5660}"/>
    <cellStyle name="Berechnung 4 5 2 8 2" xfId="26769" xr:uid="{FD691C37-9D07-438C-94EA-BEB4842EE366}"/>
    <cellStyle name="Berechnung 4 5 2 9" xfId="6327" xr:uid="{ABBE5D79-C6E9-4407-8591-4FA6A03494AE}"/>
    <cellStyle name="Berechnung 4 5 2 9 2" xfId="26770" xr:uid="{EC76A258-92AA-4491-9078-5493FEE074D6}"/>
    <cellStyle name="Berechnung 4 5 3" xfId="6328" xr:uid="{0D2645A5-ACEB-4CF9-9E47-5C91069B77C1}"/>
    <cellStyle name="Berechnung 4 5 3 10" xfId="6329" xr:uid="{E0B197C7-0638-424F-9C42-E4C5D4FA31C6}"/>
    <cellStyle name="Berechnung 4 5 3 10 2" xfId="26771" xr:uid="{723A2302-8D43-42DD-8468-523B304C41CB}"/>
    <cellStyle name="Berechnung 4 5 3 11" xfId="6330" xr:uid="{7E52C25B-AC55-40D6-B347-CAD084FB765B}"/>
    <cellStyle name="Berechnung 4 5 3 11 2" xfId="26772" xr:uid="{F185C57D-0313-4152-A873-FD6BD4BC57D6}"/>
    <cellStyle name="Berechnung 4 5 3 12" xfId="6331" xr:uid="{3A509DCB-FF8E-4E66-BC38-3457C9890224}"/>
    <cellStyle name="Berechnung 4 5 3 12 2" xfId="26773" xr:uid="{C78455F6-1232-4E62-925F-342C5C8690A1}"/>
    <cellStyle name="Berechnung 4 5 3 13" xfId="6332" xr:uid="{006E743E-0BC3-44C6-A9DF-9EE8D865BFD7}"/>
    <cellStyle name="Berechnung 4 5 3 13 2" xfId="26774" xr:uid="{ACCBE5A9-E85D-47A8-897B-C2A566C4E103}"/>
    <cellStyle name="Berechnung 4 5 3 14" xfId="6333" xr:uid="{C6DC162F-9E04-4876-A498-7C461F9C78BE}"/>
    <cellStyle name="Berechnung 4 5 3 14 2" xfId="26775" xr:uid="{45F40CE6-8FF0-4ADA-BCDA-A26D24FA03D8}"/>
    <cellStyle name="Berechnung 4 5 3 15" xfId="26776" xr:uid="{27B29CD5-D120-4EEB-A6CE-B1DF17E19E7B}"/>
    <cellStyle name="Berechnung 4 5 3 2" xfId="6334" xr:uid="{A84F9C84-CF55-4F17-A989-2125E1BB9BCD}"/>
    <cellStyle name="Berechnung 4 5 3 2 2" xfId="26777" xr:uid="{F68983FD-E3C9-4B67-A53B-54E21B69F4CE}"/>
    <cellStyle name="Berechnung 4 5 3 3" xfId="6335" xr:uid="{DAC9A2E9-FEC2-446F-949B-1DE49E4A5180}"/>
    <cellStyle name="Berechnung 4 5 3 3 2" xfId="26778" xr:uid="{2E606D86-5A68-4901-A746-0B7E2CC943C6}"/>
    <cellStyle name="Berechnung 4 5 3 4" xfId="6336" xr:uid="{EEDE0D52-C063-4FF7-991F-7E0FA6F688AC}"/>
    <cellStyle name="Berechnung 4 5 3 4 2" xfId="26779" xr:uid="{2961624E-E3F5-4F52-B2D3-8679CA7A8C42}"/>
    <cellStyle name="Berechnung 4 5 3 5" xfId="6337" xr:uid="{286B6FD7-C871-44D7-B4A2-A6E1A26AC636}"/>
    <cellStyle name="Berechnung 4 5 3 5 2" xfId="26780" xr:uid="{2746A228-9778-4792-8A36-5F416605B13D}"/>
    <cellStyle name="Berechnung 4 5 3 6" xfId="6338" xr:uid="{6D389D68-B068-4B4C-8B23-61CF59A45D86}"/>
    <cellStyle name="Berechnung 4 5 3 6 2" xfId="26781" xr:uid="{39836B4F-518C-427A-950A-3207C801F01E}"/>
    <cellStyle name="Berechnung 4 5 3 7" xfId="6339" xr:uid="{6D3C5084-F9F9-4B1D-9FA5-55F8775573F1}"/>
    <cellStyle name="Berechnung 4 5 3 7 2" xfId="26782" xr:uid="{9EF42FE8-4B7C-440A-ADCF-CCBBAF7E7273}"/>
    <cellStyle name="Berechnung 4 5 3 8" xfId="6340" xr:uid="{B04EB959-BC6E-467A-A520-72B8DDEB9D10}"/>
    <cellStyle name="Berechnung 4 5 3 8 2" xfId="26783" xr:uid="{2651BB11-36B5-46E1-BFB1-F7E13F49BEAB}"/>
    <cellStyle name="Berechnung 4 5 3 9" xfId="6341" xr:uid="{707A9A96-2859-4D01-87AF-2143D2DAFD1B}"/>
    <cellStyle name="Berechnung 4 5 3 9 2" xfId="26784" xr:uid="{00BBA181-1AEB-443F-BFDD-3BDA94672C5A}"/>
    <cellStyle name="Berechnung 4 5 4" xfId="6342" xr:uid="{E2A49914-9421-41C0-BEFB-7509D9834759}"/>
    <cellStyle name="Berechnung 4 5 4 2" xfId="26785" xr:uid="{31C6EAED-7B13-40BD-A124-E6F49A301F8F}"/>
    <cellStyle name="Berechnung 4 5 5" xfId="6343" xr:uid="{D84950A0-30BE-4570-B9B7-B094498CB55A}"/>
    <cellStyle name="Berechnung 4 5 5 2" xfId="26786" xr:uid="{9E844EAF-5690-4F9D-A8B9-AD4138870D4B}"/>
    <cellStyle name="Berechnung 4 5 6" xfId="6344" xr:uid="{16D08EC6-9973-4036-9CED-D7DF2F2691D9}"/>
    <cellStyle name="Berechnung 4 5 6 2" xfId="26787" xr:uid="{7AD64016-E30D-4AF0-89E9-74AA84E914A5}"/>
    <cellStyle name="Berechnung 4 5 7" xfId="6345" xr:uid="{9C2365D8-98AA-4700-AD92-E5AB7F90AA08}"/>
    <cellStyle name="Berechnung 4 5 7 2" xfId="26788" xr:uid="{724F424E-112D-49BB-9E30-C42A4EAF0866}"/>
    <cellStyle name="Berechnung 4 5 8" xfId="6346" xr:uid="{DD43CCAC-4D54-4F44-8971-D651F65953F5}"/>
    <cellStyle name="Berechnung 4 5 8 2" xfId="26789" xr:uid="{F7A10B49-47FA-454D-B4F2-8041EE9B47C9}"/>
    <cellStyle name="Berechnung 4 5 9" xfId="6347" xr:uid="{F8FCF66F-108D-4D56-BF3C-176FE56F5124}"/>
    <cellStyle name="Berechnung 4 5 9 2" xfId="26790" xr:uid="{CDF0A656-AB1E-4D77-99B1-FE9C93A5C08F}"/>
    <cellStyle name="Berechnung 4 6" xfId="6348" xr:uid="{E18545D2-EB2E-417A-9AC5-781F0C78005F}"/>
    <cellStyle name="Berechnung 4 6 10" xfId="6349" xr:uid="{7996502B-E641-4CC2-AAD0-A3B9A9ED8677}"/>
    <cellStyle name="Berechnung 4 6 10 2" xfId="26791" xr:uid="{67F053B0-84D3-422F-9468-9BC1E4C618B5}"/>
    <cellStyle name="Berechnung 4 6 11" xfId="6350" xr:uid="{07196E1F-FF45-4E9B-9864-7B8F4736CA46}"/>
    <cellStyle name="Berechnung 4 6 11 2" xfId="26792" xr:uid="{B96D610E-3EC1-44FA-9399-A95428C676C2}"/>
    <cellStyle name="Berechnung 4 6 12" xfId="6351" xr:uid="{57B4C3DB-B3FF-462A-9AC0-151EAF774ECC}"/>
    <cellStyle name="Berechnung 4 6 12 2" xfId="26793" xr:uid="{0054B271-7616-409C-8B73-B4D6E6D40AA8}"/>
    <cellStyle name="Berechnung 4 6 13" xfId="6352" xr:uid="{01866E98-1682-4231-9920-CF754DB4DE4A}"/>
    <cellStyle name="Berechnung 4 6 13 2" xfId="26794" xr:uid="{14A02654-C2C4-4F49-91AD-E222D1374C57}"/>
    <cellStyle name="Berechnung 4 6 14" xfId="6353" xr:uid="{6524E54F-2D96-4713-B005-CA9924E6500C}"/>
    <cellStyle name="Berechnung 4 6 14 2" xfId="26795" xr:uid="{2BEE0694-C298-480E-A89D-93D6766DCE58}"/>
    <cellStyle name="Berechnung 4 6 15" xfId="6354" xr:uid="{33F1B294-9108-42A6-9D51-B7A4713F073A}"/>
    <cellStyle name="Berechnung 4 6 15 2" xfId="26796" xr:uid="{5B6BE443-2777-431A-AE12-DA049692444D}"/>
    <cellStyle name="Berechnung 4 6 16" xfId="26797" xr:uid="{54F31CA3-3501-4E3C-A4D3-446761BB25A1}"/>
    <cellStyle name="Berechnung 4 6 2" xfId="6355" xr:uid="{681A0432-CA0D-4C83-B047-C2035347874C}"/>
    <cellStyle name="Berechnung 4 6 2 10" xfId="6356" xr:uid="{BD52473C-2867-4875-8A44-C439D67E7BA2}"/>
    <cellStyle name="Berechnung 4 6 2 10 2" xfId="26798" xr:uid="{F14A78D8-D39E-445F-B013-C0ADCB4D8FB1}"/>
    <cellStyle name="Berechnung 4 6 2 11" xfId="6357" xr:uid="{D9DB36D4-B954-4472-B76F-3468DBE9F971}"/>
    <cellStyle name="Berechnung 4 6 2 11 2" xfId="26799" xr:uid="{BCB9DD22-ACD6-4CD1-A1AD-D6F23027DC31}"/>
    <cellStyle name="Berechnung 4 6 2 12" xfId="6358" xr:uid="{4B52A163-FDE1-4D73-A87A-7F7F675D0D13}"/>
    <cellStyle name="Berechnung 4 6 2 12 2" xfId="26800" xr:uid="{4B424423-2CF2-44FD-8B02-87496C82D6B8}"/>
    <cellStyle name="Berechnung 4 6 2 13" xfId="6359" xr:uid="{284C9D50-061B-431F-AD06-E91946D00716}"/>
    <cellStyle name="Berechnung 4 6 2 13 2" xfId="26801" xr:uid="{8E83605A-3D33-43F7-B9A5-44078982AEB6}"/>
    <cellStyle name="Berechnung 4 6 2 14" xfId="6360" xr:uid="{4614EDE8-A73B-4A2E-87F2-F6B35826A92C}"/>
    <cellStyle name="Berechnung 4 6 2 14 2" xfId="26802" xr:uid="{D414F33F-6A73-4B9B-9341-7A19FDCD35E1}"/>
    <cellStyle name="Berechnung 4 6 2 15" xfId="26803" xr:uid="{3E81B08F-7F4C-4D26-94D9-38CD1E32007A}"/>
    <cellStyle name="Berechnung 4 6 2 2" xfId="6361" xr:uid="{AE275A3D-7801-48ED-9DC6-5065A50229B8}"/>
    <cellStyle name="Berechnung 4 6 2 2 10" xfId="6362" xr:uid="{1C780C7B-C9BF-4E90-A308-BECE908E825E}"/>
    <cellStyle name="Berechnung 4 6 2 2 10 2" xfId="26804" xr:uid="{542A46A8-698F-4564-BDDA-E6C55207CDBB}"/>
    <cellStyle name="Berechnung 4 6 2 2 11" xfId="6363" xr:uid="{7EA4D003-4C64-424A-B8A8-877F96B1FDD7}"/>
    <cellStyle name="Berechnung 4 6 2 2 11 2" xfId="26805" xr:uid="{D887F182-A9F4-4F81-BF05-9458D9172D09}"/>
    <cellStyle name="Berechnung 4 6 2 2 12" xfId="6364" xr:uid="{0EF76C27-DE7F-4BB5-AB5E-EC203E397F0A}"/>
    <cellStyle name="Berechnung 4 6 2 2 12 2" xfId="26806" xr:uid="{30304579-F48B-46CB-8FFF-EA7F22943D0D}"/>
    <cellStyle name="Berechnung 4 6 2 2 13" xfId="6365" xr:uid="{65031959-974C-4E08-A2C9-4B6818F8DB6A}"/>
    <cellStyle name="Berechnung 4 6 2 2 13 2" xfId="26807" xr:uid="{013AAA36-B7E1-4263-B828-9CFD0D6A5EF5}"/>
    <cellStyle name="Berechnung 4 6 2 2 14" xfId="6366" xr:uid="{4C838AAC-B9E2-4155-948F-0465A2715B87}"/>
    <cellStyle name="Berechnung 4 6 2 2 14 2" xfId="26808" xr:uid="{5DB6652D-4105-42C6-9937-CEF5B3ACC4C5}"/>
    <cellStyle name="Berechnung 4 6 2 2 15" xfId="26809" xr:uid="{659C1714-9D73-46FE-97F5-96AF0AC72FD7}"/>
    <cellStyle name="Berechnung 4 6 2 2 2" xfId="6367" xr:uid="{3EC16EC6-FBFB-42DA-B434-C0E26D29238A}"/>
    <cellStyle name="Berechnung 4 6 2 2 2 2" xfId="26810" xr:uid="{13900C5A-E8FE-4FCA-80D7-D4008FB588A8}"/>
    <cellStyle name="Berechnung 4 6 2 2 3" xfId="6368" xr:uid="{AFCA116A-5291-4253-915E-02C10748CDAC}"/>
    <cellStyle name="Berechnung 4 6 2 2 3 2" xfId="26811" xr:uid="{095E6F82-AC9B-4686-9D32-C2961B1A78CD}"/>
    <cellStyle name="Berechnung 4 6 2 2 4" xfId="6369" xr:uid="{D7EE7118-BF5E-4370-B230-31680814F2D6}"/>
    <cellStyle name="Berechnung 4 6 2 2 4 2" xfId="26812" xr:uid="{985A1BC4-F7BD-4DE1-AB96-C8EEFAADE4CB}"/>
    <cellStyle name="Berechnung 4 6 2 2 5" xfId="6370" xr:uid="{455EDF69-9718-4505-B8F1-89CEDEAAD1B7}"/>
    <cellStyle name="Berechnung 4 6 2 2 5 2" xfId="26813" xr:uid="{9BE56DC4-9D2A-4B87-B030-02CC821FB3A2}"/>
    <cellStyle name="Berechnung 4 6 2 2 6" xfId="6371" xr:uid="{F6BADF16-8731-44E3-8F18-D38212DD4042}"/>
    <cellStyle name="Berechnung 4 6 2 2 6 2" xfId="26814" xr:uid="{6D87CE79-CDAB-4CC3-A122-7014BF250AD8}"/>
    <cellStyle name="Berechnung 4 6 2 2 7" xfId="6372" xr:uid="{3D4B88F4-16B7-4806-9D48-23DCBA3135AA}"/>
    <cellStyle name="Berechnung 4 6 2 2 7 2" xfId="26815" xr:uid="{86C4B4C1-B390-4126-ADA1-4B188705FB51}"/>
    <cellStyle name="Berechnung 4 6 2 2 8" xfId="6373" xr:uid="{D39644D2-2A83-475B-9981-9A33E98369E9}"/>
    <cellStyle name="Berechnung 4 6 2 2 8 2" xfId="26816" xr:uid="{9CB152EB-1217-4D97-8674-96BF0AEA3BF3}"/>
    <cellStyle name="Berechnung 4 6 2 2 9" xfId="6374" xr:uid="{E53980B1-2864-4816-A7F1-8ED0C6820CB8}"/>
    <cellStyle name="Berechnung 4 6 2 2 9 2" xfId="26817" xr:uid="{ED3C19E0-91E0-43A0-A513-82506F122471}"/>
    <cellStyle name="Berechnung 4 6 2 3" xfId="6375" xr:uid="{EB2ED444-FE60-490D-A451-44291B88DC58}"/>
    <cellStyle name="Berechnung 4 6 2 3 2" xfId="26818" xr:uid="{F2446A06-E6AB-4F27-8E2F-0C8D1283E90C}"/>
    <cellStyle name="Berechnung 4 6 2 4" xfId="6376" xr:uid="{F9EBB688-1DCC-4A56-B243-250ED644F74F}"/>
    <cellStyle name="Berechnung 4 6 2 4 2" xfId="26819" xr:uid="{4C90BAE9-58B5-4B1A-A450-AAF9493E0242}"/>
    <cellStyle name="Berechnung 4 6 2 5" xfId="6377" xr:uid="{9474DD93-918A-473A-B8E1-D451F152B688}"/>
    <cellStyle name="Berechnung 4 6 2 5 2" xfId="26820" xr:uid="{6F96E947-4836-4FF8-920E-2E5E68707DC7}"/>
    <cellStyle name="Berechnung 4 6 2 6" xfId="6378" xr:uid="{E3694B07-4C37-4EC1-8D10-9C291BE3B2E0}"/>
    <cellStyle name="Berechnung 4 6 2 6 2" xfId="26821" xr:uid="{EAC7C033-5B05-468C-A7BD-2716C20F0244}"/>
    <cellStyle name="Berechnung 4 6 2 7" xfId="6379" xr:uid="{787FC616-76EF-48D5-920B-910C1BC92149}"/>
    <cellStyle name="Berechnung 4 6 2 7 2" xfId="26822" xr:uid="{A741CE8D-50BC-49D7-8005-29E486E7AD26}"/>
    <cellStyle name="Berechnung 4 6 2 8" xfId="6380" xr:uid="{D148A0FD-E61D-47DE-BD6E-70D1D25E6A08}"/>
    <cellStyle name="Berechnung 4 6 2 8 2" xfId="26823" xr:uid="{2F914E5B-0711-4606-BC02-0E2129A60906}"/>
    <cellStyle name="Berechnung 4 6 2 9" xfId="6381" xr:uid="{474017D7-7731-4D8A-B351-A7CFB9C802BB}"/>
    <cellStyle name="Berechnung 4 6 2 9 2" xfId="26824" xr:uid="{E1027F05-2499-40A2-897B-12C32E21C897}"/>
    <cellStyle name="Berechnung 4 6 3" xfId="6382" xr:uid="{733094DC-A512-4CA9-A93C-3B3F7025BDC9}"/>
    <cellStyle name="Berechnung 4 6 3 10" xfId="6383" xr:uid="{0A8FC7EF-ADC2-4E84-8084-9E6F35D63CB5}"/>
    <cellStyle name="Berechnung 4 6 3 10 2" xfId="26825" xr:uid="{0165CD77-93A7-4D18-AF54-1B8F33E87BF9}"/>
    <cellStyle name="Berechnung 4 6 3 11" xfId="6384" xr:uid="{A2B81BEB-5F9F-45B3-9218-48E1DA7DBEFD}"/>
    <cellStyle name="Berechnung 4 6 3 11 2" xfId="26826" xr:uid="{E2B9DD46-11E1-4BD4-9C44-ED23F263C46B}"/>
    <cellStyle name="Berechnung 4 6 3 12" xfId="6385" xr:uid="{A6113459-EF91-4796-9DA4-4F6B56EB3ACB}"/>
    <cellStyle name="Berechnung 4 6 3 12 2" xfId="26827" xr:uid="{A0F76C75-B959-4D54-BFB6-203CD7E37F82}"/>
    <cellStyle name="Berechnung 4 6 3 13" xfId="6386" xr:uid="{C93337B5-A676-49CE-A243-ED1CD843323D}"/>
    <cellStyle name="Berechnung 4 6 3 13 2" xfId="26828" xr:uid="{40F5DBE5-A0F2-4D96-853A-9B18B183EB20}"/>
    <cellStyle name="Berechnung 4 6 3 14" xfId="6387" xr:uid="{63F2EB83-E508-4D12-980A-827FB51C03A6}"/>
    <cellStyle name="Berechnung 4 6 3 14 2" xfId="26829" xr:uid="{6F2306BE-F3FB-4BEC-B039-A50D48C69C0D}"/>
    <cellStyle name="Berechnung 4 6 3 15" xfId="26830" xr:uid="{EDEA09EB-FEC7-4E03-BF70-CEEDED3BDF61}"/>
    <cellStyle name="Berechnung 4 6 3 2" xfId="6388" xr:uid="{166C1E72-EE77-4586-9B19-4A4A70DEF6DC}"/>
    <cellStyle name="Berechnung 4 6 3 2 2" xfId="26831" xr:uid="{1B499F23-50F7-41F2-878E-E5EF3FC6CAF1}"/>
    <cellStyle name="Berechnung 4 6 3 3" xfId="6389" xr:uid="{83664D20-A8A0-483B-9CEE-8EF14F4948E1}"/>
    <cellStyle name="Berechnung 4 6 3 3 2" xfId="26832" xr:uid="{1E160150-7152-49FE-9AFB-1D7365DBEBAD}"/>
    <cellStyle name="Berechnung 4 6 3 4" xfId="6390" xr:uid="{B188162A-4E59-4367-9F42-DA8E54F0E0B3}"/>
    <cellStyle name="Berechnung 4 6 3 4 2" xfId="26833" xr:uid="{B19329DC-51EF-4C96-85AA-064D9BC86A6D}"/>
    <cellStyle name="Berechnung 4 6 3 5" xfId="6391" xr:uid="{8CE0993E-38C3-4F7D-89FD-2CEAC6C1F95B}"/>
    <cellStyle name="Berechnung 4 6 3 5 2" xfId="26834" xr:uid="{838A44FA-9B8C-4FB5-9A67-D98B523CF63F}"/>
    <cellStyle name="Berechnung 4 6 3 6" xfId="6392" xr:uid="{A1420F04-886C-4B79-834C-5583E47D906F}"/>
    <cellStyle name="Berechnung 4 6 3 6 2" xfId="26835" xr:uid="{456D2C90-0985-4A14-ABC4-C6E790E399B0}"/>
    <cellStyle name="Berechnung 4 6 3 7" xfId="6393" xr:uid="{FB17FECB-CBE7-4C30-9FCB-F79E0F28C2D4}"/>
    <cellStyle name="Berechnung 4 6 3 7 2" xfId="26836" xr:uid="{3C7964ED-7BE2-491B-BE8F-087CD6D472CD}"/>
    <cellStyle name="Berechnung 4 6 3 8" xfId="6394" xr:uid="{B93DF678-38F9-4BE2-8756-4828F71D5BD7}"/>
    <cellStyle name="Berechnung 4 6 3 8 2" xfId="26837" xr:uid="{827CA1AD-B3A5-4E19-87C0-DD55F22A4C34}"/>
    <cellStyle name="Berechnung 4 6 3 9" xfId="6395" xr:uid="{A457A11F-D5EC-4E83-AA97-26794EB1F8E0}"/>
    <cellStyle name="Berechnung 4 6 3 9 2" xfId="26838" xr:uid="{788721F8-78C0-4BA5-B3DD-D3241CEEC3C9}"/>
    <cellStyle name="Berechnung 4 6 4" xfId="6396" xr:uid="{696783BA-BDED-4458-A8BE-2C75B4381568}"/>
    <cellStyle name="Berechnung 4 6 4 2" xfId="26839" xr:uid="{680AB432-6345-4169-A9EA-F9875BCC8829}"/>
    <cellStyle name="Berechnung 4 6 5" xfId="6397" xr:uid="{8FE4EB1F-8B73-4792-B162-06E2C073D250}"/>
    <cellStyle name="Berechnung 4 6 5 2" xfId="26840" xr:uid="{8B181945-E94E-4814-80A1-2A941F963026}"/>
    <cellStyle name="Berechnung 4 6 6" xfId="6398" xr:uid="{9A79EE86-87D3-492F-A823-88B89543E06C}"/>
    <cellStyle name="Berechnung 4 6 6 2" xfId="26841" xr:uid="{CE7605D5-461A-424E-A55C-D106D23047E3}"/>
    <cellStyle name="Berechnung 4 6 7" xfId="6399" xr:uid="{68E208AB-4060-4746-B261-3EACDDA8D9F2}"/>
    <cellStyle name="Berechnung 4 6 7 2" xfId="26842" xr:uid="{52A8C13E-CC1D-4F52-8E58-3BBE3388F2E4}"/>
    <cellStyle name="Berechnung 4 6 8" xfId="6400" xr:uid="{491B2254-2968-4DE0-95AE-FCB423D161B8}"/>
    <cellStyle name="Berechnung 4 6 8 2" xfId="26843" xr:uid="{28E4E485-19F9-4DE3-AADB-89CE4CECC0B5}"/>
    <cellStyle name="Berechnung 4 6 9" xfId="6401" xr:uid="{0C8D0885-4525-4992-AB05-9F498D2DC6C6}"/>
    <cellStyle name="Berechnung 4 6 9 2" xfId="26844" xr:uid="{9585119A-55A7-4017-8669-701B170CCC8E}"/>
    <cellStyle name="Berechnung 4 7" xfId="6402" xr:uid="{1BA877AD-0DD0-4A24-BE80-17F0DE42D3D8}"/>
    <cellStyle name="Berechnung 4 7 10" xfId="6403" xr:uid="{F6553BBF-D5F3-49FA-A7EC-E6F3AA6DDF30}"/>
    <cellStyle name="Berechnung 4 7 10 2" xfId="26845" xr:uid="{7C36F4E1-CDE5-493E-8D8E-A533EE58B8D6}"/>
    <cellStyle name="Berechnung 4 7 11" xfId="6404" xr:uid="{9037F277-C2CB-4955-8ACA-0153F942CC81}"/>
    <cellStyle name="Berechnung 4 7 11 2" xfId="26846" xr:uid="{CA55E825-4A1E-415E-8301-150FBAEEE5A7}"/>
    <cellStyle name="Berechnung 4 7 12" xfId="6405" xr:uid="{BD3A8BC1-08F9-4ED6-AA88-4B24194F7AA2}"/>
    <cellStyle name="Berechnung 4 7 12 2" xfId="26847" xr:uid="{DD8730BF-4925-4B2B-9273-B7B57A894C41}"/>
    <cellStyle name="Berechnung 4 7 13" xfId="6406" xr:uid="{C96085BA-6290-412B-9585-A4C4E5DE3F04}"/>
    <cellStyle name="Berechnung 4 7 13 2" xfId="26848" xr:uid="{A418431B-C6FB-4C61-8B63-8A135EE4FAFA}"/>
    <cellStyle name="Berechnung 4 7 14" xfId="6407" xr:uid="{850A0EC4-CFB3-4D0A-A166-4EA901A93594}"/>
    <cellStyle name="Berechnung 4 7 14 2" xfId="26849" xr:uid="{A2999679-06AA-4096-B958-5AEF61A85A93}"/>
    <cellStyle name="Berechnung 4 7 15" xfId="26850" xr:uid="{DC8B33DE-6E88-4605-B7CE-F1007EF3440C}"/>
    <cellStyle name="Berechnung 4 7 2" xfId="6408" xr:uid="{08741B2E-CBAB-4B76-9FB2-2FD788F1F80B}"/>
    <cellStyle name="Berechnung 4 7 2 10" xfId="6409" xr:uid="{0A511F35-639E-42CA-8BC6-82819AFBEB70}"/>
    <cellStyle name="Berechnung 4 7 2 10 2" xfId="26851" xr:uid="{086D89AD-E97D-49C1-8B39-5FA87338675A}"/>
    <cellStyle name="Berechnung 4 7 2 11" xfId="6410" xr:uid="{B11A9183-6BCE-4FC4-8BC8-71A9C073B879}"/>
    <cellStyle name="Berechnung 4 7 2 11 2" xfId="26852" xr:uid="{86A4056E-510B-4153-B63E-910387AE5B1C}"/>
    <cellStyle name="Berechnung 4 7 2 12" xfId="6411" xr:uid="{5656F171-49A3-4CCA-A8D5-CE7FED8F4BFD}"/>
    <cellStyle name="Berechnung 4 7 2 12 2" xfId="26853" xr:uid="{FB0EE337-4DF4-46C4-85C3-2853759BBE9F}"/>
    <cellStyle name="Berechnung 4 7 2 13" xfId="6412" xr:uid="{1FC1A6B7-03CF-43DD-9724-BD479252AFD7}"/>
    <cellStyle name="Berechnung 4 7 2 13 2" xfId="26854" xr:uid="{E6D7452E-7D6E-4DE2-83C2-D8AEBB2418EE}"/>
    <cellStyle name="Berechnung 4 7 2 14" xfId="6413" xr:uid="{A1DB35F6-5F58-4C06-B8CE-E9F1708B3FFB}"/>
    <cellStyle name="Berechnung 4 7 2 14 2" xfId="26855" xr:uid="{32C93F50-63E7-4C64-BE65-A92D6388987A}"/>
    <cellStyle name="Berechnung 4 7 2 15" xfId="26856" xr:uid="{EBD5F692-772F-4911-B62F-3AB6D45024C4}"/>
    <cellStyle name="Berechnung 4 7 2 2" xfId="6414" xr:uid="{7299E329-BA4B-4B47-AF7F-F283893F8647}"/>
    <cellStyle name="Berechnung 4 7 2 2 2" xfId="26857" xr:uid="{C874D108-88D4-4D9D-B955-3E7327427497}"/>
    <cellStyle name="Berechnung 4 7 2 3" xfId="6415" xr:uid="{FEC7AF94-4CD1-4977-B2B9-C1ED3F94EF7F}"/>
    <cellStyle name="Berechnung 4 7 2 3 2" xfId="26858" xr:uid="{CA6EA575-72C9-4E4E-9633-E602FA6D0C6A}"/>
    <cellStyle name="Berechnung 4 7 2 4" xfId="6416" xr:uid="{7BF46557-1002-4ABA-9E33-F1418EBF6C9C}"/>
    <cellStyle name="Berechnung 4 7 2 4 2" xfId="26859" xr:uid="{F26122FD-7B8C-4D87-92D7-352BE158D0DE}"/>
    <cellStyle name="Berechnung 4 7 2 5" xfId="6417" xr:uid="{30987297-8F1D-498D-8647-7AFC00FA78E4}"/>
    <cellStyle name="Berechnung 4 7 2 5 2" xfId="26860" xr:uid="{D800EC44-694D-4481-BDCD-4A7813725D3D}"/>
    <cellStyle name="Berechnung 4 7 2 6" xfId="6418" xr:uid="{0F1804D3-9404-4B95-A636-E16FC443E227}"/>
    <cellStyle name="Berechnung 4 7 2 6 2" xfId="26861" xr:uid="{C6E3F35A-900A-44BF-A4EE-472E2A743B01}"/>
    <cellStyle name="Berechnung 4 7 2 7" xfId="6419" xr:uid="{67AD587C-701E-40CD-A49F-3F8960F6632F}"/>
    <cellStyle name="Berechnung 4 7 2 7 2" xfId="26862" xr:uid="{82FF9A3A-5DA5-452C-9A0D-66D37F54DF69}"/>
    <cellStyle name="Berechnung 4 7 2 8" xfId="6420" xr:uid="{306BFE4D-0654-4CAB-90C4-2D94B32D0135}"/>
    <cellStyle name="Berechnung 4 7 2 8 2" xfId="26863" xr:uid="{67411488-A879-4944-9EED-2925E0CE5474}"/>
    <cellStyle name="Berechnung 4 7 2 9" xfId="6421" xr:uid="{8A4DC426-E5CA-4FD1-A803-8A1351BC6A80}"/>
    <cellStyle name="Berechnung 4 7 2 9 2" xfId="26864" xr:uid="{7C797BEA-6B30-4CEC-838B-6734798669FE}"/>
    <cellStyle name="Berechnung 4 7 3" xfId="6422" xr:uid="{DFAAA8FB-F51C-4062-B87F-B46A4242D6D6}"/>
    <cellStyle name="Berechnung 4 7 3 2" xfId="26865" xr:uid="{7F62E1D2-E74B-4D5C-9B24-A51A9D49129C}"/>
    <cellStyle name="Berechnung 4 7 4" xfId="6423" xr:uid="{C9379149-D9FB-4BC7-9FD6-CAE496D73B0C}"/>
    <cellStyle name="Berechnung 4 7 4 2" xfId="26866" xr:uid="{6D43A926-833D-4E1C-8D32-261F0264F785}"/>
    <cellStyle name="Berechnung 4 7 5" xfId="6424" xr:uid="{E6344BC8-4179-4DD7-84CB-1F4B9B246C1A}"/>
    <cellStyle name="Berechnung 4 7 5 2" xfId="26867" xr:uid="{D6DD8B19-0BF8-4143-BA5F-0BE25E4C64A1}"/>
    <cellStyle name="Berechnung 4 7 6" xfId="6425" xr:uid="{6BB450B9-5B35-47AB-8EE6-A0E57DA4F0DA}"/>
    <cellStyle name="Berechnung 4 7 6 2" xfId="26868" xr:uid="{414E1AA0-BA27-4879-94E3-0F658219E9D7}"/>
    <cellStyle name="Berechnung 4 7 7" xfId="6426" xr:uid="{F3198E58-D027-4F3E-B877-D5D35638AA54}"/>
    <cellStyle name="Berechnung 4 7 7 2" xfId="26869" xr:uid="{6654081E-84E0-4AFD-B73A-09E9182BCA83}"/>
    <cellStyle name="Berechnung 4 7 8" xfId="6427" xr:uid="{2D61224D-2C6A-4A27-9D17-EC71408D2CC9}"/>
    <cellStyle name="Berechnung 4 7 8 2" xfId="26870" xr:uid="{E1FDF8DE-B5FA-4DBA-91DF-A3DEDCAF2AE5}"/>
    <cellStyle name="Berechnung 4 7 9" xfId="6428" xr:uid="{56A6AF1A-41B4-42AE-B981-0F92E03A81FA}"/>
    <cellStyle name="Berechnung 4 7 9 2" xfId="26871" xr:uid="{DB2BF48E-EA88-451C-88C2-E84F2FB7D71F}"/>
    <cellStyle name="Berechnung 4 8" xfId="6429" xr:uid="{34454A73-65E0-4056-B8B4-D35512A74AE1}"/>
    <cellStyle name="Berechnung 4 8 10" xfId="6430" xr:uid="{60B4AB23-D69C-46D4-A0AE-875533312EC7}"/>
    <cellStyle name="Berechnung 4 8 10 2" xfId="26872" xr:uid="{E8C93F9C-E8A8-4026-B8B7-B713F69B1587}"/>
    <cellStyle name="Berechnung 4 8 11" xfId="6431" xr:uid="{ACA1CD9A-745A-45D5-96FF-71491C9D1B49}"/>
    <cellStyle name="Berechnung 4 8 11 2" xfId="26873" xr:uid="{29E97BA7-6A7B-4282-87E3-31A9D0EC3081}"/>
    <cellStyle name="Berechnung 4 8 12" xfId="6432" xr:uid="{B06BDBDC-A591-407E-89DD-FFAD3213DFD9}"/>
    <cellStyle name="Berechnung 4 8 12 2" xfId="26874" xr:uid="{3E215225-A566-4074-9E33-5B32381CF113}"/>
    <cellStyle name="Berechnung 4 8 13" xfId="6433" xr:uid="{C83587C3-0D3B-4276-A704-45692CE0A930}"/>
    <cellStyle name="Berechnung 4 8 13 2" xfId="26875" xr:uid="{520EA160-4DE5-45CD-A2B3-06B958FF84AB}"/>
    <cellStyle name="Berechnung 4 8 14" xfId="6434" xr:uid="{9AAE8DB5-0A60-4B09-89B1-2F4163B976F9}"/>
    <cellStyle name="Berechnung 4 8 14 2" xfId="26876" xr:uid="{A8D3429D-4671-4927-99DA-0337465156B6}"/>
    <cellStyle name="Berechnung 4 8 15" xfId="26877" xr:uid="{4C4C64C9-B69D-4ACA-B3BB-90B03FD1CDD4}"/>
    <cellStyle name="Berechnung 4 8 2" xfId="6435" xr:uid="{3E2713F0-C033-43FE-945A-4113C60C5977}"/>
    <cellStyle name="Berechnung 4 8 2 2" xfId="26878" xr:uid="{9841168D-0342-4C11-8A3C-BDA1BADE6004}"/>
    <cellStyle name="Berechnung 4 8 3" xfId="6436" xr:uid="{813EDA5C-A7D5-4A44-B129-A4AB2184BD22}"/>
    <cellStyle name="Berechnung 4 8 3 2" xfId="26879" xr:uid="{491EF8B2-B6B7-43B6-8558-266AAE84968B}"/>
    <cellStyle name="Berechnung 4 8 4" xfId="6437" xr:uid="{3A6DBCE5-CA55-4A87-A31C-2153FF9DC97D}"/>
    <cellStyle name="Berechnung 4 8 4 2" xfId="26880" xr:uid="{82CFEE00-59E4-4AA5-811F-53F04C88538E}"/>
    <cellStyle name="Berechnung 4 8 5" xfId="6438" xr:uid="{EA830375-07C8-4FFE-A2D0-52BA3BEDDF66}"/>
    <cellStyle name="Berechnung 4 8 5 2" xfId="26881" xr:uid="{D0D72A6E-4199-4718-BFBC-E500EE1DCB86}"/>
    <cellStyle name="Berechnung 4 8 6" xfId="6439" xr:uid="{B9B6EE9D-CB63-4300-B91A-133CCF8BCB59}"/>
    <cellStyle name="Berechnung 4 8 6 2" xfId="26882" xr:uid="{03395992-6553-4371-AC74-3AE152ABA869}"/>
    <cellStyle name="Berechnung 4 8 7" xfId="6440" xr:uid="{F3EEE61F-0949-4D00-97E5-6546D09DAE19}"/>
    <cellStyle name="Berechnung 4 8 7 2" xfId="26883" xr:uid="{750B9C6A-49C0-457D-9A90-1FAD848ECBBD}"/>
    <cellStyle name="Berechnung 4 8 8" xfId="6441" xr:uid="{6DC690A4-90C0-43EA-9D02-08E8A4409136}"/>
    <cellStyle name="Berechnung 4 8 8 2" xfId="26884" xr:uid="{80605224-CAF2-4B77-ABF5-FC0E4F2E4772}"/>
    <cellStyle name="Berechnung 4 8 9" xfId="6442" xr:uid="{CDFF5533-3700-4CC2-94B2-C0393804A1B4}"/>
    <cellStyle name="Berechnung 4 8 9 2" xfId="26885" xr:uid="{D81727A8-B6E0-4C6B-85DB-243C27515728}"/>
    <cellStyle name="Berechnung 4 9" xfId="6443" xr:uid="{2C6BA72A-505A-4A7E-8DB6-42128DAC8058}"/>
    <cellStyle name="Berechnung 4 9 2" xfId="26886" xr:uid="{6B80EEDF-0EDD-4009-BDD5-D94B67EEAD78}"/>
    <cellStyle name="Berechnung 5" xfId="6444" xr:uid="{284DC5B7-E2E0-41C9-85B0-14004D940931}"/>
    <cellStyle name="Berechnung 5 10" xfId="6445" xr:uid="{A40246C6-4F53-49ED-9A7A-5A5C1F0F1333}"/>
    <cellStyle name="Berechnung 5 10 2" xfId="26887" xr:uid="{258ECB18-3086-45F5-81EC-5E527DEE0EF8}"/>
    <cellStyle name="Berechnung 5 11" xfId="6446" xr:uid="{C0AFC917-A0EE-4F2B-BE64-B724514FE932}"/>
    <cellStyle name="Berechnung 5 11 2" xfId="26888" xr:uid="{8EAA2270-E046-4BBA-B266-C27F07309067}"/>
    <cellStyle name="Berechnung 5 12" xfId="6447" xr:uid="{787B992D-6495-4651-B08D-03F7A999CED6}"/>
    <cellStyle name="Berechnung 5 12 2" xfId="26889" xr:uid="{0A47D391-FC1C-499C-A375-B132E7065B62}"/>
    <cellStyle name="Berechnung 5 13" xfId="6448" xr:uid="{2FEAA0F0-00A1-4CDE-A45F-B81ACFADBB7C}"/>
    <cellStyle name="Berechnung 5 13 2" xfId="26890" xr:uid="{9E70BBE6-D33D-48D6-964F-699A1F167F7F}"/>
    <cellStyle name="Berechnung 5 14" xfId="6449" xr:uid="{E1E0A95E-9C27-4585-B9ED-7F683B1FA62E}"/>
    <cellStyle name="Berechnung 5 14 2" xfId="26891" xr:uid="{1476F3E5-46D4-443A-8EBD-CC890A21C26D}"/>
    <cellStyle name="Berechnung 5 15" xfId="6450" xr:uid="{37DDD1CE-37A8-4189-A0D9-ADF44AF12385}"/>
    <cellStyle name="Berechnung 5 15 2" xfId="26892" xr:uid="{6D594254-C376-4A0D-AE54-5F2169681EF1}"/>
    <cellStyle name="Berechnung 5 16" xfId="6451" xr:uid="{7B834F30-6860-4FBD-B7F4-665463082AEF}"/>
    <cellStyle name="Berechnung 5 16 2" xfId="26893" xr:uid="{328F3E1C-951D-4660-810E-444B6F794C63}"/>
    <cellStyle name="Berechnung 5 17" xfId="6452" xr:uid="{FE8008DA-18B1-47A6-B44D-E870D6698B28}"/>
    <cellStyle name="Berechnung 5 17 2" xfId="26894" xr:uid="{A7F34B0C-9EA2-4D8F-A996-1193CDA50CF4}"/>
    <cellStyle name="Berechnung 5 18" xfId="6453" xr:uid="{5B943BDE-AB7E-489E-8874-5C72BBDFB388}"/>
    <cellStyle name="Berechnung 5 18 2" xfId="26895" xr:uid="{CD0F623D-E31F-453C-A53C-F207A4916DD0}"/>
    <cellStyle name="Berechnung 5 19" xfId="6454" xr:uid="{61C2CD41-CCF9-4C05-B1E7-92F5612EFD51}"/>
    <cellStyle name="Berechnung 5 19 2" xfId="26896" xr:uid="{E80280B1-2806-4F09-AE79-1B173041049D}"/>
    <cellStyle name="Berechnung 5 2" xfId="6455" xr:uid="{DE37DC59-7594-4A1C-8761-12866BAED363}"/>
    <cellStyle name="Berechnung 5 2 10" xfId="6456" xr:uid="{05AC2074-D39D-4619-93CF-3352D0DD5215}"/>
    <cellStyle name="Berechnung 5 2 10 2" xfId="26897" xr:uid="{F2986CC2-339E-4094-B386-66B584F35896}"/>
    <cellStyle name="Berechnung 5 2 11" xfId="6457" xr:uid="{8CC1EA83-D11A-412B-95B2-10C207805DAB}"/>
    <cellStyle name="Berechnung 5 2 11 2" xfId="26898" xr:uid="{89D232CD-6925-4F15-978D-332766126AD6}"/>
    <cellStyle name="Berechnung 5 2 12" xfId="6458" xr:uid="{184FE60F-0E1A-4407-85DF-BDC2CBEB2AA0}"/>
    <cellStyle name="Berechnung 5 2 12 2" xfId="26899" xr:uid="{45445315-A52B-4128-8C6C-F411A0E34973}"/>
    <cellStyle name="Berechnung 5 2 13" xfId="6459" xr:uid="{33082E63-32C3-44C2-B808-AB3D8FF3A9E6}"/>
    <cellStyle name="Berechnung 5 2 13 2" xfId="26900" xr:uid="{0D76945E-92D9-4FB0-AEC3-8CB7F06D78DC}"/>
    <cellStyle name="Berechnung 5 2 14" xfId="6460" xr:uid="{3451D079-C01C-405A-AA28-05BE07909713}"/>
    <cellStyle name="Berechnung 5 2 14 2" xfId="26901" xr:uid="{0D8E4BCA-1150-4596-9E6E-CDD1FC9BD503}"/>
    <cellStyle name="Berechnung 5 2 15" xfId="6461" xr:uid="{065B3D70-3FB7-4943-9815-39FA4CC11706}"/>
    <cellStyle name="Berechnung 5 2 15 2" xfId="26902" xr:uid="{FC0FA746-9E2D-46C8-A07B-E571FFBD6B82}"/>
    <cellStyle name="Berechnung 5 2 16" xfId="26903" xr:uid="{8E2E72D6-8E24-4EA1-B760-25F5FEDCD472}"/>
    <cellStyle name="Berechnung 5 2 2" xfId="6462" xr:uid="{B7D293F6-D6DF-45E2-8B66-CB338FE4F1CC}"/>
    <cellStyle name="Berechnung 5 2 2 10" xfId="6463" xr:uid="{FA386FDC-3EA7-4AFB-AFC4-CCBB5640B9FE}"/>
    <cellStyle name="Berechnung 5 2 2 10 2" xfId="26904" xr:uid="{3FF11527-1DA7-4999-9629-50BFBCC6F305}"/>
    <cellStyle name="Berechnung 5 2 2 11" xfId="6464" xr:uid="{B4368874-6970-4362-9EE3-BC309B5EBFF9}"/>
    <cellStyle name="Berechnung 5 2 2 11 2" xfId="26905" xr:uid="{5525D4BF-0DBD-4349-80D9-FAF910F74166}"/>
    <cellStyle name="Berechnung 5 2 2 12" xfId="6465" xr:uid="{C53E1EBE-01F2-4C07-87F5-289C5BD807B3}"/>
    <cellStyle name="Berechnung 5 2 2 12 2" xfId="26906" xr:uid="{7C90BEE9-DCF8-4BB5-B3C8-B20DC8792BD9}"/>
    <cellStyle name="Berechnung 5 2 2 13" xfId="6466" xr:uid="{A35F442F-59DE-4ECE-8EDC-491C00068D4A}"/>
    <cellStyle name="Berechnung 5 2 2 13 2" xfId="26907" xr:uid="{7D852B7C-C679-44FA-9E51-62BA62B78B40}"/>
    <cellStyle name="Berechnung 5 2 2 14" xfId="6467" xr:uid="{561E9B06-C96E-49D1-8AD2-97ECAC847AA2}"/>
    <cellStyle name="Berechnung 5 2 2 14 2" xfId="26908" xr:uid="{48B01547-A8D7-48B4-AEB6-947E19A2C2F5}"/>
    <cellStyle name="Berechnung 5 2 2 15" xfId="26909" xr:uid="{BF7E8FE4-2B54-47C6-A36A-D28AC34EAA34}"/>
    <cellStyle name="Berechnung 5 2 2 2" xfId="6468" xr:uid="{6F238E54-DEFC-4BA0-A4AB-2A2ABDA3B403}"/>
    <cellStyle name="Berechnung 5 2 2 2 10" xfId="6469" xr:uid="{9C3D93FF-F75A-4EE1-A50B-C570544A8FB1}"/>
    <cellStyle name="Berechnung 5 2 2 2 10 2" xfId="26910" xr:uid="{DB938AE8-2275-4E27-B72B-E7A3EA109208}"/>
    <cellStyle name="Berechnung 5 2 2 2 11" xfId="6470" xr:uid="{86FEC2E2-9826-4C72-8819-E07367B3B727}"/>
    <cellStyle name="Berechnung 5 2 2 2 11 2" xfId="26911" xr:uid="{C18F8F40-F5FD-4454-B3FC-3C598406F727}"/>
    <cellStyle name="Berechnung 5 2 2 2 12" xfId="6471" xr:uid="{3F8373F3-878C-4FB6-8AC5-381304E65AE7}"/>
    <cellStyle name="Berechnung 5 2 2 2 12 2" xfId="26912" xr:uid="{80856F24-FCF0-4511-9DE7-AEE815D09FCF}"/>
    <cellStyle name="Berechnung 5 2 2 2 13" xfId="6472" xr:uid="{AAE13F68-1217-4495-BFBC-B6D6C7BAE971}"/>
    <cellStyle name="Berechnung 5 2 2 2 13 2" xfId="26913" xr:uid="{7AAB587C-A9EF-47B4-9674-FEF7784E9070}"/>
    <cellStyle name="Berechnung 5 2 2 2 14" xfId="6473" xr:uid="{2E976021-D0E4-4625-950E-B2A8263134EC}"/>
    <cellStyle name="Berechnung 5 2 2 2 14 2" xfId="26914" xr:uid="{7084558F-00BF-4A80-8060-81D869E105E4}"/>
    <cellStyle name="Berechnung 5 2 2 2 15" xfId="26915" xr:uid="{2791E55F-53BA-4934-A0AD-3DFFE291DAFB}"/>
    <cellStyle name="Berechnung 5 2 2 2 2" xfId="6474" xr:uid="{7253B85F-C8BA-4C1E-A6D6-714EC3E61C58}"/>
    <cellStyle name="Berechnung 5 2 2 2 2 2" xfId="26916" xr:uid="{1A58FEC6-E849-4F13-BDC1-9A00928A3A85}"/>
    <cellStyle name="Berechnung 5 2 2 2 3" xfId="6475" xr:uid="{1FD793BB-F505-4102-B7F3-C1CC0F1626C8}"/>
    <cellStyle name="Berechnung 5 2 2 2 3 2" xfId="26917" xr:uid="{5AE2BE19-4DFB-4FE6-B64C-4726E3680626}"/>
    <cellStyle name="Berechnung 5 2 2 2 4" xfId="6476" xr:uid="{A2B00AFA-5E7D-4700-9544-A02610286FA1}"/>
    <cellStyle name="Berechnung 5 2 2 2 4 2" xfId="26918" xr:uid="{E44B5A39-4A00-4F48-BB91-FA17C609BBF9}"/>
    <cellStyle name="Berechnung 5 2 2 2 5" xfId="6477" xr:uid="{804C1ACD-D37C-48B6-A738-4513BD4CA047}"/>
    <cellStyle name="Berechnung 5 2 2 2 5 2" xfId="26919" xr:uid="{5A0D00FF-0027-45B7-8BCD-709DBBC15B36}"/>
    <cellStyle name="Berechnung 5 2 2 2 6" xfId="6478" xr:uid="{D2EA9EFD-0BCD-4FC1-A4E3-BC691F338D26}"/>
    <cellStyle name="Berechnung 5 2 2 2 6 2" xfId="26920" xr:uid="{0DB7FBF0-CDE2-47F3-97DD-85500EC9E423}"/>
    <cellStyle name="Berechnung 5 2 2 2 7" xfId="6479" xr:uid="{DCB6B4FE-678A-432B-9F82-620F853CDD0C}"/>
    <cellStyle name="Berechnung 5 2 2 2 7 2" xfId="26921" xr:uid="{DDA410AE-9AEF-4FEF-8472-343A6CA88B9F}"/>
    <cellStyle name="Berechnung 5 2 2 2 8" xfId="6480" xr:uid="{C0712FC9-8492-4063-BA2C-3EAA432FCC0B}"/>
    <cellStyle name="Berechnung 5 2 2 2 8 2" xfId="26922" xr:uid="{9A088EF0-34B0-49A8-93EE-6A4862CD1DB2}"/>
    <cellStyle name="Berechnung 5 2 2 2 9" xfId="6481" xr:uid="{14E1223D-7502-4BF4-A672-0440E86D3C8A}"/>
    <cellStyle name="Berechnung 5 2 2 2 9 2" xfId="26923" xr:uid="{3BF9C0FE-3CA7-475C-8E07-4E45736C9B37}"/>
    <cellStyle name="Berechnung 5 2 2 3" xfId="6482" xr:uid="{9FCFE0F4-A9F2-486E-9ADB-B236E24BD2E8}"/>
    <cellStyle name="Berechnung 5 2 2 3 2" xfId="26924" xr:uid="{DBB9CB17-BE03-4832-8511-4F9AB95C44B1}"/>
    <cellStyle name="Berechnung 5 2 2 4" xfId="6483" xr:uid="{80FBC817-FD71-4ED7-BF0E-0DC59917F37C}"/>
    <cellStyle name="Berechnung 5 2 2 4 2" xfId="26925" xr:uid="{99A4D948-2759-49C4-BA74-1C061AE54B17}"/>
    <cellStyle name="Berechnung 5 2 2 5" xfId="6484" xr:uid="{3A1F587E-B168-4B17-B067-4C296370325F}"/>
    <cellStyle name="Berechnung 5 2 2 5 2" xfId="26926" xr:uid="{F9AFC8C5-66E5-4491-9C72-CF36821C2654}"/>
    <cellStyle name="Berechnung 5 2 2 6" xfId="6485" xr:uid="{23757B44-23AF-4198-814E-FA9C48ACACD9}"/>
    <cellStyle name="Berechnung 5 2 2 6 2" xfId="26927" xr:uid="{DCC9BC8B-5D10-4574-BEB6-A14EB17A8BF9}"/>
    <cellStyle name="Berechnung 5 2 2 7" xfId="6486" xr:uid="{B8C9D6CA-65D2-4DB8-910D-58F49B0063E5}"/>
    <cellStyle name="Berechnung 5 2 2 7 2" xfId="26928" xr:uid="{37D57E1C-AC5B-4B4C-956A-135F86B0C332}"/>
    <cellStyle name="Berechnung 5 2 2 8" xfId="6487" xr:uid="{CAF4CCA8-7C54-4A07-9AFC-33F73D8E8804}"/>
    <cellStyle name="Berechnung 5 2 2 8 2" xfId="26929" xr:uid="{55A39C15-0D7D-4114-951A-FF39393C34A1}"/>
    <cellStyle name="Berechnung 5 2 2 9" xfId="6488" xr:uid="{43FD6008-D6CD-439F-9D78-05563E2FDD6E}"/>
    <cellStyle name="Berechnung 5 2 2 9 2" xfId="26930" xr:uid="{F98473F5-0E79-42A6-8131-4BF5316B575D}"/>
    <cellStyle name="Berechnung 5 2 3" xfId="6489" xr:uid="{70819B8D-18E4-4E93-984E-59FE6D8E53B1}"/>
    <cellStyle name="Berechnung 5 2 3 10" xfId="6490" xr:uid="{2035E642-DC43-4B02-93E5-CFD49F89F64A}"/>
    <cellStyle name="Berechnung 5 2 3 10 2" xfId="26931" xr:uid="{185B9F23-8A55-404E-997E-830B42135E76}"/>
    <cellStyle name="Berechnung 5 2 3 11" xfId="6491" xr:uid="{71118B98-EB07-451E-9677-2D80193C6B2B}"/>
    <cellStyle name="Berechnung 5 2 3 11 2" xfId="26932" xr:uid="{DA3DB132-80AC-4175-B3C3-9B4F62E6B987}"/>
    <cellStyle name="Berechnung 5 2 3 12" xfId="6492" xr:uid="{B76FD671-BA3C-4742-A296-7F170EEFAB07}"/>
    <cellStyle name="Berechnung 5 2 3 12 2" xfId="26933" xr:uid="{DC8CAFD1-96C6-4F28-903F-ADA3E7C9933E}"/>
    <cellStyle name="Berechnung 5 2 3 13" xfId="6493" xr:uid="{D9EE44AF-B049-40D4-8748-9E2EB6BCE465}"/>
    <cellStyle name="Berechnung 5 2 3 13 2" xfId="26934" xr:uid="{75FE2677-29E5-4197-A3E4-88B1F77808E2}"/>
    <cellStyle name="Berechnung 5 2 3 14" xfId="6494" xr:uid="{C1866B9F-8CC1-43EE-B911-F28A32C36D5D}"/>
    <cellStyle name="Berechnung 5 2 3 14 2" xfId="26935" xr:uid="{7716BCE1-83E5-46BE-90F4-A0CF671BB6F4}"/>
    <cellStyle name="Berechnung 5 2 3 15" xfId="26936" xr:uid="{D7500B96-DA22-490D-8B2B-7D873508DF17}"/>
    <cellStyle name="Berechnung 5 2 3 2" xfId="6495" xr:uid="{6995B64B-0C32-40F7-A63E-D94239DB762D}"/>
    <cellStyle name="Berechnung 5 2 3 2 2" xfId="26937" xr:uid="{FB091DA3-531C-42C6-A87D-FD339EA9B05A}"/>
    <cellStyle name="Berechnung 5 2 3 3" xfId="6496" xr:uid="{96E347CA-09CC-4D06-B90D-8DDEC823D0CC}"/>
    <cellStyle name="Berechnung 5 2 3 3 2" xfId="26938" xr:uid="{203D00D4-BBC2-477C-AF05-33303369B005}"/>
    <cellStyle name="Berechnung 5 2 3 4" xfId="6497" xr:uid="{A743C60E-C9CE-442B-B733-D531D725B024}"/>
    <cellStyle name="Berechnung 5 2 3 4 2" xfId="26939" xr:uid="{B6FA9DD2-B365-4221-8889-FE38BD8C68CD}"/>
    <cellStyle name="Berechnung 5 2 3 5" xfId="6498" xr:uid="{A7A79E90-123E-4D8F-BCDA-BF4B4E556CE7}"/>
    <cellStyle name="Berechnung 5 2 3 5 2" xfId="26940" xr:uid="{6C494F7D-6A75-4AC8-B9C4-6D731250AF8B}"/>
    <cellStyle name="Berechnung 5 2 3 6" xfId="6499" xr:uid="{2E813A3F-6DCB-4BE5-80A0-2FB09AE91C93}"/>
    <cellStyle name="Berechnung 5 2 3 6 2" xfId="26941" xr:uid="{6D9CF98C-5D3F-426E-A580-DF6DCA95D692}"/>
    <cellStyle name="Berechnung 5 2 3 7" xfId="6500" xr:uid="{82DC3553-D140-49E0-A561-40157B46082F}"/>
    <cellStyle name="Berechnung 5 2 3 7 2" xfId="26942" xr:uid="{527A4A3F-3901-45D1-9086-6BF4555D4D36}"/>
    <cellStyle name="Berechnung 5 2 3 8" xfId="6501" xr:uid="{AE9F8931-EFBC-4F8B-B9B1-CC66F0E9CB85}"/>
    <cellStyle name="Berechnung 5 2 3 8 2" xfId="26943" xr:uid="{A6F080C0-C560-48E9-A0E2-A3DE4560C26B}"/>
    <cellStyle name="Berechnung 5 2 3 9" xfId="6502" xr:uid="{F1C1B67E-2122-4184-9E6B-2C1ADC45E51A}"/>
    <cellStyle name="Berechnung 5 2 3 9 2" xfId="26944" xr:uid="{25FED9E0-595B-473A-9A9A-B482ACD9F48C}"/>
    <cellStyle name="Berechnung 5 2 4" xfId="6503" xr:uid="{BBDF8FE5-ECF0-493F-809F-478D2BEF8AC7}"/>
    <cellStyle name="Berechnung 5 2 4 2" xfId="26945" xr:uid="{7EC6A6A2-4066-4E58-817A-D3D1FE39327C}"/>
    <cellStyle name="Berechnung 5 2 5" xfId="6504" xr:uid="{EA72D71A-E334-4A68-A40A-AA358B17A511}"/>
    <cellStyle name="Berechnung 5 2 5 2" xfId="26946" xr:uid="{2964C2E7-4A66-49BB-8007-622B0D8230CC}"/>
    <cellStyle name="Berechnung 5 2 6" xfId="6505" xr:uid="{208CA0B5-D342-49F4-8863-62B1157E931E}"/>
    <cellStyle name="Berechnung 5 2 6 2" xfId="26947" xr:uid="{0AFD4CF1-5B03-4C0C-B4A4-2A40900179E7}"/>
    <cellStyle name="Berechnung 5 2 7" xfId="6506" xr:uid="{A81F4860-4D96-4EA0-8E96-0736067962EF}"/>
    <cellStyle name="Berechnung 5 2 7 2" xfId="26948" xr:uid="{ED9CB3EC-027E-4539-8C7F-78EDBF3346DB}"/>
    <cellStyle name="Berechnung 5 2 8" xfId="6507" xr:uid="{4547603C-49E9-421D-B4A0-80E0F720865C}"/>
    <cellStyle name="Berechnung 5 2 8 2" xfId="26949" xr:uid="{6CF61BA8-54B8-4049-B236-6AFA92A3E1C8}"/>
    <cellStyle name="Berechnung 5 2 9" xfId="6508" xr:uid="{5256F11C-F56A-4DDC-A57B-C693EACDA39D}"/>
    <cellStyle name="Berechnung 5 2 9 2" xfId="26950" xr:uid="{492D9EED-6E2D-4D88-A7F9-36EE6A06B81A}"/>
    <cellStyle name="Berechnung 5 20" xfId="6509" xr:uid="{7BA6FC92-DE21-4752-A1EB-C788A9864A3B}"/>
    <cellStyle name="Berechnung 5 20 2" xfId="26951" xr:uid="{93949E08-1C8D-49FC-8721-602DE8B70686}"/>
    <cellStyle name="Berechnung 5 21" xfId="26952" xr:uid="{2E311B76-2432-4EBA-93A7-D4C9B544DA80}"/>
    <cellStyle name="Berechnung 5 3" xfId="6510" xr:uid="{FD51937D-1189-478F-8C2C-A8AF93C43057}"/>
    <cellStyle name="Berechnung 5 3 10" xfId="6511" xr:uid="{B5DD8A14-F8C8-4767-AF51-A3936E7B2FB4}"/>
    <cellStyle name="Berechnung 5 3 10 2" xfId="26953" xr:uid="{60974F04-A17C-479C-BEF1-C3BF9EE4E6EB}"/>
    <cellStyle name="Berechnung 5 3 11" xfId="6512" xr:uid="{E4CF8C9C-C8E6-4481-BA9E-FB6582E26BA2}"/>
    <cellStyle name="Berechnung 5 3 11 2" xfId="26954" xr:uid="{704EA4AF-4E7C-45D2-9DC1-ADD58FD3BE44}"/>
    <cellStyle name="Berechnung 5 3 12" xfId="6513" xr:uid="{FB9710C6-263B-4B9B-B714-DF56816194DA}"/>
    <cellStyle name="Berechnung 5 3 12 2" xfId="26955" xr:uid="{1F61D274-35E6-4114-876D-57F43A28D793}"/>
    <cellStyle name="Berechnung 5 3 13" xfId="6514" xr:uid="{45E7EC4E-6276-4CA7-B0DC-6D131E313D17}"/>
    <cellStyle name="Berechnung 5 3 13 2" xfId="26956" xr:uid="{F6EDD5A0-FED2-40B3-AD79-057A80F2E0A6}"/>
    <cellStyle name="Berechnung 5 3 14" xfId="6515" xr:uid="{DFDE938D-0314-4BB4-ADD4-28F83120DE49}"/>
    <cellStyle name="Berechnung 5 3 14 2" xfId="26957" xr:uid="{EC91821D-1BB7-4569-9DFC-AB354F803ABD}"/>
    <cellStyle name="Berechnung 5 3 15" xfId="6516" xr:uid="{351D7A4A-A480-43EB-8371-3B969A12072D}"/>
    <cellStyle name="Berechnung 5 3 15 2" xfId="26958" xr:uid="{45039894-A270-45FA-948E-978AB02E8774}"/>
    <cellStyle name="Berechnung 5 3 16" xfId="26959" xr:uid="{DA4EA58F-9579-4269-A9FF-E50580DCCE16}"/>
    <cellStyle name="Berechnung 5 3 2" xfId="6517" xr:uid="{A771168D-0A12-4D2B-AA02-1458AD63F433}"/>
    <cellStyle name="Berechnung 5 3 2 10" xfId="6518" xr:uid="{4D758A0D-19CC-407D-969D-6A823CC6E64A}"/>
    <cellStyle name="Berechnung 5 3 2 10 2" xfId="26960" xr:uid="{07BB0707-A23B-4D58-97CF-AC19AFF287F3}"/>
    <cellStyle name="Berechnung 5 3 2 11" xfId="6519" xr:uid="{6CC50CAB-2EB0-40EF-B9BB-B2C72BB06711}"/>
    <cellStyle name="Berechnung 5 3 2 11 2" xfId="26961" xr:uid="{A1A23229-FFD2-44E7-A659-226FF1D93F3A}"/>
    <cellStyle name="Berechnung 5 3 2 12" xfId="6520" xr:uid="{A36D2021-16E6-402A-A6F3-E727F6825B92}"/>
    <cellStyle name="Berechnung 5 3 2 12 2" xfId="26962" xr:uid="{B019DE23-11B2-462A-B750-BC7EEF63979C}"/>
    <cellStyle name="Berechnung 5 3 2 13" xfId="6521" xr:uid="{9366A3B6-F1C7-46A0-9C9A-B25B1607DE8C}"/>
    <cellStyle name="Berechnung 5 3 2 13 2" xfId="26963" xr:uid="{ED9E1C9C-3897-4771-85CA-DCE3C519C01F}"/>
    <cellStyle name="Berechnung 5 3 2 14" xfId="6522" xr:uid="{006945AF-BDA7-48E2-A835-CF0FA9DA56AE}"/>
    <cellStyle name="Berechnung 5 3 2 14 2" xfId="26964" xr:uid="{9E0247DE-84C6-43E0-B303-B4247529269C}"/>
    <cellStyle name="Berechnung 5 3 2 15" xfId="26965" xr:uid="{F67D5C52-D3CD-49D2-8750-0CAC3B1E13F4}"/>
    <cellStyle name="Berechnung 5 3 2 2" xfId="6523" xr:uid="{B73AD52E-A4F8-4DC3-88DE-25866F76A2CB}"/>
    <cellStyle name="Berechnung 5 3 2 2 10" xfId="6524" xr:uid="{FF62C9FB-D29E-4B05-8842-23D7884B921F}"/>
    <cellStyle name="Berechnung 5 3 2 2 10 2" xfId="26966" xr:uid="{4F52DEE2-DA4D-4F08-8168-BF6105118AC8}"/>
    <cellStyle name="Berechnung 5 3 2 2 11" xfId="6525" xr:uid="{2A7233FD-AE94-4A54-B179-45012C12610A}"/>
    <cellStyle name="Berechnung 5 3 2 2 11 2" xfId="26967" xr:uid="{CC0997A6-66D4-412F-83E1-937A9A02A690}"/>
    <cellStyle name="Berechnung 5 3 2 2 12" xfId="6526" xr:uid="{A549FAA6-62B2-443B-9FC0-4583C9B5845C}"/>
    <cellStyle name="Berechnung 5 3 2 2 12 2" xfId="26968" xr:uid="{B9FF4A89-ADDD-4526-BBAC-B797B421EDB4}"/>
    <cellStyle name="Berechnung 5 3 2 2 13" xfId="6527" xr:uid="{AD20A515-E5A0-4607-BAC1-6B9F3E7D5F94}"/>
    <cellStyle name="Berechnung 5 3 2 2 13 2" xfId="26969" xr:uid="{1DCC894C-881D-4B15-83E8-DE66C7C6AFE7}"/>
    <cellStyle name="Berechnung 5 3 2 2 14" xfId="6528" xr:uid="{D98A7180-8CC9-49A0-A0A3-A447DFF04297}"/>
    <cellStyle name="Berechnung 5 3 2 2 14 2" xfId="26970" xr:uid="{BCAE0688-0E91-4C96-88D1-7DE7450E53B6}"/>
    <cellStyle name="Berechnung 5 3 2 2 15" xfId="26971" xr:uid="{D60B69DA-5BB9-4CD2-BE8D-F8F64E84035A}"/>
    <cellStyle name="Berechnung 5 3 2 2 2" xfId="6529" xr:uid="{A798B823-E5E4-41C1-B4F7-918D16610FE1}"/>
    <cellStyle name="Berechnung 5 3 2 2 2 2" xfId="26972" xr:uid="{782F5D98-02D4-4952-A7FF-9553E5A79F36}"/>
    <cellStyle name="Berechnung 5 3 2 2 3" xfId="6530" xr:uid="{4E7143BD-E394-49B7-8FD0-7D1983043030}"/>
    <cellStyle name="Berechnung 5 3 2 2 3 2" xfId="26973" xr:uid="{4E971162-4E60-4DA2-9B43-EBEA19EF541D}"/>
    <cellStyle name="Berechnung 5 3 2 2 4" xfId="6531" xr:uid="{781D3A02-A474-4A01-8C36-2C3D9F4B5423}"/>
    <cellStyle name="Berechnung 5 3 2 2 4 2" xfId="26974" xr:uid="{565AB636-06C7-4A9A-9CF5-C5E163ACCEDE}"/>
    <cellStyle name="Berechnung 5 3 2 2 5" xfId="6532" xr:uid="{16F29986-1C9E-47F6-B93C-6E01298E4A82}"/>
    <cellStyle name="Berechnung 5 3 2 2 5 2" xfId="26975" xr:uid="{E71942E1-1DFF-4A34-989E-64C222FAF6E2}"/>
    <cellStyle name="Berechnung 5 3 2 2 6" xfId="6533" xr:uid="{17D75D03-3B44-44B6-8DF5-25A40C0B020F}"/>
    <cellStyle name="Berechnung 5 3 2 2 6 2" xfId="26976" xr:uid="{9F76DD57-65F3-4FAA-ACBE-7660DDA22D29}"/>
    <cellStyle name="Berechnung 5 3 2 2 7" xfId="6534" xr:uid="{44B0C09D-EEDA-43A3-B890-095497B17079}"/>
    <cellStyle name="Berechnung 5 3 2 2 7 2" xfId="26977" xr:uid="{C600159E-8409-4DC0-9E95-780C2D4B6CCE}"/>
    <cellStyle name="Berechnung 5 3 2 2 8" xfId="6535" xr:uid="{D1B9401D-93F2-48D0-BB51-19877C1E8FC6}"/>
    <cellStyle name="Berechnung 5 3 2 2 8 2" xfId="26978" xr:uid="{FAB01CD8-A805-4CCE-A78B-73758C87771C}"/>
    <cellStyle name="Berechnung 5 3 2 2 9" xfId="6536" xr:uid="{5983228C-FED4-4DE1-887A-77C1BE1F7D69}"/>
    <cellStyle name="Berechnung 5 3 2 2 9 2" xfId="26979" xr:uid="{78E00F33-0736-4E26-BD36-5D07254F8989}"/>
    <cellStyle name="Berechnung 5 3 2 3" xfId="6537" xr:uid="{71ED3888-3736-48DE-B5DD-9EC511EBD508}"/>
    <cellStyle name="Berechnung 5 3 2 3 2" xfId="26980" xr:uid="{A0B21250-7596-4549-83E0-0914F5F24289}"/>
    <cellStyle name="Berechnung 5 3 2 4" xfId="6538" xr:uid="{78CC31C1-56B5-40A4-A096-F91E2E7E39AD}"/>
    <cellStyle name="Berechnung 5 3 2 4 2" xfId="26981" xr:uid="{CC499E08-D160-4099-97EC-6D25537A24B9}"/>
    <cellStyle name="Berechnung 5 3 2 5" xfId="6539" xr:uid="{7174466A-9292-4FD9-B6FA-AAE31D4DCEE8}"/>
    <cellStyle name="Berechnung 5 3 2 5 2" xfId="26982" xr:uid="{9A08DEE6-A45C-4245-9024-79799F9D719C}"/>
    <cellStyle name="Berechnung 5 3 2 6" xfId="6540" xr:uid="{2A9FA913-366C-43CC-910B-630C051F0027}"/>
    <cellStyle name="Berechnung 5 3 2 6 2" xfId="26983" xr:uid="{5F09B8F9-6657-40F2-8619-109A2BD2911B}"/>
    <cellStyle name="Berechnung 5 3 2 7" xfId="6541" xr:uid="{D2441009-8C0E-48CC-AA27-D163ADF8EF14}"/>
    <cellStyle name="Berechnung 5 3 2 7 2" xfId="26984" xr:uid="{59B44447-7E32-4017-B143-1EA7CC222EEA}"/>
    <cellStyle name="Berechnung 5 3 2 8" xfId="6542" xr:uid="{5705D959-6500-461C-A032-E3DDF919D299}"/>
    <cellStyle name="Berechnung 5 3 2 8 2" xfId="26985" xr:uid="{F8AE721D-1E90-41F5-A66B-D22F03D205F9}"/>
    <cellStyle name="Berechnung 5 3 2 9" xfId="6543" xr:uid="{3C0A48CC-1C38-43EA-833A-6E4A6A944B50}"/>
    <cellStyle name="Berechnung 5 3 2 9 2" xfId="26986" xr:uid="{8365DE88-3FF1-4179-9E08-556735710184}"/>
    <cellStyle name="Berechnung 5 3 3" xfId="6544" xr:uid="{4ADB5B2C-E797-4FBA-AFF8-913C8CA913D0}"/>
    <cellStyle name="Berechnung 5 3 3 10" xfId="6545" xr:uid="{28DB5517-815D-4552-9D65-A2392AED1722}"/>
    <cellStyle name="Berechnung 5 3 3 10 2" xfId="26987" xr:uid="{E3A9FBA1-4E74-4CEE-8617-1CA060B14285}"/>
    <cellStyle name="Berechnung 5 3 3 11" xfId="6546" xr:uid="{A0F327A2-D681-44BC-A607-7C712D687C95}"/>
    <cellStyle name="Berechnung 5 3 3 11 2" xfId="26988" xr:uid="{D1596A71-439A-4AEF-A8E4-0AC4D75B477F}"/>
    <cellStyle name="Berechnung 5 3 3 12" xfId="6547" xr:uid="{CA4B92E2-88B7-4732-84F5-0DEE7496612D}"/>
    <cellStyle name="Berechnung 5 3 3 12 2" xfId="26989" xr:uid="{E5331DEB-590C-44F2-9F26-DDEAB117F973}"/>
    <cellStyle name="Berechnung 5 3 3 13" xfId="6548" xr:uid="{C4702FE4-F1F7-4441-97D4-C03353A1906B}"/>
    <cellStyle name="Berechnung 5 3 3 13 2" xfId="26990" xr:uid="{82002B7A-CB8D-4E55-8CDA-8F54B9F1D355}"/>
    <cellStyle name="Berechnung 5 3 3 14" xfId="6549" xr:uid="{C257120A-17B0-4D00-BDD8-C86E7CA43988}"/>
    <cellStyle name="Berechnung 5 3 3 14 2" xfId="26991" xr:uid="{34F5F9FB-A55F-4679-AF7F-B87789DA808D}"/>
    <cellStyle name="Berechnung 5 3 3 15" xfId="26992" xr:uid="{68712E68-5D2F-433B-ACB0-383B201F2C82}"/>
    <cellStyle name="Berechnung 5 3 3 2" xfId="6550" xr:uid="{E18C5EA6-72F0-46A8-AD3D-47E8DAECF17A}"/>
    <cellStyle name="Berechnung 5 3 3 2 2" xfId="26993" xr:uid="{24AAE35D-B036-495A-828E-D299C6BBE380}"/>
    <cellStyle name="Berechnung 5 3 3 3" xfId="6551" xr:uid="{CD69B3A2-565A-4164-A1B7-4DEB34871A59}"/>
    <cellStyle name="Berechnung 5 3 3 3 2" xfId="26994" xr:uid="{3900EBE8-1CFB-42AB-9089-234F908C29A6}"/>
    <cellStyle name="Berechnung 5 3 3 4" xfId="6552" xr:uid="{FDE5B667-54AB-469B-82B0-DACB2A5C783C}"/>
    <cellStyle name="Berechnung 5 3 3 4 2" xfId="26995" xr:uid="{6D03D210-D7E2-48D2-8ED5-1981C191EBA3}"/>
    <cellStyle name="Berechnung 5 3 3 5" xfId="6553" xr:uid="{312E3094-528B-41E6-A504-BA925C84606B}"/>
    <cellStyle name="Berechnung 5 3 3 5 2" xfId="26996" xr:uid="{D1DC23B5-292D-4350-A95F-E0323EFF40C2}"/>
    <cellStyle name="Berechnung 5 3 3 6" xfId="6554" xr:uid="{DB543E0B-296D-4FA0-B64B-1F9DCD5BCBDD}"/>
    <cellStyle name="Berechnung 5 3 3 6 2" xfId="26997" xr:uid="{FEB66765-8E51-41A8-BD85-9DF55A2756FD}"/>
    <cellStyle name="Berechnung 5 3 3 7" xfId="6555" xr:uid="{CB660172-1DF5-4E6F-9840-3A6D6D3D9C2F}"/>
    <cellStyle name="Berechnung 5 3 3 7 2" xfId="26998" xr:uid="{84712194-08CF-459B-BB1B-316CBEDE5322}"/>
    <cellStyle name="Berechnung 5 3 3 8" xfId="6556" xr:uid="{721B2C17-889D-4279-91ED-D9C3793FB043}"/>
    <cellStyle name="Berechnung 5 3 3 8 2" xfId="26999" xr:uid="{19E1911A-4E51-4025-B4B9-385501291A50}"/>
    <cellStyle name="Berechnung 5 3 3 9" xfId="6557" xr:uid="{1892F9FC-DE12-4BE9-9A78-124B41B56E6A}"/>
    <cellStyle name="Berechnung 5 3 3 9 2" xfId="27000" xr:uid="{4F76E514-0475-4F80-B57F-946605554931}"/>
    <cellStyle name="Berechnung 5 3 4" xfId="6558" xr:uid="{AA1D1285-310E-44F0-B1D8-3E455334C012}"/>
    <cellStyle name="Berechnung 5 3 4 2" xfId="27001" xr:uid="{FBD4534E-2C65-4CEF-8F80-05DFD5A12433}"/>
    <cellStyle name="Berechnung 5 3 5" xfId="6559" xr:uid="{F0EA3EF5-B7F6-4C0C-AF59-C158DA2976B7}"/>
    <cellStyle name="Berechnung 5 3 5 2" xfId="27002" xr:uid="{0E3F3632-152E-4AB2-BF4F-E06E5A936A21}"/>
    <cellStyle name="Berechnung 5 3 6" xfId="6560" xr:uid="{5077CD43-CD5A-4AD1-85F0-8DB754059762}"/>
    <cellStyle name="Berechnung 5 3 6 2" xfId="27003" xr:uid="{DE9698EA-606B-4190-AFF4-44157A2B7424}"/>
    <cellStyle name="Berechnung 5 3 7" xfId="6561" xr:uid="{7A2DF808-ED71-4FDB-9579-5C6B944D6147}"/>
    <cellStyle name="Berechnung 5 3 7 2" xfId="27004" xr:uid="{0C17CC4A-89F5-4907-A87B-863CD52EAE6C}"/>
    <cellStyle name="Berechnung 5 3 8" xfId="6562" xr:uid="{E41C6142-34F4-4441-AC01-634788533242}"/>
    <cellStyle name="Berechnung 5 3 8 2" xfId="27005" xr:uid="{8772985C-9E3C-4995-92E6-B6C30FADD67B}"/>
    <cellStyle name="Berechnung 5 3 9" xfId="6563" xr:uid="{9DB7DD30-A404-4297-ACAB-4B37937217B0}"/>
    <cellStyle name="Berechnung 5 3 9 2" xfId="27006" xr:uid="{082F4B33-FB59-4198-AF6B-7A6CD7EE629A}"/>
    <cellStyle name="Berechnung 5 4" xfId="6564" xr:uid="{47A01FE5-14B2-48C5-977B-EDE47D1B232B}"/>
    <cellStyle name="Berechnung 5 4 10" xfId="6565" xr:uid="{EA2CC39D-F3FE-4B50-9E22-101B0CA6BBAE}"/>
    <cellStyle name="Berechnung 5 4 10 2" xfId="27007" xr:uid="{DF805233-DC52-4F83-AC8D-ADAACD4FA594}"/>
    <cellStyle name="Berechnung 5 4 11" xfId="6566" xr:uid="{DD35BD09-F690-4987-8D6C-DF0F8AD95A26}"/>
    <cellStyle name="Berechnung 5 4 11 2" xfId="27008" xr:uid="{E11E787B-06CB-4F7D-B1AE-742AEFABC77D}"/>
    <cellStyle name="Berechnung 5 4 12" xfId="6567" xr:uid="{4BC9FAE7-2482-4E72-ABE2-948A5F5F17B2}"/>
    <cellStyle name="Berechnung 5 4 12 2" xfId="27009" xr:uid="{7E349A6F-4CC8-4429-912F-8AD989CE3241}"/>
    <cellStyle name="Berechnung 5 4 13" xfId="6568" xr:uid="{072CC644-4EC1-4E15-90F1-6BAC1D03D974}"/>
    <cellStyle name="Berechnung 5 4 13 2" xfId="27010" xr:uid="{418A830D-A6BE-4A8E-AAD0-AC71AE906334}"/>
    <cellStyle name="Berechnung 5 4 14" xfId="6569" xr:uid="{316F1E76-0689-46F2-8E0D-194DA627380C}"/>
    <cellStyle name="Berechnung 5 4 14 2" xfId="27011" xr:uid="{878CE19C-D1C5-4BE1-A13B-5EF77EDE50E8}"/>
    <cellStyle name="Berechnung 5 4 15" xfId="6570" xr:uid="{96699629-5B00-46E1-AE51-9D3E8F83F27B}"/>
    <cellStyle name="Berechnung 5 4 15 2" xfId="27012" xr:uid="{A25461D6-C8F3-4469-B3CA-A81BC95287BA}"/>
    <cellStyle name="Berechnung 5 4 16" xfId="27013" xr:uid="{43EEAD47-F481-4B92-8619-CBF5FDCC88D8}"/>
    <cellStyle name="Berechnung 5 4 2" xfId="6571" xr:uid="{E374D71B-3567-4E2F-A8F6-6AF3A6835DF8}"/>
    <cellStyle name="Berechnung 5 4 2 10" xfId="6572" xr:uid="{08DA3A65-DF49-455D-A847-091F7E4AB4C6}"/>
    <cellStyle name="Berechnung 5 4 2 10 2" xfId="27014" xr:uid="{C5732F73-48F7-45A0-8719-B3B2A028FC30}"/>
    <cellStyle name="Berechnung 5 4 2 11" xfId="6573" xr:uid="{9BEC032F-0F7A-4887-8AF5-B7E22F80AC7B}"/>
    <cellStyle name="Berechnung 5 4 2 11 2" xfId="27015" xr:uid="{2FEEC643-936D-475F-9DD1-12AD4F1C6E12}"/>
    <cellStyle name="Berechnung 5 4 2 12" xfId="6574" xr:uid="{F1EBC360-971A-4322-84E8-DF3A97488EC3}"/>
    <cellStyle name="Berechnung 5 4 2 12 2" xfId="27016" xr:uid="{CAAC5E0A-CAD7-41A4-AD06-DA87AED82B74}"/>
    <cellStyle name="Berechnung 5 4 2 13" xfId="6575" xr:uid="{A8E132EB-29EE-4500-9ECF-35ACFAD1D21F}"/>
    <cellStyle name="Berechnung 5 4 2 13 2" xfId="27017" xr:uid="{5B147FEF-F18B-47FE-96E6-72E800343E72}"/>
    <cellStyle name="Berechnung 5 4 2 14" xfId="6576" xr:uid="{45F0533F-4415-4032-8A8C-B634AE233C21}"/>
    <cellStyle name="Berechnung 5 4 2 14 2" xfId="27018" xr:uid="{6427BC3F-105B-4230-A10B-62454DC24943}"/>
    <cellStyle name="Berechnung 5 4 2 15" xfId="27019" xr:uid="{CD8B6AE3-E6AE-4D6A-A695-B46C63D5E085}"/>
    <cellStyle name="Berechnung 5 4 2 2" xfId="6577" xr:uid="{AD3679ED-A1CC-4EF4-AD10-BAC8277D81FD}"/>
    <cellStyle name="Berechnung 5 4 2 2 10" xfId="6578" xr:uid="{94E6B956-1444-4389-965D-74891D0B48C3}"/>
    <cellStyle name="Berechnung 5 4 2 2 10 2" xfId="27020" xr:uid="{01F5DE9B-B42A-455E-B0DB-CD7B6E8ECBE9}"/>
    <cellStyle name="Berechnung 5 4 2 2 11" xfId="6579" xr:uid="{D47246A0-77EE-40B1-83DB-2DDB13B96406}"/>
    <cellStyle name="Berechnung 5 4 2 2 11 2" xfId="27021" xr:uid="{F9DA333A-FB03-4647-92ED-7E139E0DFAD3}"/>
    <cellStyle name="Berechnung 5 4 2 2 12" xfId="6580" xr:uid="{8DF3E54C-C35E-4990-96AC-5E8A375D91E6}"/>
    <cellStyle name="Berechnung 5 4 2 2 12 2" xfId="27022" xr:uid="{E6AC7246-7336-4A70-8474-3D5FAF625346}"/>
    <cellStyle name="Berechnung 5 4 2 2 13" xfId="6581" xr:uid="{D523CDE1-C169-408F-A280-EFD42CF2E7AE}"/>
    <cellStyle name="Berechnung 5 4 2 2 13 2" xfId="27023" xr:uid="{9FE0BEE2-43A1-49FA-A64D-A6915BB053F5}"/>
    <cellStyle name="Berechnung 5 4 2 2 14" xfId="6582" xr:uid="{4F2ADFEC-7CE5-4A3A-AAFB-D9D5688BC316}"/>
    <cellStyle name="Berechnung 5 4 2 2 14 2" xfId="27024" xr:uid="{51862327-1E98-4A62-A24B-30069C53EA80}"/>
    <cellStyle name="Berechnung 5 4 2 2 15" xfId="27025" xr:uid="{D5FAF7EB-9D35-4519-B0AA-2F16749F7FEA}"/>
    <cellStyle name="Berechnung 5 4 2 2 2" xfId="6583" xr:uid="{FC581379-4503-4091-9C59-2F4A395DBB3A}"/>
    <cellStyle name="Berechnung 5 4 2 2 2 2" xfId="27026" xr:uid="{A72BAB47-2DBD-46CF-B001-860983ACBBBE}"/>
    <cellStyle name="Berechnung 5 4 2 2 3" xfId="6584" xr:uid="{6724C0B4-4D38-4381-9241-57AF169EEA3F}"/>
    <cellStyle name="Berechnung 5 4 2 2 3 2" xfId="27027" xr:uid="{07B50989-962D-445A-9736-FA573476582E}"/>
    <cellStyle name="Berechnung 5 4 2 2 4" xfId="6585" xr:uid="{4A224D70-01CF-464A-8457-39911BBC913F}"/>
    <cellStyle name="Berechnung 5 4 2 2 4 2" xfId="27028" xr:uid="{531A4571-2CAF-470E-98C0-D0373DAEC31B}"/>
    <cellStyle name="Berechnung 5 4 2 2 5" xfId="6586" xr:uid="{2174DE97-B726-4BCB-9275-ABD322F36C09}"/>
    <cellStyle name="Berechnung 5 4 2 2 5 2" xfId="27029" xr:uid="{4B8431E0-8AC3-43DA-A49F-7D8125354B6F}"/>
    <cellStyle name="Berechnung 5 4 2 2 6" xfId="6587" xr:uid="{1CA41D90-DEB3-44CC-8CC0-37F1BB2C0BC6}"/>
    <cellStyle name="Berechnung 5 4 2 2 6 2" xfId="27030" xr:uid="{A03239F5-11A1-49BB-8B54-D20EDFC4ECBA}"/>
    <cellStyle name="Berechnung 5 4 2 2 7" xfId="6588" xr:uid="{AD81D1C5-77F7-41B1-BF3F-342FEECD53AC}"/>
    <cellStyle name="Berechnung 5 4 2 2 7 2" xfId="27031" xr:uid="{62E32529-9E93-448A-95C1-175C04954538}"/>
    <cellStyle name="Berechnung 5 4 2 2 8" xfId="6589" xr:uid="{88CD8CFC-1079-4391-9CBA-DDD4C04E4CFB}"/>
    <cellStyle name="Berechnung 5 4 2 2 8 2" xfId="27032" xr:uid="{03CF95AA-3A9D-4131-8DFD-6B4A4F5A169E}"/>
    <cellStyle name="Berechnung 5 4 2 2 9" xfId="6590" xr:uid="{4BFEFBB0-9870-4BBD-A8F2-A9D656472DDF}"/>
    <cellStyle name="Berechnung 5 4 2 2 9 2" xfId="27033" xr:uid="{42819F20-E2A0-4455-9526-88EFD19D8AB9}"/>
    <cellStyle name="Berechnung 5 4 2 3" xfId="6591" xr:uid="{7EAA8102-22E7-4BA1-A425-095AD92FEF95}"/>
    <cellStyle name="Berechnung 5 4 2 3 2" xfId="27034" xr:uid="{F6E7DF15-ED63-42C0-921A-56D6F056B296}"/>
    <cellStyle name="Berechnung 5 4 2 4" xfId="6592" xr:uid="{25C927E4-A98A-47B4-ABC5-088784EC84E5}"/>
    <cellStyle name="Berechnung 5 4 2 4 2" xfId="27035" xr:uid="{54BE107A-31E7-4FA9-A2FB-DF2B6AB6C260}"/>
    <cellStyle name="Berechnung 5 4 2 5" xfId="6593" xr:uid="{ACD334DE-EA71-444E-9B61-5C379C9EC74B}"/>
    <cellStyle name="Berechnung 5 4 2 5 2" xfId="27036" xr:uid="{EB4AC8C3-246F-4D44-A7C4-A11C3876CB19}"/>
    <cellStyle name="Berechnung 5 4 2 6" xfId="6594" xr:uid="{F0D3CB9F-78F1-47CD-9CD8-3304C18D756D}"/>
    <cellStyle name="Berechnung 5 4 2 6 2" xfId="27037" xr:uid="{63CDE45A-2BF3-4E90-BBD0-53CC6003DAEA}"/>
    <cellStyle name="Berechnung 5 4 2 7" xfId="6595" xr:uid="{4E953C3C-27BE-45CD-BF8D-4BD4E7F6823C}"/>
    <cellStyle name="Berechnung 5 4 2 7 2" xfId="27038" xr:uid="{BFFEBA67-0AD6-4A90-9397-78179CD801CE}"/>
    <cellStyle name="Berechnung 5 4 2 8" xfId="6596" xr:uid="{23569E6C-D2BC-4085-B228-7FC79448C21B}"/>
    <cellStyle name="Berechnung 5 4 2 8 2" xfId="27039" xr:uid="{E2BB14A5-37E7-42A9-9262-B7840BBAB07A}"/>
    <cellStyle name="Berechnung 5 4 2 9" xfId="6597" xr:uid="{DE6DEA52-9A49-4EA7-AE65-C6D42E7A14F1}"/>
    <cellStyle name="Berechnung 5 4 2 9 2" xfId="27040" xr:uid="{E0633784-B107-40AB-BD8E-7D196CBAFA88}"/>
    <cellStyle name="Berechnung 5 4 3" xfId="6598" xr:uid="{2DE44F5F-7E57-42DD-B6FD-C779DD937037}"/>
    <cellStyle name="Berechnung 5 4 3 10" xfId="6599" xr:uid="{02C37A94-44C0-4B0A-B1CD-3F0CFF0213BF}"/>
    <cellStyle name="Berechnung 5 4 3 10 2" xfId="27041" xr:uid="{797BD9C3-C76A-4ACA-A424-AEB33458843E}"/>
    <cellStyle name="Berechnung 5 4 3 11" xfId="6600" xr:uid="{20A78BFB-8C9F-41B5-B55D-6BB3A4E32915}"/>
    <cellStyle name="Berechnung 5 4 3 11 2" xfId="27042" xr:uid="{8E7B6B79-7DA9-4589-87C6-BE325C080B31}"/>
    <cellStyle name="Berechnung 5 4 3 12" xfId="6601" xr:uid="{9500170F-CFCE-4E67-AC49-15BFF5A027D2}"/>
    <cellStyle name="Berechnung 5 4 3 12 2" xfId="27043" xr:uid="{55FB1D66-AAAC-4104-9567-E69E78A38712}"/>
    <cellStyle name="Berechnung 5 4 3 13" xfId="6602" xr:uid="{F31BFA8D-E002-4D68-B87F-11A2EE424654}"/>
    <cellStyle name="Berechnung 5 4 3 13 2" xfId="27044" xr:uid="{86BBAADE-7201-48BC-A66C-4886EC78D507}"/>
    <cellStyle name="Berechnung 5 4 3 14" xfId="6603" xr:uid="{5F8461F9-AAA0-4E58-8EB6-2506DB27DDC4}"/>
    <cellStyle name="Berechnung 5 4 3 14 2" xfId="27045" xr:uid="{5AC69FE1-F010-41D5-B97E-16DA6E0232AA}"/>
    <cellStyle name="Berechnung 5 4 3 15" xfId="27046" xr:uid="{25FC64C3-1C88-4E60-928A-69DF7F231D8D}"/>
    <cellStyle name="Berechnung 5 4 3 2" xfId="6604" xr:uid="{227F15FB-1B2A-4B6A-B62D-132B15E85AD0}"/>
    <cellStyle name="Berechnung 5 4 3 2 2" xfId="27047" xr:uid="{176B5899-EE4A-4517-98B5-94671A2CAAE5}"/>
    <cellStyle name="Berechnung 5 4 3 3" xfId="6605" xr:uid="{CB8A215F-56CD-4E5C-B3EC-257CFE8C4EE4}"/>
    <cellStyle name="Berechnung 5 4 3 3 2" xfId="27048" xr:uid="{764E55CE-7D2F-4E87-9475-FF75BD6CE0E3}"/>
    <cellStyle name="Berechnung 5 4 3 4" xfId="6606" xr:uid="{6B768274-AD24-47AE-B65F-9947CD3825C1}"/>
    <cellStyle name="Berechnung 5 4 3 4 2" xfId="27049" xr:uid="{86AEFE9F-59DC-44BB-9BCA-59ED0F4E3DCE}"/>
    <cellStyle name="Berechnung 5 4 3 5" xfId="6607" xr:uid="{F68F0377-D27C-4576-8A93-126DD2FDADFC}"/>
    <cellStyle name="Berechnung 5 4 3 5 2" xfId="27050" xr:uid="{D452BA42-73F8-4589-86E5-6CDD096D3786}"/>
    <cellStyle name="Berechnung 5 4 3 6" xfId="6608" xr:uid="{CBB2FD05-F07D-4BCE-84C9-9AE8A0E4C413}"/>
    <cellStyle name="Berechnung 5 4 3 6 2" xfId="27051" xr:uid="{3E81F035-FD21-4514-8D80-4F0C01C9CB73}"/>
    <cellStyle name="Berechnung 5 4 3 7" xfId="6609" xr:uid="{F8D344B2-73DA-486B-AB8A-709D6D697A39}"/>
    <cellStyle name="Berechnung 5 4 3 7 2" xfId="27052" xr:uid="{59842142-1931-4E63-B6B2-2750673738CE}"/>
    <cellStyle name="Berechnung 5 4 3 8" xfId="6610" xr:uid="{BCD77D68-5BAB-42F3-9E39-7CFE2683B86E}"/>
    <cellStyle name="Berechnung 5 4 3 8 2" xfId="27053" xr:uid="{70A85F19-4E3B-423A-940D-59C06331C581}"/>
    <cellStyle name="Berechnung 5 4 3 9" xfId="6611" xr:uid="{F3BAC7F4-2B20-4395-ABC8-E50D89B3EA23}"/>
    <cellStyle name="Berechnung 5 4 3 9 2" xfId="27054" xr:uid="{513B2B7A-F1AE-4D19-BA2C-19B2AE46F41D}"/>
    <cellStyle name="Berechnung 5 4 4" xfId="6612" xr:uid="{6B88A6F9-BF25-4DC0-A660-2EC45DC6C1C5}"/>
    <cellStyle name="Berechnung 5 4 4 2" xfId="27055" xr:uid="{0275544C-9194-4F0C-89BB-982EDCCC1841}"/>
    <cellStyle name="Berechnung 5 4 5" xfId="6613" xr:uid="{5AC85D24-52AD-4A5E-B46B-371933FC9516}"/>
    <cellStyle name="Berechnung 5 4 5 2" xfId="27056" xr:uid="{6FAB39DC-ED9F-4BFC-AC98-8C2E6BD656AE}"/>
    <cellStyle name="Berechnung 5 4 6" xfId="6614" xr:uid="{B29235C6-DA67-4C0C-B05A-4157874904DB}"/>
    <cellStyle name="Berechnung 5 4 6 2" xfId="27057" xr:uid="{E8B260CF-C73B-416F-8BDB-A5F0104FB65E}"/>
    <cellStyle name="Berechnung 5 4 7" xfId="6615" xr:uid="{1C526474-6093-41DF-9115-08DCFA7CA227}"/>
    <cellStyle name="Berechnung 5 4 7 2" xfId="27058" xr:uid="{D10C6240-8F73-4ECC-8130-C7C0D13CD546}"/>
    <cellStyle name="Berechnung 5 4 8" xfId="6616" xr:uid="{86840CEC-87FD-44A4-A350-4BE3419D66D7}"/>
    <cellStyle name="Berechnung 5 4 8 2" xfId="27059" xr:uid="{2E935771-351D-47BF-9170-052DF3D6EA2C}"/>
    <cellStyle name="Berechnung 5 4 9" xfId="6617" xr:uid="{80EEE864-F784-4AC0-92E1-2D8616ABD355}"/>
    <cellStyle name="Berechnung 5 4 9 2" xfId="27060" xr:uid="{ED741BF3-7D0F-4CB7-B7FD-8C8CE92D58C2}"/>
    <cellStyle name="Berechnung 5 5" xfId="6618" xr:uid="{E127AEEA-7149-45A5-9ADC-E0F1852E2917}"/>
    <cellStyle name="Berechnung 5 5 10" xfId="6619" xr:uid="{F166236F-298E-4D20-A93D-1F34E87F8910}"/>
    <cellStyle name="Berechnung 5 5 10 2" xfId="27061" xr:uid="{06A8BDD2-909F-41F5-A978-58EDF5F354AB}"/>
    <cellStyle name="Berechnung 5 5 11" xfId="6620" xr:uid="{738940A5-A3C2-43C5-AE40-C7FB6600AF11}"/>
    <cellStyle name="Berechnung 5 5 11 2" xfId="27062" xr:uid="{F937FC4C-6C22-406C-9EB2-CC202E029FA5}"/>
    <cellStyle name="Berechnung 5 5 12" xfId="6621" xr:uid="{C42B542F-C842-487B-841D-F667039422BD}"/>
    <cellStyle name="Berechnung 5 5 12 2" xfId="27063" xr:uid="{B1A57FE0-8392-4504-A25F-4AA632FF2B14}"/>
    <cellStyle name="Berechnung 5 5 13" xfId="6622" xr:uid="{ED726CA4-2E2A-428C-8AED-1A3BE4F5B435}"/>
    <cellStyle name="Berechnung 5 5 13 2" xfId="27064" xr:uid="{95736882-2BF6-41B0-BAEC-05CBF2F3EDE2}"/>
    <cellStyle name="Berechnung 5 5 14" xfId="6623" xr:uid="{57434C56-C1DB-40FA-B144-CA02AC3DDD7D}"/>
    <cellStyle name="Berechnung 5 5 14 2" xfId="27065" xr:uid="{5417B2AC-4BF0-4A8F-90EF-9CBEA00A897D}"/>
    <cellStyle name="Berechnung 5 5 15" xfId="6624" xr:uid="{B949CA2B-130F-47D6-B932-4DB440867BF9}"/>
    <cellStyle name="Berechnung 5 5 15 2" xfId="27066" xr:uid="{18749BD4-48FC-4A92-84E7-4FE3A2859744}"/>
    <cellStyle name="Berechnung 5 5 16" xfId="27067" xr:uid="{C341874E-C606-4804-B974-D91DCFDE2B60}"/>
    <cellStyle name="Berechnung 5 5 2" xfId="6625" xr:uid="{18012687-F39B-48BD-AC5A-B17513C78297}"/>
    <cellStyle name="Berechnung 5 5 2 10" xfId="6626" xr:uid="{946E9CCF-71CC-49B0-9885-2C3949E35844}"/>
    <cellStyle name="Berechnung 5 5 2 10 2" xfId="27068" xr:uid="{07B9E40D-9366-45FD-86BF-220D0E339979}"/>
    <cellStyle name="Berechnung 5 5 2 11" xfId="6627" xr:uid="{DFBD75F6-2DF8-461A-BDCF-4C0D8D61EE1D}"/>
    <cellStyle name="Berechnung 5 5 2 11 2" xfId="27069" xr:uid="{04EF8F27-D979-445E-9C3E-E4992D5C076E}"/>
    <cellStyle name="Berechnung 5 5 2 12" xfId="6628" xr:uid="{16B315CE-AB02-4D13-8CB1-ACD4DA335DE4}"/>
    <cellStyle name="Berechnung 5 5 2 12 2" xfId="27070" xr:uid="{22F856F9-AFFE-407E-820D-905336E62B9F}"/>
    <cellStyle name="Berechnung 5 5 2 13" xfId="6629" xr:uid="{FDD6EF40-8DFF-4F77-8C71-C43894DF72CE}"/>
    <cellStyle name="Berechnung 5 5 2 13 2" xfId="27071" xr:uid="{1C3F30E1-C183-46C9-998E-1F5440AFD2DB}"/>
    <cellStyle name="Berechnung 5 5 2 14" xfId="6630" xr:uid="{40B4BCCA-A032-4477-900A-775950DDC2C8}"/>
    <cellStyle name="Berechnung 5 5 2 14 2" xfId="27072" xr:uid="{5258D60A-896F-4C60-8417-C8604AE22D21}"/>
    <cellStyle name="Berechnung 5 5 2 15" xfId="27073" xr:uid="{EC82D9E0-818C-408E-943E-83C33ED4C508}"/>
    <cellStyle name="Berechnung 5 5 2 2" xfId="6631" xr:uid="{BABED5CA-358F-40A8-9FAF-8F2CA2E7E58B}"/>
    <cellStyle name="Berechnung 5 5 2 2 10" xfId="6632" xr:uid="{14299E81-E20A-4D02-9950-844DF69D36E6}"/>
    <cellStyle name="Berechnung 5 5 2 2 10 2" xfId="27074" xr:uid="{0645744F-5438-4F1E-97E6-FB22ABE3CE96}"/>
    <cellStyle name="Berechnung 5 5 2 2 11" xfId="6633" xr:uid="{1F85E36D-0628-4438-AE64-375003511944}"/>
    <cellStyle name="Berechnung 5 5 2 2 11 2" xfId="27075" xr:uid="{8D61D5B6-FAF5-4DAC-9C82-C924774BED17}"/>
    <cellStyle name="Berechnung 5 5 2 2 12" xfId="6634" xr:uid="{666FB23D-D3BA-4768-90FF-59818F5FF5EA}"/>
    <cellStyle name="Berechnung 5 5 2 2 12 2" xfId="27076" xr:uid="{21517AA0-7390-4A9E-B961-8F4EF0DE1BB1}"/>
    <cellStyle name="Berechnung 5 5 2 2 13" xfId="6635" xr:uid="{6BFA31D9-3040-4013-9C1A-AF98B9B9D6AF}"/>
    <cellStyle name="Berechnung 5 5 2 2 13 2" xfId="27077" xr:uid="{9FDED37D-3863-49D0-9D70-B444389C6284}"/>
    <cellStyle name="Berechnung 5 5 2 2 14" xfId="6636" xr:uid="{6D7E3F4E-5C1C-409C-8DBE-356D778ABBA7}"/>
    <cellStyle name="Berechnung 5 5 2 2 14 2" xfId="27078" xr:uid="{24CB1E6E-68DD-4F53-A720-169A398D3716}"/>
    <cellStyle name="Berechnung 5 5 2 2 15" xfId="27079" xr:uid="{08C65EBA-056D-4132-915A-E17EF7CC89F7}"/>
    <cellStyle name="Berechnung 5 5 2 2 2" xfId="6637" xr:uid="{FDC23B36-07DA-4CA4-9F40-9B107961F0C7}"/>
    <cellStyle name="Berechnung 5 5 2 2 2 2" xfId="27080" xr:uid="{D20B5A6E-7002-4846-8447-86A98CC8AD85}"/>
    <cellStyle name="Berechnung 5 5 2 2 3" xfId="6638" xr:uid="{029FCFB7-A55C-4177-8BB9-C6B88982AB90}"/>
    <cellStyle name="Berechnung 5 5 2 2 3 2" xfId="27081" xr:uid="{FAF3B3EA-FEB6-4F56-B563-9D0E237D7D86}"/>
    <cellStyle name="Berechnung 5 5 2 2 4" xfId="6639" xr:uid="{F23675A7-67F8-4D29-9D0A-F0F47FCBB413}"/>
    <cellStyle name="Berechnung 5 5 2 2 4 2" xfId="27082" xr:uid="{1CAA8132-84E9-4EB0-8EB5-8909A43A2DF0}"/>
    <cellStyle name="Berechnung 5 5 2 2 5" xfId="6640" xr:uid="{CB184527-6C48-439F-B02C-EAABA7B83DDF}"/>
    <cellStyle name="Berechnung 5 5 2 2 5 2" xfId="27083" xr:uid="{BFA773DB-BA98-4A77-9E88-47602E1376DD}"/>
    <cellStyle name="Berechnung 5 5 2 2 6" xfId="6641" xr:uid="{ADDD7F57-7C5E-4654-A036-1844E790FCD5}"/>
    <cellStyle name="Berechnung 5 5 2 2 6 2" xfId="27084" xr:uid="{6017057F-A7DF-4101-8B2C-ED47D4451764}"/>
    <cellStyle name="Berechnung 5 5 2 2 7" xfId="6642" xr:uid="{F1B5A192-DBC6-49AC-9340-16944E1C0A3A}"/>
    <cellStyle name="Berechnung 5 5 2 2 7 2" xfId="27085" xr:uid="{BD0B2E71-61F0-424E-BCDD-9CAFFCE238F6}"/>
    <cellStyle name="Berechnung 5 5 2 2 8" xfId="6643" xr:uid="{4364809B-FD7B-4E19-93C8-C45FE311B2DC}"/>
    <cellStyle name="Berechnung 5 5 2 2 8 2" xfId="27086" xr:uid="{D26C9CA5-21F7-4977-A982-12B3E9379ED0}"/>
    <cellStyle name="Berechnung 5 5 2 2 9" xfId="6644" xr:uid="{A9EDF00C-35AE-470B-A153-34047B768FB4}"/>
    <cellStyle name="Berechnung 5 5 2 2 9 2" xfId="27087" xr:uid="{026D4773-9BC1-4915-A7DC-B84EB3BF6796}"/>
    <cellStyle name="Berechnung 5 5 2 3" xfId="6645" xr:uid="{CC056B5C-6D21-4AEF-9167-8087B90758E1}"/>
    <cellStyle name="Berechnung 5 5 2 3 2" xfId="27088" xr:uid="{6E2F3A72-EEC6-4128-B908-CE2A45B083E4}"/>
    <cellStyle name="Berechnung 5 5 2 4" xfId="6646" xr:uid="{68E5A3BD-AB50-4245-90CB-6D8275C3C05A}"/>
    <cellStyle name="Berechnung 5 5 2 4 2" xfId="27089" xr:uid="{9BA56669-6DD7-40AB-A612-9D4D1825C40A}"/>
    <cellStyle name="Berechnung 5 5 2 5" xfId="6647" xr:uid="{C8BE78F2-2199-4CB9-B347-10CBED41468C}"/>
    <cellStyle name="Berechnung 5 5 2 5 2" xfId="27090" xr:uid="{4081901E-E618-480D-9B1C-4D286D7B077C}"/>
    <cellStyle name="Berechnung 5 5 2 6" xfId="6648" xr:uid="{1A5181EA-6460-4237-AA84-A843903B38E7}"/>
    <cellStyle name="Berechnung 5 5 2 6 2" xfId="27091" xr:uid="{FE0EF1D3-2407-4E0D-B715-4A3727C3866F}"/>
    <cellStyle name="Berechnung 5 5 2 7" xfId="6649" xr:uid="{B6431E62-FD2D-400C-9779-B3C10A1C4161}"/>
    <cellStyle name="Berechnung 5 5 2 7 2" xfId="27092" xr:uid="{8DC82053-6A3A-43A3-A42D-1B562D9DF9C0}"/>
    <cellStyle name="Berechnung 5 5 2 8" xfId="6650" xr:uid="{E1EACDF8-7A2A-4CA0-8E50-0A43131BC967}"/>
    <cellStyle name="Berechnung 5 5 2 8 2" xfId="27093" xr:uid="{298AFC11-1A7E-46EA-B23D-D5D60156665E}"/>
    <cellStyle name="Berechnung 5 5 2 9" xfId="6651" xr:uid="{A8032344-52FF-4653-8995-DF663D6EA3A6}"/>
    <cellStyle name="Berechnung 5 5 2 9 2" xfId="27094" xr:uid="{077E5650-F258-442C-B104-F9B0C8B460D1}"/>
    <cellStyle name="Berechnung 5 5 3" xfId="6652" xr:uid="{6512CD48-6F82-493E-9DC3-A79B47005C45}"/>
    <cellStyle name="Berechnung 5 5 3 10" xfId="6653" xr:uid="{CD6868E4-A9E1-4985-96F3-965619860A84}"/>
    <cellStyle name="Berechnung 5 5 3 10 2" xfId="27095" xr:uid="{56416CA1-F053-48A9-A3AA-B3BFEDFF2F95}"/>
    <cellStyle name="Berechnung 5 5 3 11" xfId="6654" xr:uid="{2DB739B4-051F-4F8F-ACD8-CCC03BE80282}"/>
    <cellStyle name="Berechnung 5 5 3 11 2" xfId="27096" xr:uid="{86BBA4F0-1603-4C0B-BEB2-ACB6CDCA50C3}"/>
    <cellStyle name="Berechnung 5 5 3 12" xfId="6655" xr:uid="{FE67B45F-B14A-46EF-B764-0986C0C7648F}"/>
    <cellStyle name="Berechnung 5 5 3 12 2" xfId="27097" xr:uid="{DDCE7FEC-3628-4D83-A626-15F4524619CB}"/>
    <cellStyle name="Berechnung 5 5 3 13" xfId="6656" xr:uid="{962DD81E-BE74-4495-A11A-5B6727DB2C81}"/>
    <cellStyle name="Berechnung 5 5 3 13 2" xfId="27098" xr:uid="{B58216A2-DD5F-423A-880E-FE71464EC789}"/>
    <cellStyle name="Berechnung 5 5 3 14" xfId="6657" xr:uid="{E7B08E1D-4DBE-467B-B69F-170C236561F0}"/>
    <cellStyle name="Berechnung 5 5 3 14 2" xfId="27099" xr:uid="{1E016B98-F1FF-48C9-B2EE-7CB64B996FD8}"/>
    <cellStyle name="Berechnung 5 5 3 15" xfId="27100" xr:uid="{01097246-4E8F-4F96-9941-9DB1B023AE18}"/>
    <cellStyle name="Berechnung 5 5 3 2" xfId="6658" xr:uid="{884A6EF3-E603-4CFA-9420-D7BCE609A4FC}"/>
    <cellStyle name="Berechnung 5 5 3 2 2" xfId="27101" xr:uid="{0B4969A0-295C-41C3-ACBF-0A84F0153A89}"/>
    <cellStyle name="Berechnung 5 5 3 3" xfId="6659" xr:uid="{17306DF8-B015-41E2-933E-3FA5FFBEA77E}"/>
    <cellStyle name="Berechnung 5 5 3 3 2" xfId="27102" xr:uid="{A11E0BB0-AD1C-48C4-B329-B96355D56F57}"/>
    <cellStyle name="Berechnung 5 5 3 4" xfId="6660" xr:uid="{61A17E97-C7FE-413E-8AD8-A5D45A536153}"/>
    <cellStyle name="Berechnung 5 5 3 4 2" xfId="27103" xr:uid="{A8CCA7FF-209E-4509-8BB4-BB6995865B51}"/>
    <cellStyle name="Berechnung 5 5 3 5" xfId="6661" xr:uid="{C2D0EBFA-7E90-429F-9A49-1E4AA2203244}"/>
    <cellStyle name="Berechnung 5 5 3 5 2" xfId="27104" xr:uid="{FEBA5B31-623F-48C5-B636-BC47C430FD8D}"/>
    <cellStyle name="Berechnung 5 5 3 6" xfId="6662" xr:uid="{CC69179E-134C-4DA2-A269-5CDA941FD853}"/>
    <cellStyle name="Berechnung 5 5 3 6 2" xfId="27105" xr:uid="{76969B3D-82F4-4EA1-976E-9E03D879312A}"/>
    <cellStyle name="Berechnung 5 5 3 7" xfId="6663" xr:uid="{F46350B6-8AD6-46B8-81A5-69975895DD9B}"/>
    <cellStyle name="Berechnung 5 5 3 7 2" xfId="27106" xr:uid="{66DD2AD9-3D21-488D-9AC6-82A3565BD4C4}"/>
    <cellStyle name="Berechnung 5 5 3 8" xfId="6664" xr:uid="{3FBEF0D0-14E1-49B5-A97B-8A5409F3FCAA}"/>
    <cellStyle name="Berechnung 5 5 3 8 2" xfId="27107" xr:uid="{CB102039-FBC8-453C-93CA-FA26666BDA8D}"/>
    <cellStyle name="Berechnung 5 5 3 9" xfId="6665" xr:uid="{DE31E8C7-7412-40BC-8EAF-24069313128E}"/>
    <cellStyle name="Berechnung 5 5 3 9 2" xfId="27108" xr:uid="{88206B13-624D-4F5F-87A5-07C0892457D4}"/>
    <cellStyle name="Berechnung 5 5 4" xfId="6666" xr:uid="{4C84DB0A-E7CA-45C0-89DE-3344EA73C760}"/>
    <cellStyle name="Berechnung 5 5 4 2" xfId="27109" xr:uid="{C779610D-F2A5-45A3-9A95-997DE2BA0B87}"/>
    <cellStyle name="Berechnung 5 5 5" xfId="6667" xr:uid="{04F16167-8055-4356-A585-609172025410}"/>
    <cellStyle name="Berechnung 5 5 5 2" xfId="27110" xr:uid="{7E9D9052-9E86-44BB-9E90-D5DE2299E8B6}"/>
    <cellStyle name="Berechnung 5 5 6" xfId="6668" xr:uid="{80DBF148-6E33-45F6-906E-CDF484681112}"/>
    <cellStyle name="Berechnung 5 5 6 2" xfId="27111" xr:uid="{EFF6FA4F-A789-4B8B-9458-7BD4A81D21B8}"/>
    <cellStyle name="Berechnung 5 5 7" xfId="6669" xr:uid="{7E6B8CAF-099C-4FF4-8140-11A0DED0D69B}"/>
    <cellStyle name="Berechnung 5 5 7 2" xfId="27112" xr:uid="{D2DE2CA0-34E0-41FB-8C23-902A59641A85}"/>
    <cellStyle name="Berechnung 5 5 8" xfId="6670" xr:uid="{2557C813-9BFA-4E1A-8BDA-E5978C36349F}"/>
    <cellStyle name="Berechnung 5 5 8 2" xfId="27113" xr:uid="{B308B032-C7E7-44CF-A1F3-D338C9986368}"/>
    <cellStyle name="Berechnung 5 5 9" xfId="6671" xr:uid="{658DACA5-21C3-4F2B-89C2-8C479B92820C}"/>
    <cellStyle name="Berechnung 5 5 9 2" xfId="27114" xr:uid="{3488B061-DC87-4CFF-8A69-06F2E69160EC}"/>
    <cellStyle name="Berechnung 5 6" xfId="6672" xr:uid="{00032BCE-5A32-42D0-AD0D-E92C1B0AA783}"/>
    <cellStyle name="Berechnung 5 6 10" xfId="6673" xr:uid="{530F184B-6FFA-4A60-98C9-0D7BF7F77893}"/>
    <cellStyle name="Berechnung 5 6 10 2" xfId="27115" xr:uid="{B25073A2-6FBA-4A96-B86F-4D764E16F7EC}"/>
    <cellStyle name="Berechnung 5 6 11" xfId="6674" xr:uid="{8466C3E8-DF62-4D2D-B32B-C7DED29A060C}"/>
    <cellStyle name="Berechnung 5 6 11 2" xfId="27116" xr:uid="{208935FA-A548-46B2-9222-F7B3ECB5DEB1}"/>
    <cellStyle name="Berechnung 5 6 12" xfId="6675" xr:uid="{42A2227F-BCC1-42AA-A176-85AE17B571B3}"/>
    <cellStyle name="Berechnung 5 6 12 2" xfId="27117" xr:uid="{16BCCA31-4D08-4CE5-888E-534CC8746C5F}"/>
    <cellStyle name="Berechnung 5 6 13" xfId="6676" xr:uid="{D8E7715F-3429-4CB3-A85C-946B6C2E7A0D}"/>
    <cellStyle name="Berechnung 5 6 13 2" xfId="27118" xr:uid="{39B0BAF0-F931-4583-8BF5-AB861867F8CF}"/>
    <cellStyle name="Berechnung 5 6 14" xfId="6677" xr:uid="{F8D236B5-BF5D-4E86-92BE-63C3EF7053AD}"/>
    <cellStyle name="Berechnung 5 6 14 2" xfId="27119" xr:uid="{1DAF31CE-BE18-41C7-8BB8-902DA8D05501}"/>
    <cellStyle name="Berechnung 5 6 15" xfId="6678" xr:uid="{A8BE08BC-860E-40CB-9497-8CAFBBF0A5C6}"/>
    <cellStyle name="Berechnung 5 6 15 2" xfId="27120" xr:uid="{8DF87FC2-24E3-41E4-98DC-45485B54B207}"/>
    <cellStyle name="Berechnung 5 6 16" xfId="27121" xr:uid="{1A012D1F-7188-4819-BB2E-1077C0F6387D}"/>
    <cellStyle name="Berechnung 5 6 2" xfId="6679" xr:uid="{E1155A4F-1C79-4D50-9037-4799A9EB16C4}"/>
    <cellStyle name="Berechnung 5 6 2 10" xfId="6680" xr:uid="{C298005D-668B-4470-AD8B-905D4DED4F23}"/>
    <cellStyle name="Berechnung 5 6 2 10 2" xfId="27122" xr:uid="{CECDF336-F96F-4423-946C-B679A6896ABE}"/>
    <cellStyle name="Berechnung 5 6 2 11" xfId="6681" xr:uid="{F40485C2-FDB3-4CA2-BC3A-2D46BD194008}"/>
    <cellStyle name="Berechnung 5 6 2 11 2" xfId="27123" xr:uid="{FAB33C65-FA42-465D-A2E3-1071D4ED1215}"/>
    <cellStyle name="Berechnung 5 6 2 12" xfId="6682" xr:uid="{8E384222-17E7-41F6-B088-A4EC7DC2E08A}"/>
    <cellStyle name="Berechnung 5 6 2 12 2" xfId="27124" xr:uid="{60CA9E74-3875-40A9-99BE-E1D63EF2D425}"/>
    <cellStyle name="Berechnung 5 6 2 13" xfId="6683" xr:uid="{36724E0F-C7CF-4E54-8D15-0DAD87DC6B48}"/>
    <cellStyle name="Berechnung 5 6 2 13 2" xfId="27125" xr:uid="{DD22096A-2D38-4089-81C4-2345A3217619}"/>
    <cellStyle name="Berechnung 5 6 2 14" xfId="6684" xr:uid="{27A00630-3B5F-4C56-A835-BAAD48D5975D}"/>
    <cellStyle name="Berechnung 5 6 2 14 2" xfId="27126" xr:uid="{D3869242-A696-44F4-859E-B6B032B40174}"/>
    <cellStyle name="Berechnung 5 6 2 15" xfId="27127" xr:uid="{8220D3AD-0F2D-42E4-A5D4-4FCD4CE89C01}"/>
    <cellStyle name="Berechnung 5 6 2 2" xfId="6685" xr:uid="{43CF2872-6B27-46D0-9ACA-DA1F84AE7FC1}"/>
    <cellStyle name="Berechnung 5 6 2 2 10" xfId="6686" xr:uid="{C43D0EF4-C088-49C5-937B-48CC822F82BB}"/>
    <cellStyle name="Berechnung 5 6 2 2 10 2" xfId="27128" xr:uid="{9AA5D738-4C6D-4714-9C57-6B86DDF77CED}"/>
    <cellStyle name="Berechnung 5 6 2 2 11" xfId="6687" xr:uid="{5A6B4D63-4686-4B32-AB4F-2EDC7FB7EE68}"/>
    <cellStyle name="Berechnung 5 6 2 2 11 2" xfId="27129" xr:uid="{B3CC48F3-FD7C-494B-9609-61640B7BCC28}"/>
    <cellStyle name="Berechnung 5 6 2 2 12" xfId="6688" xr:uid="{76740F03-4319-4F92-AAA9-CAE827CF1E84}"/>
    <cellStyle name="Berechnung 5 6 2 2 12 2" xfId="27130" xr:uid="{7E553F90-51DC-4AD4-A060-FA8A68C461E6}"/>
    <cellStyle name="Berechnung 5 6 2 2 13" xfId="6689" xr:uid="{DBBA6044-FD2E-462C-A747-ADD56832A2D4}"/>
    <cellStyle name="Berechnung 5 6 2 2 13 2" xfId="27131" xr:uid="{A4A3AE2B-8230-4766-A98F-6AD3B82AD76A}"/>
    <cellStyle name="Berechnung 5 6 2 2 14" xfId="6690" xr:uid="{1E8FFC19-0BE2-4155-B42D-19B330592DF1}"/>
    <cellStyle name="Berechnung 5 6 2 2 14 2" xfId="27132" xr:uid="{F65753D9-8796-4D25-AC42-8B14062CDAE3}"/>
    <cellStyle name="Berechnung 5 6 2 2 15" xfId="27133" xr:uid="{2B9CB37E-D29C-482A-B150-1BCA8C8984A1}"/>
    <cellStyle name="Berechnung 5 6 2 2 2" xfId="6691" xr:uid="{EB52B465-A8D3-4D8E-BB74-8C5611DF0C36}"/>
    <cellStyle name="Berechnung 5 6 2 2 2 2" xfId="27134" xr:uid="{7224C4FB-BCA9-4FBD-8433-7306327EC157}"/>
    <cellStyle name="Berechnung 5 6 2 2 3" xfId="6692" xr:uid="{89859A0A-4914-42F4-AEB7-E0337AD8350F}"/>
    <cellStyle name="Berechnung 5 6 2 2 3 2" xfId="27135" xr:uid="{F5AFE8F0-970F-46F0-A883-895FA80B94F6}"/>
    <cellStyle name="Berechnung 5 6 2 2 4" xfId="6693" xr:uid="{EAA56A3B-7207-41ED-9EEC-3995B5198575}"/>
    <cellStyle name="Berechnung 5 6 2 2 4 2" xfId="27136" xr:uid="{CC557DAF-51FD-415D-A699-B8CE255670D1}"/>
    <cellStyle name="Berechnung 5 6 2 2 5" xfId="6694" xr:uid="{DB8B19C5-E9BF-4E3C-9EC2-F8C78218801F}"/>
    <cellStyle name="Berechnung 5 6 2 2 5 2" xfId="27137" xr:uid="{5409099E-5375-42E9-8CE5-A74FF6704F2B}"/>
    <cellStyle name="Berechnung 5 6 2 2 6" xfId="6695" xr:uid="{F4CB902A-020C-49B4-BEA0-CEB409C7357C}"/>
    <cellStyle name="Berechnung 5 6 2 2 6 2" xfId="27138" xr:uid="{4A10693D-3E8A-4A61-A990-218A63095F5F}"/>
    <cellStyle name="Berechnung 5 6 2 2 7" xfId="6696" xr:uid="{2B26AA79-77E2-4C25-A844-7A1357AF3168}"/>
    <cellStyle name="Berechnung 5 6 2 2 7 2" xfId="27139" xr:uid="{F722544F-4547-423F-AD9C-2E8CE5E576E2}"/>
    <cellStyle name="Berechnung 5 6 2 2 8" xfId="6697" xr:uid="{0AC8AE52-2728-4EAE-9B61-9970E7282BD2}"/>
    <cellStyle name="Berechnung 5 6 2 2 8 2" xfId="27140" xr:uid="{CAAC3853-28F8-4E2E-B0E0-311B405EAE80}"/>
    <cellStyle name="Berechnung 5 6 2 2 9" xfId="6698" xr:uid="{857F5541-FC45-44A9-B2C9-5AE66EE54A5C}"/>
    <cellStyle name="Berechnung 5 6 2 2 9 2" xfId="27141" xr:uid="{2AF1A511-0F09-42A6-A760-245550EECF70}"/>
    <cellStyle name="Berechnung 5 6 2 3" xfId="6699" xr:uid="{3FF98291-AB61-4FF3-8211-E1224A002688}"/>
    <cellStyle name="Berechnung 5 6 2 3 2" xfId="27142" xr:uid="{8E368072-DE5E-4930-A315-1F14A80C8F4F}"/>
    <cellStyle name="Berechnung 5 6 2 4" xfId="6700" xr:uid="{13C832D9-750F-47A0-B870-B86E29AB0C97}"/>
    <cellStyle name="Berechnung 5 6 2 4 2" xfId="27143" xr:uid="{837EDA26-04DB-4243-9B9E-D3E87622CC65}"/>
    <cellStyle name="Berechnung 5 6 2 5" xfId="6701" xr:uid="{CA397AA0-EE07-4DBE-A417-10742011D581}"/>
    <cellStyle name="Berechnung 5 6 2 5 2" xfId="27144" xr:uid="{D5EC8172-8977-4337-8A94-F8339867EC01}"/>
    <cellStyle name="Berechnung 5 6 2 6" xfId="6702" xr:uid="{61A131AE-7466-446C-BAA0-D5E8FA3746A6}"/>
    <cellStyle name="Berechnung 5 6 2 6 2" xfId="27145" xr:uid="{1D8135F3-1154-4022-A690-C2F109CCBB6B}"/>
    <cellStyle name="Berechnung 5 6 2 7" xfId="6703" xr:uid="{E4AA56A6-8419-4F88-930F-B788B9DCF2E2}"/>
    <cellStyle name="Berechnung 5 6 2 7 2" xfId="27146" xr:uid="{5049C507-08A0-4C13-B567-5D9E6CB5E5B0}"/>
    <cellStyle name="Berechnung 5 6 2 8" xfId="6704" xr:uid="{4AF995DE-D519-4B6D-A9E0-AE67FF85115E}"/>
    <cellStyle name="Berechnung 5 6 2 8 2" xfId="27147" xr:uid="{B97D4AF0-B375-4378-9A5B-424D08810A8A}"/>
    <cellStyle name="Berechnung 5 6 2 9" xfId="6705" xr:uid="{9360CB15-3D67-41D2-A3A8-59AB6236ED32}"/>
    <cellStyle name="Berechnung 5 6 2 9 2" xfId="27148" xr:uid="{C9CB6607-2789-46F3-9B0A-2CB1178F5DAE}"/>
    <cellStyle name="Berechnung 5 6 3" xfId="6706" xr:uid="{11FE1EED-1841-4BD9-B11E-C2508091CB65}"/>
    <cellStyle name="Berechnung 5 6 3 10" xfId="6707" xr:uid="{4675EC91-6098-47D9-9B1D-C8AEB430EC6D}"/>
    <cellStyle name="Berechnung 5 6 3 10 2" xfId="27149" xr:uid="{98CF01A7-6E9E-44FB-B986-830204B7930A}"/>
    <cellStyle name="Berechnung 5 6 3 11" xfId="6708" xr:uid="{8FE432DA-93C5-4678-ABBC-5225BDDF6C04}"/>
    <cellStyle name="Berechnung 5 6 3 11 2" xfId="27150" xr:uid="{668A9697-EDAC-4CFF-9547-874ABCE4935F}"/>
    <cellStyle name="Berechnung 5 6 3 12" xfId="6709" xr:uid="{B91AC3B6-BE0A-4310-85D0-0176A09DE5C4}"/>
    <cellStyle name="Berechnung 5 6 3 12 2" xfId="27151" xr:uid="{CD0930C9-4052-44D8-8CB9-2E635BC4D007}"/>
    <cellStyle name="Berechnung 5 6 3 13" xfId="6710" xr:uid="{80CF0889-3096-47AE-A573-EFB843D4FB9D}"/>
    <cellStyle name="Berechnung 5 6 3 13 2" xfId="27152" xr:uid="{1BBCEEC7-076D-4839-9A4B-45557BD6E66D}"/>
    <cellStyle name="Berechnung 5 6 3 14" xfId="6711" xr:uid="{D6CC9349-4370-4E52-B743-6358AA59264C}"/>
    <cellStyle name="Berechnung 5 6 3 14 2" xfId="27153" xr:uid="{E6A887CB-5124-42A0-B02A-85805A4EA076}"/>
    <cellStyle name="Berechnung 5 6 3 15" xfId="27154" xr:uid="{350BD8FB-4D89-49FD-BCF1-CF0FD8A24828}"/>
    <cellStyle name="Berechnung 5 6 3 2" xfId="6712" xr:uid="{B0592D28-5B4F-4BAF-BA40-E38117DED98F}"/>
    <cellStyle name="Berechnung 5 6 3 2 2" xfId="27155" xr:uid="{FAF7140F-10F2-4CEF-BFDF-805E05C9BCCC}"/>
    <cellStyle name="Berechnung 5 6 3 3" xfId="6713" xr:uid="{0E853749-450B-4A05-8E18-364EFE285FC4}"/>
    <cellStyle name="Berechnung 5 6 3 3 2" xfId="27156" xr:uid="{549D774B-0482-49F8-9E1A-E490FCC89640}"/>
    <cellStyle name="Berechnung 5 6 3 4" xfId="6714" xr:uid="{EE759930-732B-4396-BF0F-BAB66D54A11E}"/>
    <cellStyle name="Berechnung 5 6 3 4 2" xfId="27157" xr:uid="{673384FD-F07C-44D3-995D-0072DF8D200B}"/>
    <cellStyle name="Berechnung 5 6 3 5" xfId="6715" xr:uid="{144857E8-9EE2-4759-A4DF-84A2ADC14B51}"/>
    <cellStyle name="Berechnung 5 6 3 5 2" xfId="27158" xr:uid="{848722D4-9A42-45D5-B8C1-6BD413EC7807}"/>
    <cellStyle name="Berechnung 5 6 3 6" xfId="6716" xr:uid="{95C3A2D5-6924-46FB-B7A3-743A97DD9260}"/>
    <cellStyle name="Berechnung 5 6 3 6 2" xfId="27159" xr:uid="{8569233F-1F95-439F-8A90-8018911B80E4}"/>
    <cellStyle name="Berechnung 5 6 3 7" xfId="6717" xr:uid="{15E0C9CD-4CAA-47C2-954D-1ABE5EB0FFFF}"/>
    <cellStyle name="Berechnung 5 6 3 7 2" xfId="27160" xr:uid="{37A754B3-F84A-427E-BB3A-16604509281F}"/>
    <cellStyle name="Berechnung 5 6 3 8" xfId="6718" xr:uid="{CDE10ABC-E6FE-4987-B102-DCCC0151A299}"/>
    <cellStyle name="Berechnung 5 6 3 8 2" xfId="27161" xr:uid="{39AFD77D-C986-4783-B7C5-FB0670EC6E46}"/>
    <cellStyle name="Berechnung 5 6 3 9" xfId="6719" xr:uid="{AF45581F-404C-4A6C-9593-E1DFBCD377BB}"/>
    <cellStyle name="Berechnung 5 6 3 9 2" xfId="27162" xr:uid="{BC73FCFB-DC73-4933-A918-D862DF905C1E}"/>
    <cellStyle name="Berechnung 5 6 4" xfId="6720" xr:uid="{DE227C23-40DD-4C63-A3D0-6EE9EBD66E2E}"/>
    <cellStyle name="Berechnung 5 6 4 2" xfId="27163" xr:uid="{6CF33FEF-2D4B-4598-925D-400C608954A9}"/>
    <cellStyle name="Berechnung 5 6 5" xfId="6721" xr:uid="{43D579E6-0421-48F7-9011-A323DAB11E73}"/>
    <cellStyle name="Berechnung 5 6 5 2" xfId="27164" xr:uid="{3A544538-1723-414D-816B-3AE4FCFF0467}"/>
    <cellStyle name="Berechnung 5 6 6" xfId="6722" xr:uid="{AABE06EE-98A0-4DCC-9783-4BDD49EE4110}"/>
    <cellStyle name="Berechnung 5 6 6 2" xfId="27165" xr:uid="{66927F92-0153-4472-86B4-786DFD981AAB}"/>
    <cellStyle name="Berechnung 5 6 7" xfId="6723" xr:uid="{AC991E55-688B-4399-9617-5822DF98C2F6}"/>
    <cellStyle name="Berechnung 5 6 7 2" xfId="27166" xr:uid="{72952B11-711F-4D11-A9F5-2F9063102952}"/>
    <cellStyle name="Berechnung 5 6 8" xfId="6724" xr:uid="{E60C1941-EE36-4750-86BB-FB6E8AF109A6}"/>
    <cellStyle name="Berechnung 5 6 8 2" xfId="27167" xr:uid="{9B18AB90-03A3-4AA1-B549-225A708BA999}"/>
    <cellStyle name="Berechnung 5 6 9" xfId="6725" xr:uid="{B4103AA8-6282-4B34-9FD8-85489ABD196B}"/>
    <cellStyle name="Berechnung 5 6 9 2" xfId="27168" xr:uid="{6C0F15F7-5264-47F3-8DBF-07369C84C748}"/>
    <cellStyle name="Berechnung 5 7" xfId="6726" xr:uid="{2D76FBCE-428F-4819-9391-511AF97272FB}"/>
    <cellStyle name="Berechnung 5 7 10" xfId="6727" xr:uid="{0E9EB48B-3268-41BC-A786-FA335F4C7105}"/>
    <cellStyle name="Berechnung 5 7 10 2" xfId="27169" xr:uid="{6CDFAD3A-DBAA-4EE0-BB00-311EE7CCFEBB}"/>
    <cellStyle name="Berechnung 5 7 11" xfId="6728" xr:uid="{F510610C-BD3D-488E-9501-25C8831A6BE4}"/>
    <cellStyle name="Berechnung 5 7 11 2" xfId="27170" xr:uid="{4C02EC27-4403-472E-9906-01A028D67EC8}"/>
    <cellStyle name="Berechnung 5 7 12" xfId="6729" xr:uid="{18E872A0-DED1-416E-82B6-06A23E9FC50C}"/>
    <cellStyle name="Berechnung 5 7 12 2" xfId="27171" xr:uid="{891F10E1-1CA4-4C1F-A6CF-6C1A32E48613}"/>
    <cellStyle name="Berechnung 5 7 13" xfId="6730" xr:uid="{57011D0A-C495-4A1E-A7CC-2E7B71AF25A4}"/>
    <cellStyle name="Berechnung 5 7 13 2" xfId="27172" xr:uid="{58ACB356-EB0C-4C2D-A29B-499636084FAF}"/>
    <cellStyle name="Berechnung 5 7 14" xfId="6731" xr:uid="{426254B6-5B84-4616-A029-BD577CC73DEE}"/>
    <cellStyle name="Berechnung 5 7 14 2" xfId="27173" xr:uid="{B51A48B6-ECB8-4795-8185-EC05E31767BB}"/>
    <cellStyle name="Berechnung 5 7 15" xfId="27174" xr:uid="{25365435-140C-4945-B169-B8113A5EF7FA}"/>
    <cellStyle name="Berechnung 5 7 2" xfId="6732" xr:uid="{5D6F368C-6F0E-4882-BD4A-FB293D2E6676}"/>
    <cellStyle name="Berechnung 5 7 2 10" xfId="6733" xr:uid="{0BD114A9-BB85-4DD6-AC14-D26BBB5AD8EF}"/>
    <cellStyle name="Berechnung 5 7 2 10 2" xfId="27175" xr:uid="{28987F2F-D5E8-4191-9216-5EB39B1224F5}"/>
    <cellStyle name="Berechnung 5 7 2 11" xfId="6734" xr:uid="{0A4FC63E-5381-4D98-8B80-5DD91B007E05}"/>
    <cellStyle name="Berechnung 5 7 2 11 2" xfId="27176" xr:uid="{D6E13DBE-B9A5-4441-9C92-2224138AD420}"/>
    <cellStyle name="Berechnung 5 7 2 12" xfId="6735" xr:uid="{111160F7-A3A8-4C36-A0BD-F8F2E39C86F1}"/>
    <cellStyle name="Berechnung 5 7 2 12 2" xfId="27177" xr:uid="{02C9B725-AFA8-46EE-8853-DD0CF4C132EF}"/>
    <cellStyle name="Berechnung 5 7 2 13" xfId="6736" xr:uid="{7B4F879D-6343-46FE-B455-001D1C83E4E4}"/>
    <cellStyle name="Berechnung 5 7 2 13 2" xfId="27178" xr:uid="{D407623C-262B-4E3C-8D91-88B8BCEE7034}"/>
    <cellStyle name="Berechnung 5 7 2 14" xfId="6737" xr:uid="{360F37CB-A34F-4853-A3B7-ACD21CADE1B5}"/>
    <cellStyle name="Berechnung 5 7 2 14 2" xfId="27179" xr:uid="{A43F0374-3991-414E-86EA-BCAABC83AFDF}"/>
    <cellStyle name="Berechnung 5 7 2 15" xfId="27180" xr:uid="{CB595E42-3FE3-45F2-A2BD-3EC2BCDAFD6E}"/>
    <cellStyle name="Berechnung 5 7 2 2" xfId="6738" xr:uid="{85D9F751-C563-4F74-9216-521149A19392}"/>
    <cellStyle name="Berechnung 5 7 2 2 2" xfId="27181" xr:uid="{2454D89C-DD18-4F5E-AA04-1F2BF4470A14}"/>
    <cellStyle name="Berechnung 5 7 2 3" xfId="6739" xr:uid="{8CDC198D-44E5-4D6D-A01C-6F46DD23628C}"/>
    <cellStyle name="Berechnung 5 7 2 3 2" xfId="27182" xr:uid="{3E590661-065E-4CFF-AC75-E49B41F24DF1}"/>
    <cellStyle name="Berechnung 5 7 2 4" xfId="6740" xr:uid="{52179C80-3B0A-4126-8787-CB9C9D30B784}"/>
    <cellStyle name="Berechnung 5 7 2 4 2" xfId="27183" xr:uid="{1F74A242-1159-4E06-8BA9-CA231060A11C}"/>
    <cellStyle name="Berechnung 5 7 2 5" xfId="6741" xr:uid="{B86E3C6F-74C9-4EC0-87C3-EF80DE83E7E6}"/>
    <cellStyle name="Berechnung 5 7 2 5 2" xfId="27184" xr:uid="{6DC8999E-F666-4CE9-B7FC-96EA72218D1A}"/>
    <cellStyle name="Berechnung 5 7 2 6" xfId="6742" xr:uid="{7B2A6428-A8E9-476D-B02F-47741153A468}"/>
    <cellStyle name="Berechnung 5 7 2 6 2" xfId="27185" xr:uid="{4B473DD0-D278-4857-8BFF-E33975D351D4}"/>
    <cellStyle name="Berechnung 5 7 2 7" xfId="6743" xr:uid="{4A1FB4C9-7432-4BD4-B2A0-5C614967F343}"/>
    <cellStyle name="Berechnung 5 7 2 7 2" xfId="27186" xr:uid="{DE258E09-E505-4606-AB5B-E80E9B214A3B}"/>
    <cellStyle name="Berechnung 5 7 2 8" xfId="6744" xr:uid="{CCD6E26A-FE4F-44DD-8CC9-050D2D824BAA}"/>
    <cellStyle name="Berechnung 5 7 2 8 2" xfId="27187" xr:uid="{EE897F8E-319D-4F2F-9C66-6EFC7488FB66}"/>
    <cellStyle name="Berechnung 5 7 2 9" xfId="6745" xr:uid="{AED863AD-D387-4DB2-A86F-23D4FDB54346}"/>
    <cellStyle name="Berechnung 5 7 2 9 2" xfId="27188" xr:uid="{35AEA0F9-36EB-46E4-BD53-FFAC8F6CDB30}"/>
    <cellStyle name="Berechnung 5 7 3" xfId="6746" xr:uid="{CBA57FAC-95EE-41B4-978B-BDC5AE20E746}"/>
    <cellStyle name="Berechnung 5 7 3 2" xfId="27189" xr:uid="{6055A429-AEDD-4412-9CBA-787EFDC02FC4}"/>
    <cellStyle name="Berechnung 5 7 4" xfId="6747" xr:uid="{882DD2C6-7C14-4E7D-BBD5-08436A7F46F7}"/>
    <cellStyle name="Berechnung 5 7 4 2" xfId="27190" xr:uid="{EEAFF4B5-CCF6-4210-ABE4-0D4CF3ACDAFA}"/>
    <cellStyle name="Berechnung 5 7 5" xfId="6748" xr:uid="{BDC846A5-1741-4796-BDEB-EDA822613281}"/>
    <cellStyle name="Berechnung 5 7 5 2" xfId="27191" xr:uid="{F9085F8A-5BE5-402E-B6AF-746136342F2D}"/>
    <cellStyle name="Berechnung 5 7 6" xfId="6749" xr:uid="{6348DB47-7C16-4529-8236-DB3A341DDEF0}"/>
    <cellStyle name="Berechnung 5 7 6 2" xfId="27192" xr:uid="{BBC02364-5BD1-4F18-93A9-BC2DD615C6DC}"/>
    <cellStyle name="Berechnung 5 7 7" xfId="6750" xr:uid="{F339A358-4160-4800-B11C-999AC4562525}"/>
    <cellStyle name="Berechnung 5 7 7 2" xfId="27193" xr:uid="{3BB595DB-C517-4FC3-83AF-DCA1DC937FBA}"/>
    <cellStyle name="Berechnung 5 7 8" xfId="6751" xr:uid="{8616CBC1-6238-4D89-8436-A2847DA55F35}"/>
    <cellStyle name="Berechnung 5 7 8 2" xfId="27194" xr:uid="{AEFF3047-C08D-4738-87BD-5D3A83F9898C}"/>
    <cellStyle name="Berechnung 5 7 9" xfId="6752" xr:uid="{59ED1F73-8DD8-4799-AF48-8FF6E35BF4B2}"/>
    <cellStyle name="Berechnung 5 7 9 2" xfId="27195" xr:uid="{AF621729-5E22-4423-B685-D45300ED5CF1}"/>
    <cellStyle name="Berechnung 5 8" xfId="6753" xr:uid="{8AE99B56-ECEB-48FF-858D-AEDD6153B201}"/>
    <cellStyle name="Berechnung 5 8 10" xfId="6754" xr:uid="{67D4ADA2-F532-4E65-81E5-FBE4EB3FF962}"/>
    <cellStyle name="Berechnung 5 8 10 2" xfId="27196" xr:uid="{B2FAF54C-12FD-4B60-9904-40D319BAD48B}"/>
    <cellStyle name="Berechnung 5 8 11" xfId="6755" xr:uid="{9A3C86C4-185A-4D4D-8FCF-A8A2E175C485}"/>
    <cellStyle name="Berechnung 5 8 11 2" xfId="27197" xr:uid="{00D4C1CC-DE32-4BE3-99C0-EBFFAF0FAB3B}"/>
    <cellStyle name="Berechnung 5 8 12" xfId="6756" xr:uid="{5CA717F0-E45C-4DE3-B72D-6F28376B5D77}"/>
    <cellStyle name="Berechnung 5 8 12 2" xfId="27198" xr:uid="{1DE1CEB1-F016-40B8-9A74-537B59862409}"/>
    <cellStyle name="Berechnung 5 8 13" xfId="6757" xr:uid="{773757E0-8F8D-42AF-A736-3D8A492CA441}"/>
    <cellStyle name="Berechnung 5 8 13 2" xfId="27199" xr:uid="{263DD5D7-2846-4C47-8F42-20DBA59226AA}"/>
    <cellStyle name="Berechnung 5 8 14" xfId="6758" xr:uid="{C5DF1F92-814E-4C38-A9EE-426ED482C697}"/>
    <cellStyle name="Berechnung 5 8 14 2" xfId="27200" xr:uid="{D4FDAA0A-6316-4299-B0C4-1EBA29ABA13D}"/>
    <cellStyle name="Berechnung 5 8 15" xfId="27201" xr:uid="{B3F58BF9-06FB-4602-9427-58F6C7BC0921}"/>
    <cellStyle name="Berechnung 5 8 2" xfId="6759" xr:uid="{7D06F829-187D-4B64-9275-2C44EC5FAD93}"/>
    <cellStyle name="Berechnung 5 8 2 2" xfId="27202" xr:uid="{77D3B85C-50BC-4C26-855A-601E05FA5216}"/>
    <cellStyle name="Berechnung 5 8 3" xfId="6760" xr:uid="{2B7E344A-674B-4E93-9360-3D49CBD8D2CA}"/>
    <cellStyle name="Berechnung 5 8 3 2" xfId="27203" xr:uid="{D31746BE-0471-4168-BFBA-DAEB7AA2B43B}"/>
    <cellStyle name="Berechnung 5 8 4" xfId="6761" xr:uid="{01487AB5-B803-4535-BCBC-F3EDD91E346D}"/>
    <cellStyle name="Berechnung 5 8 4 2" xfId="27204" xr:uid="{6C63A24E-D2E2-4583-9129-5AEC4A6B60EA}"/>
    <cellStyle name="Berechnung 5 8 5" xfId="6762" xr:uid="{3EBF276C-FEB9-4B0A-875E-E11EA6BA834C}"/>
    <cellStyle name="Berechnung 5 8 5 2" xfId="27205" xr:uid="{9347111A-BED6-47D7-8F7B-8DD2CB90BFB1}"/>
    <cellStyle name="Berechnung 5 8 6" xfId="6763" xr:uid="{8E76337D-B7F4-4CB7-9B0B-9F0F6211083A}"/>
    <cellStyle name="Berechnung 5 8 6 2" xfId="27206" xr:uid="{F727BEBA-C1C7-4ADC-B223-FDA7A1E88C6D}"/>
    <cellStyle name="Berechnung 5 8 7" xfId="6764" xr:uid="{1A624F48-8EE8-4452-BAAB-D1B28F0AAC45}"/>
    <cellStyle name="Berechnung 5 8 7 2" xfId="27207" xr:uid="{E4A38385-20A1-4585-8CFF-324E5CF083AE}"/>
    <cellStyle name="Berechnung 5 8 8" xfId="6765" xr:uid="{0CD5AA32-AD0F-42E3-B412-2361B7426AB6}"/>
    <cellStyle name="Berechnung 5 8 8 2" xfId="27208" xr:uid="{64F376DD-50AF-47BD-9ED6-06AE3D91F286}"/>
    <cellStyle name="Berechnung 5 8 9" xfId="6766" xr:uid="{A7DF2A79-1C74-4717-B96A-708039AC3179}"/>
    <cellStyle name="Berechnung 5 8 9 2" xfId="27209" xr:uid="{51E3304E-2AE6-4D6E-8BEB-DC60DCADCC56}"/>
    <cellStyle name="Berechnung 5 9" xfId="6767" xr:uid="{1256DCAD-81ED-4AE5-9300-24190457D719}"/>
    <cellStyle name="Berechnung 5 9 2" xfId="27210" xr:uid="{640BB808-9B77-481C-B24E-BDA9074D424B}"/>
    <cellStyle name="Berechnung 6" xfId="6768" xr:uid="{26E8A5C2-B2C9-4005-BAB2-584340F50805}"/>
    <cellStyle name="Berechnung 6 10" xfId="6769" xr:uid="{6DEFB7F6-9D68-4FB2-AB87-9D692B917544}"/>
    <cellStyle name="Berechnung 6 10 2" xfId="27211" xr:uid="{001E627D-5ACE-4C1F-B129-2C4CBA142B07}"/>
    <cellStyle name="Berechnung 6 11" xfId="6770" xr:uid="{F810E36B-E265-4757-9560-DC756058E83A}"/>
    <cellStyle name="Berechnung 6 11 2" xfId="27212" xr:uid="{AB8F0A6C-E707-4568-9EA2-BD9548EE9DE4}"/>
    <cellStyle name="Berechnung 6 12" xfId="6771" xr:uid="{27C450D0-5AA8-4E6D-B30D-73EB30E0F63D}"/>
    <cellStyle name="Berechnung 6 12 2" xfId="27213" xr:uid="{F2F5D484-B852-450D-A897-D533D6D8DDDC}"/>
    <cellStyle name="Berechnung 6 13" xfId="6772" xr:uid="{62B0C212-B4A4-4AD1-9140-F1600CD8E1C7}"/>
    <cellStyle name="Berechnung 6 13 2" xfId="27214" xr:uid="{A2F4C448-5B49-47DF-BD4F-1A672EE1CFDB}"/>
    <cellStyle name="Berechnung 6 14" xfId="6773" xr:uid="{1845871E-9D28-42F5-9F48-8F1791A62B53}"/>
    <cellStyle name="Berechnung 6 14 2" xfId="27215" xr:uid="{F18821EA-3958-4CDA-A847-1879985396D9}"/>
    <cellStyle name="Berechnung 6 15" xfId="6774" xr:uid="{2386BC93-0081-4DC0-AFF3-02C266DFAC62}"/>
    <cellStyle name="Berechnung 6 15 2" xfId="27216" xr:uid="{12A9E618-0D4E-43BF-BB80-27E0921CC9EF}"/>
    <cellStyle name="Berechnung 6 16" xfId="6775" xr:uid="{16ACFBF9-3E72-4A2A-A2F1-7F064A65A390}"/>
    <cellStyle name="Berechnung 6 16 2" xfId="27217" xr:uid="{1DBC799E-1900-43CC-AA42-5452021F0A99}"/>
    <cellStyle name="Berechnung 6 17" xfId="6776" xr:uid="{57254AE4-794E-41A0-880A-574208285355}"/>
    <cellStyle name="Berechnung 6 17 2" xfId="27218" xr:uid="{8D424EC3-F30A-4EF6-827F-F071473A0B75}"/>
    <cellStyle name="Berechnung 6 18" xfId="6777" xr:uid="{64B81535-53B9-493E-8368-78766322974C}"/>
    <cellStyle name="Berechnung 6 18 2" xfId="27219" xr:uid="{B81593A3-2459-4975-8298-DF3F74DCD145}"/>
    <cellStyle name="Berechnung 6 19" xfId="6778" xr:uid="{13AABA58-806B-4EFE-A7E3-E4B206CE442A}"/>
    <cellStyle name="Berechnung 6 19 2" xfId="27220" xr:uid="{80CC0B35-4F38-41A2-BC48-78D88D6606D8}"/>
    <cellStyle name="Berechnung 6 2" xfId="6779" xr:uid="{0C10BDB2-93F5-4CD0-91C3-377A97877F49}"/>
    <cellStyle name="Berechnung 6 2 10" xfId="6780" xr:uid="{FB792283-B04A-42BB-B020-ECCF20810259}"/>
    <cellStyle name="Berechnung 6 2 10 2" xfId="27221" xr:uid="{C63F59F4-AF0C-4A98-9D1C-74EC293BB86B}"/>
    <cellStyle name="Berechnung 6 2 11" xfId="6781" xr:uid="{782FF57A-78FD-4119-92E2-F8852E06D9FD}"/>
    <cellStyle name="Berechnung 6 2 11 2" xfId="27222" xr:uid="{E194FEA1-4858-48CE-9267-2BEA4C364236}"/>
    <cellStyle name="Berechnung 6 2 12" xfId="6782" xr:uid="{7C191E6B-1D88-4636-8DE5-9981B7C38578}"/>
    <cellStyle name="Berechnung 6 2 12 2" xfId="27223" xr:uid="{AA409518-AD31-4BBC-99F6-6C4FC1E6FED8}"/>
    <cellStyle name="Berechnung 6 2 13" xfId="6783" xr:uid="{13B0ED06-F175-4800-B665-07B576B0791A}"/>
    <cellStyle name="Berechnung 6 2 13 2" xfId="27224" xr:uid="{99BB4F1B-1300-44C9-BD04-D57CD21B94F4}"/>
    <cellStyle name="Berechnung 6 2 14" xfId="6784" xr:uid="{FD635CF3-8C50-4963-A5E0-C5C80F4D3B98}"/>
    <cellStyle name="Berechnung 6 2 14 2" xfId="27225" xr:uid="{63B90AA4-46E7-46C8-80F2-A3D90364A51E}"/>
    <cellStyle name="Berechnung 6 2 15" xfId="6785" xr:uid="{B403FF9A-6EDC-4DFC-A802-F9FD1FB6AE7A}"/>
    <cellStyle name="Berechnung 6 2 15 2" xfId="27226" xr:uid="{B7AB6D70-EB72-44BF-9613-B9C8C66E4033}"/>
    <cellStyle name="Berechnung 6 2 16" xfId="27227" xr:uid="{0B41B990-1AC7-41BB-84C9-9E6865052D58}"/>
    <cellStyle name="Berechnung 6 2 2" xfId="6786" xr:uid="{33F7D7B9-CBAB-4601-BA3C-D6F2BD534E27}"/>
    <cellStyle name="Berechnung 6 2 2 10" xfId="6787" xr:uid="{BB8F1D6A-1F78-47A9-BDA0-C4A43452C908}"/>
    <cellStyle name="Berechnung 6 2 2 10 2" xfId="27228" xr:uid="{65087A9F-C460-4A5A-A839-1BEB5C42B2F5}"/>
    <cellStyle name="Berechnung 6 2 2 11" xfId="6788" xr:uid="{2F4752D7-BDA7-4D7C-8B43-EC988C821AD3}"/>
    <cellStyle name="Berechnung 6 2 2 11 2" xfId="27229" xr:uid="{69295717-67BE-4596-B52A-6965B5EE6A55}"/>
    <cellStyle name="Berechnung 6 2 2 12" xfId="6789" xr:uid="{9D8D83C5-6716-4329-9F38-1BA571DFA87C}"/>
    <cellStyle name="Berechnung 6 2 2 12 2" xfId="27230" xr:uid="{7DCB4928-EDA1-4EA6-8E7C-A525CD02041E}"/>
    <cellStyle name="Berechnung 6 2 2 13" xfId="6790" xr:uid="{9BBD82C2-0888-41A5-9107-F2A8A3AEEEBD}"/>
    <cellStyle name="Berechnung 6 2 2 13 2" xfId="27231" xr:uid="{9973C475-209A-40B7-A8FA-655A5EBB9F1A}"/>
    <cellStyle name="Berechnung 6 2 2 14" xfId="6791" xr:uid="{CCE87FF7-D4ED-406D-945F-793A2562AFAC}"/>
    <cellStyle name="Berechnung 6 2 2 14 2" xfId="27232" xr:uid="{6755FA26-5D66-4B65-8FB1-B47A03FD2D7C}"/>
    <cellStyle name="Berechnung 6 2 2 15" xfId="27233" xr:uid="{10C4C6B3-EF14-4255-9860-2CF5A2A910ED}"/>
    <cellStyle name="Berechnung 6 2 2 2" xfId="6792" xr:uid="{FD6286FC-334F-4AF9-A40B-5EEA1888181E}"/>
    <cellStyle name="Berechnung 6 2 2 2 10" xfId="6793" xr:uid="{47F1634C-755F-42FD-ACE0-9931F8BDF49E}"/>
    <cellStyle name="Berechnung 6 2 2 2 10 2" xfId="27234" xr:uid="{139B1A09-AB89-4BBA-A8DE-4B9A543016BC}"/>
    <cellStyle name="Berechnung 6 2 2 2 11" xfId="6794" xr:uid="{7BC6A10F-D219-444E-8BA2-E2C7B962B8A3}"/>
    <cellStyle name="Berechnung 6 2 2 2 11 2" xfId="27235" xr:uid="{DDD54001-6178-4B0C-BFDB-E59269390082}"/>
    <cellStyle name="Berechnung 6 2 2 2 12" xfId="6795" xr:uid="{11DAD266-2946-4379-892C-75B40E61974F}"/>
    <cellStyle name="Berechnung 6 2 2 2 12 2" xfId="27236" xr:uid="{47E7F1CB-A5C6-4DED-AED6-E115810C6D45}"/>
    <cellStyle name="Berechnung 6 2 2 2 13" xfId="6796" xr:uid="{561E78C4-6688-4174-8112-A34068B78DE4}"/>
    <cellStyle name="Berechnung 6 2 2 2 13 2" xfId="27237" xr:uid="{2617BA76-45FD-41CA-92F0-293210AD5735}"/>
    <cellStyle name="Berechnung 6 2 2 2 14" xfId="6797" xr:uid="{3EDAA8A3-7F6E-4844-9672-D99978624148}"/>
    <cellStyle name="Berechnung 6 2 2 2 14 2" xfId="27238" xr:uid="{800CBC3B-FB3D-4396-8E21-50EEA27D09A6}"/>
    <cellStyle name="Berechnung 6 2 2 2 15" xfId="27239" xr:uid="{C07A7DFD-6784-4CF6-8ADB-DB7CD8D4AE2A}"/>
    <cellStyle name="Berechnung 6 2 2 2 2" xfId="6798" xr:uid="{FE16748D-7FA6-4116-969A-0D75977AB16B}"/>
    <cellStyle name="Berechnung 6 2 2 2 2 2" xfId="27240" xr:uid="{155C859A-C60F-46F1-A82F-CA82315C99B9}"/>
    <cellStyle name="Berechnung 6 2 2 2 3" xfId="6799" xr:uid="{60D11795-903A-4FA6-B96B-AF009D88F861}"/>
    <cellStyle name="Berechnung 6 2 2 2 3 2" xfId="27241" xr:uid="{57FAD730-6415-4F57-A046-2417B759946B}"/>
    <cellStyle name="Berechnung 6 2 2 2 4" xfId="6800" xr:uid="{822D85C9-A4A3-4001-82AC-C0A0A1B1670E}"/>
    <cellStyle name="Berechnung 6 2 2 2 4 2" xfId="27242" xr:uid="{B5918F91-49E1-4EAC-8972-F4359A17E013}"/>
    <cellStyle name="Berechnung 6 2 2 2 5" xfId="6801" xr:uid="{EE1ED2AE-45C8-4E14-A77A-9E32A95D03FC}"/>
    <cellStyle name="Berechnung 6 2 2 2 5 2" xfId="27243" xr:uid="{F096167B-759C-45EF-9BBC-0B1C4FD9A934}"/>
    <cellStyle name="Berechnung 6 2 2 2 6" xfId="6802" xr:uid="{4AB8AF13-EB63-4A32-BEC0-D6C859E39E35}"/>
    <cellStyle name="Berechnung 6 2 2 2 6 2" xfId="27244" xr:uid="{5C9E39AF-E9DE-4CEB-9C30-E0907ACE7C78}"/>
    <cellStyle name="Berechnung 6 2 2 2 7" xfId="6803" xr:uid="{66D759D7-85AD-4105-AFA4-E86A14B99EB0}"/>
    <cellStyle name="Berechnung 6 2 2 2 7 2" xfId="27245" xr:uid="{97022614-C0B5-443E-8C2C-589BB35F0936}"/>
    <cellStyle name="Berechnung 6 2 2 2 8" xfId="6804" xr:uid="{D9E1EDE4-F6FD-45D8-BCB0-9E2D326CDE69}"/>
    <cellStyle name="Berechnung 6 2 2 2 8 2" xfId="27246" xr:uid="{F26C9229-BC19-4A02-B37C-41655B0D927B}"/>
    <cellStyle name="Berechnung 6 2 2 2 9" xfId="6805" xr:uid="{3B794FFE-DD84-42D5-92B5-0D5062480CF7}"/>
    <cellStyle name="Berechnung 6 2 2 2 9 2" xfId="27247" xr:uid="{734AF55F-EDF4-4C38-BA45-B877F321FE88}"/>
    <cellStyle name="Berechnung 6 2 2 3" xfId="6806" xr:uid="{C90887C1-3BC7-42D0-B133-5CF995608317}"/>
    <cellStyle name="Berechnung 6 2 2 3 2" xfId="27248" xr:uid="{5EC3E366-F3C7-4CDB-99D7-A84CB08FC4EC}"/>
    <cellStyle name="Berechnung 6 2 2 4" xfId="6807" xr:uid="{F0802B2A-3C15-4692-91A4-177FAA84B551}"/>
    <cellStyle name="Berechnung 6 2 2 4 2" xfId="27249" xr:uid="{C0DCCDD6-ACA2-4E07-A530-B10D68E1EADA}"/>
    <cellStyle name="Berechnung 6 2 2 5" xfId="6808" xr:uid="{D9FA828D-C85F-46E2-B405-412A8865B118}"/>
    <cellStyle name="Berechnung 6 2 2 5 2" xfId="27250" xr:uid="{7E726FC0-AC82-4EA7-B993-C7A2C6340624}"/>
    <cellStyle name="Berechnung 6 2 2 6" xfId="6809" xr:uid="{642FF349-3DDE-4A96-A678-D1B9DDD45F79}"/>
    <cellStyle name="Berechnung 6 2 2 6 2" xfId="27251" xr:uid="{C9937DBE-DC3B-432D-9FC9-E028DF063980}"/>
    <cellStyle name="Berechnung 6 2 2 7" xfId="6810" xr:uid="{DFEC60CF-F452-45E6-9328-D452790601BB}"/>
    <cellStyle name="Berechnung 6 2 2 7 2" xfId="27252" xr:uid="{43A73486-9109-4397-8DAD-1DC12BF14243}"/>
    <cellStyle name="Berechnung 6 2 2 8" xfId="6811" xr:uid="{2553E89C-275C-4F1F-B437-DD7D7EDC3CE2}"/>
    <cellStyle name="Berechnung 6 2 2 8 2" xfId="27253" xr:uid="{2DE8FC09-8A0F-4DDD-A3C2-1554E5D6ED71}"/>
    <cellStyle name="Berechnung 6 2 2 9" xfId="6812" xr:uid="{421DC919-432C-4A28-A5D6-A68B742BD5B2}"/>
    <cellStyle name="Berechnung 6 2 2 9 2" xfId="27254" xr:uid="{B57F02D3-6DDE-4314-B7F0-16A599037B2D}"/>
    <cellStyle name="Berechnung 6 2 3" xfId="6813" xr:uid="{45D38AD1-91BA-479C-B999-AB9CB8E87380}"/>
    <cellStyle name="Berechnung 6 2 3 10" xfId="6814" xr:uid="{DDF729A4-04BC-4D8F-971A-6EFC49AA5B58}"/>
    <cellStyle name="Berechnung 6 2 3 10 2" xfId="27255" xr:uid="{ABFE888C-ED2C-44E5-86DD-C38C87532E1A}"/>
    <cellStyle name="Berechnung 6 2 3 11" xfId="6815" xr:uid="{CA514A5D-2C51-46A2-A7A5-2FA38E442CFB}"/>
    <cellStyle name="Berechnung 6 2 3 11 2" xfId="27256" xr:uid="{09739897-EC78-4A66-98AE-487AC10B825E}"/>
    <cellStyle name="Berechnung 6 2 3 12" xfId="6816" xr:uid="{3D9CE856-74C5-4881-AB85-B7BFCD808E91}"/>
    <cellStyle name="Berechnung 6 2 3 12 2" xfId="27257" xr:uid="{FFA966BC-7EBA-47FF-9254-25CE344F3E42}"/>
    <cellStyle name="Berechnung 6 2 3 13" xfId="6817" xr:uid="{FCC36EB8-C5B2-43F0-A583-A65790FF72B8}"/>
    <cellStyle name="Berechnung 6 2 3 13 2" xfId="27258" xr:uid="{12A24512-C08B-4EC8-8FBE-1C52DC10BD00}"/>
    <cellStyle name="Berechnung 6 2 3 14" xfId="6818" xr:uid="{F5581E5F-615D-47B7-88AE-A5C3032FA4B7}"/>
    <cellStyle name="Berechnung 6 2 3 14 2" xfId="27259" xr:uid="{D895053D-28EB-4F77-B9AE-51155FC15253}"/>
    <cellStyle name="Berechnung 6 2 3 15" xfId="27260" xr:uid="{8FC98F51-9213-483F-B71A-8686FD52C831}"/>
    <cellStyle name="Berechnung 6 2 3 2" xfId="6819" xr:uid="{D13538A1-B052-45A1-B6EA-B238CB410D42}"/>
    <cellStyle name="Berechnung 6 2 3 2 2" xfId="27261" xr:uid="{70B2E084-7201-42F9-88B4-AC70E9673976}"/>
    <cellStyle name="Berechnung 6 2 3 3" xfId="6820" xr:uid="{87841625-CF2D-457D-8F1D-543B865DBD51}"/>
    <cellStyle name="Berechnung 6 2 3 3 2" xfId="27262" xr:uid="{BF8C95AC-19A1-4AB4-A400-C01B2C4365FB}"/>
    <cellStyle name="Berechnung 6 2 3 4" xfId="6821" xr:uid="{67000FA2-FF2A-4C09-B65A-75D40A6425B4}"/>
    <cellStyle name="Berechnung 6 2 3 4 2" xfId="27263" xr:uid="{6FD8F15F-FAB8-4FF9-9727-8DB5480ECB02}"/>
    <cellStyle name="Berechnung 6 2 3 5" xfId="6822" xr:uid="{017F2B3C-E0A5-4931-B30E-0089E21B379D}"/>
    <cellStyle name="Berechnung 6 2 3 5 2" xfId="27264" xr:uid="{6EB5B2BB-3BC4-4CB2-8AAF-DB49ABA60745}"/>
    <cellStyle name="Berechnung 6 2 3 6" xfId="6823" xr:uid="{F16D3855-653D-4541-9CCC-1B62E34EDB02}"/>
    <cellStyle name="Berechnung 6 2 3 6 2" xfId="27265" xr:uid="{4893AB37-42D2-41F3-81AC-16330667F6FC}"/>
    <cellStyle name="Berechnung 6 2 3 7" xfId="6824" xr:uid="{1672B83B-B114-4018-B117-30B1F6C3ACBC}"/>
    <cellStyle name="Berechnung 6 2 3 7 2" xfId="27266" xr:uid="{67F86D0E-A1FB-4307-BC2A-0480A68517DB}"/>
    <cellStyle name="Berechnung 6 2 3 8" xfId="6825" xr:uid="{A937349C-7A56-4DA4-B5B5-B901BBE0A4B1}"/>
    <cellStyle name="Berechnung 6 2 3 8 2" xfId="27267" xr:uid="{B5E876F0-C9C6-4372-ABD5-3F1BFEBBBCAF}"/>
    <cellStyle name="Berechnung 6 2 3 9" xfId="6826" xr:uid="{B32746B8-1D8B-47DB-90ED-818DD62C3B7A}"/>
    <cellStyle name="Berechnung 6 2 3 9 2" xfId="27268" xr:uid="{83C16357-D65A-47FF-8FC1-1677EF1D9C7B}"/>
    <cellStyle name="Berechnung 6 2 4" xfId="6827" xr:uid="{EA1701B8-4060-46E9-B78F-E56282C77300}"/>
    <cellStyle name="Berechnung 6 2 4 2" xfId="27269" xr:uid="{B57533FD-8CFD-4220-A659-78FC71571EEA}"/>
    <cellStyle name="Berechnung 6 2 5" xfId="6828" xr:uid="{C8A134D2-BC71-4067-8BAD-98FFB9EE05B4}"/>
    <cellStyle name="Berechnung 6 2 5 2" xfId="27270" xr:uid="{192142EC-4321-4DFD-B605-A6815A95E63A}"/>
    <cellStyle name="Berechnung 6 2 6" xfId="6829" xr:uid="{67A38CAB-DDFE-4E15-8B74-D43D2CA3F5EA}"/>
    <cellStyle name="Berechnung 6 2 6 2" xfId="27271" xr:uid="{22188C85-15F0-42BD-BEEE-BAC90E0499D2}"/>
    <cellStyle name="Berechnung 6 2 7" xfId="6830" xr:uid="{40F72242-8062-4857-A016-5ACAC208BFD1}"/>
    <cellStyle name="Berechnung 6 2 7 2" xfId="27272" xr:uid="{A22F2F90-FF17-44BC-97FC-C043B92CCB7B}"/>
    <cellStyle name="Berechnung 6 2 8" xfId="6831" xr:uid="{66F76A81-6EAE-4548-97EB-1B3CC1526A27}"/>
    <cellStyle name="Berechnung 6 2 8 2" xfId="27273" xr:uid="{D90E3AB0-E5D6-4DA8-B0C0-5A229E6F3510}"/>
    <cellStyle name="Berechnung 6 2 9" xfId="6832" xr:uid="{4AB6E4BC-13D3-4D94-905E-1F6EFE1659F8}"/>
    <cellStyle name="Berechnung 6 2 9 2" xfId="27274" xr:uid="{F2890C18-4CB1-4D54-8C27-FE260ECE2E24}"/>
    <cellStyle name="Berechnung 6 20" xfId="6833" xr:uid="{4842AF4B-43BC-41CD-B0AF-B76F184CE896}"/>
    <cellStyle name="Berechnung 6 20 2" xfId="27275" xr:uid="{46356720-3474-4778-8EF8-EDBD9F6AD838}"/>
    <cellStyle name="Berechnung 6 21" xfId="27276" xr:uid="{D4FADE0E-105D-4A2F-A7B2-8A94E018C069}"/>
    <cellStyle name="Berechnung 6 3" xfId="6834" xr:uid="{3242B0A5-0A2F-4DA9-B116-BD0DC5E3D191}"/>
    <cellStyle name="Berechnung 6 3 10" xfId="6835" xr:uid="{3F26F2EE-ADF2-40DD-A6D0-C4769A1BFDDC}"/>
    <cellStyle name="Berechnung 6 3 10 2" xfId="27277" xr:uid="{7A159AAA-BA01-4E41-AC0B-E426E4C04755}"/>
    <cellStyle name="Berechnung 6 3 11" xfId="6836" xr:uid="{5EFD3C36-133F-4A84-B0EC-97BDD9860ED3}"/>
    <cellStyle name="Berechnung 6 3 11 2" xfId="27278" xr:uid="{2CF336C1-F71E-4B6B-B8BD-A7D89437AEBC}"/>
    <cellStyle name="Berechnung 6 3 12" xfId="6837" xr:uid="{75201469-81E9-4E66-9876-82C64CF15A84}"/>
    <cellStyle name="Berechnung 6 3 12 2" xfId="27279" xr:uid="{ED4235A7-9635-48B6-85FE-1ABA67673A94}"/>
    <cellStyle name="Berechnung 6 3 13" xfId="6838" xr:uid="{7C67BA52-5431-4046-8B6E-6D2D7CF6C2FE}"/>
    <cellStyle name="Berechnung 6 3 13 2" xfId="27280" xr:uid="{B89A5B74-7B0D-4C77-9FAE-F78223CE964C}"/>
    <cellStyle name="Berechnung 6 3 14" xfId="6839" xr:uid="{CF826023-356B-4BF4-B36D-F16154769397}"/>
    <cellStyle name="Berechnung 6 3 14 2" xfId="27281" xr:uid="{B522FFD7-3437-444A-98D1-50156B5E6AB6}"/>
    <cellStyle name="Berechnung 6 3 15" xfId="6840" xr:uid="{E9B122EC-9018-4720-A89D-27E00D7ED1C0}"/>
    <cellStyle name="Berechnung 6 3 15 2" xfId="27282" xr:uid="{79468411-49B0-449F-821E-6E40F00464FB}"/>
    <cellStyle name="Berechnung 6 3 16" xfId="27283" xr:uid="{C5CAB446-6EE5-4BF3-A28B-E982A826BAAD}"/>
    <cellStyle name="Berechnung 6 3 2" xfId="6841" xr:uid="{8A80EFDF-7E03-491C-ADFC-FD57804BD5C6}"/>
    <cellStyle name="Berechnung 6 3 2 10" xfId="6842" xr:uid="{714B7AC8-6F4A-487D-92F7-8968170C94AF}"/>
    <cellStyle name="Berechnung 6 3 2 10 2" xfId="27284" xr:uid="{C9777D4A-0FD6-43A4-A8AC-FFDA91EDD052}"/>
    <cellStyle name="Berechnung 6 3 2 11" xfId="6843" xr:uid="{FCF8DC6B-BF0A-49DA-A6FD-8EB9F6BE56D3}"/>
    <cellStyle name="Berechnung 6 3 2 11 2" xfId="27285" xr:uid="{7EAA19F3-6A74-4D8C-B914-12B51CFC829A}"/>
    <cellStyle name="Berechnung 6 3 2 12" xfId="6844" xr:uid="{10766702-7CE7-4E9C-9EAE-E544E89EFF33}"/>
    <cellStyle name="Berechnung 6 3 2 12 2" xfId="27286" xr:uid="{CA3F065D-9B4C-4920-887A-CDA28F633E28}"/>
    <cellStyle name="Berechnung 6 3 2 13" xfId="6845" xr:uid="{592B6568-8426-4A1E-96DA-F5DED1BDE1B3}"/>
    <cellStyle name="Berechnung 6 3 2 13 2" xfId="27287" xr:uid="{52B88EDA-6A65-4F7A-A949-2BD8517E53E1}"/>
    <cellStyle name="Berechnung 6 3 2 14" xfId="6846" xr:uid="{39068B85-ED11-4B7E-AD38-24339BA6C018}"/>
    <cellStyle name="Berechnung 6 3 2 14 2" xfId="27288" xr:uid="{088B3C35-57CB-406A-916D-1078401C75D1}"/>
    <cellStyle name="Berechnung 6 3 2 15" xfId="27289" xr:uid="{5D686677-1E47-4BB3-8D3E-99D955EEFD3B}"/>
    <cellStyle name="Berechnung 6 3 2 2" xfId="6847" xr:uid="{5EC446D2-520B-4BC6-AD33-559C9B5552D5}"/>
    <cellStyle name="Berechnung 6 3 2 2 10" xfId="6848" xr:uid="{547B6635-0B7E-4ECB-9A1C-B7847E7D7130}"/>
    <cellStyle name="Berechnung 6 3 2 2 10 2" xfId="27290" xr:uid="{AFD70BDF-5C1B-4F5D-B000-C4E259AF3523}"/>
    <cellStyle name="Berechnung 6 3 2 2 11" xfId="6849" xr:uid="{DA3BDFF5-F8B0-4838-90CD-9EADF4AA71D0}"/>
    <cellStyle name="Berechnung 6 3 2 2 11 2" xfId="27291" xr:uid="{98BB99BA-9565-4BCB-97BF-E952A5DEA4F5}"/>
    <cellStyle name="Berechnung 6 3 2 2 12" xfId="6850" xr:uid="{CC9BDEA4-6A21-4605-95DB-7DCDEB21F805}"/>
    <cellStyle name="Berechnung 6 3 2 2 12 2" xfId="27292" xr:uid="{B727B920-D1F5-43F6-88A7-4264009168F4}"/>
    <cellStyle name="Berechnung 6 3 2 2 13" xfId="6851" xr:uid="{75A4B2F9-8A51-4176-B882-DCBCEC1E536C}"/>
    <cellStyle name="Berechnung 6 3 2 2 13 2" xfId="27293" xr:uid="{6CDD94CC-DFD9-41B6-AFB7-347CD9C42489}"/>
    <cellStyle name="Berechnung 6 3 2 2 14" xfId="6852" xr:uid="{DAB7B0A4-FE52-4E45-8831-5725CD1A2BE5}"/>
    <cellStyle name="Berechnung 6 3 2 2 14 2" xfId="27294" xr:uid="{27045335-65B8-4926-A152-B2EBA1F581E8}"/>
    <cellStyle name="Berechnung 6 3 2 2 15" xfId="27295" xr:uid="{BE19DE7C-19C1-4F63-AC64-894BE9667E84}"/>
    <cellStyle name="Berechnung 6 3 2 2 2" xfId="6853" xr:uid="{3595CE40-32C1-4650-9C0B-D4DFA337E7B9}"/>
    <cellStyle name="Berechnung 6 3 2 2 2 2" xfId="27296" xr:uid="{96DF0F2D-4AE8-4E8E-9A09-6727D1E3C754}"/>
    <cellStyle name="Berechnung 6 3 2 2 3" xfId="6854" xr:uid="{BF47ABC1-2836-4F6C-B098-ED85E4A7AABE}"/>
    <cellStyle name="Berechnung 6 3 2 2 3 2" xfId="27297" xr:uid="{DDC6737A-5368-4781-9A09-567DCDFA336E}"/>
    <cellStyle name="Berechnung 6 3 2 2 4" xfId="6855" xr:uid="{4939CA94-CCD3-4859-95EB-EF806CE853DA}"/>
    <cellStyle name="Berechnung 6 3 2 2 4 2" xfId="27298" xr:uid="{B263BD1B-C401-4201-BC18-F8BEA2F41B1C}"/>
    <cellStyle name="Berechnung 6 3 2 2 5" xfId="6856" xr:uid="{0A122B37-6291-44BC-935A-94C9B966CFA9}"/>
    <cellStyle name="Berechnung 6 3 2 2 5 2" xfId="27299" xr:uid="{9E7C4C3E-C5F3-481D-BD4F-5669BB026E41}"/>
    <cellStyle name="Berechnung 6 3 2 2 6" xfId="6857" xr:uid="{CB3C513B-1F4A-451C-A7DF-3520F1070EEF}"/>
    <cellStyle name="Berechnung 6 3 2 2 6 2" xfId="27300" xr:uid="{F4226C03-8D23-4E3D-A0BF-6DA97E8B0518}"/>
    <cellStyle name="Berechnung 6 3 2 2 7" xfId="6858" xr:uid="{B36AE27A-D78A-4A4D-BE76-1CA9CCD1CCF3}"/>
    <cellStyle name="Berechnung 6 3 2 2 7 2" xfId="27301" xr:uid="{5C15B1B2-ADC9-4719-84D2-F9CA7BCD07A4}"/>
    <cellStyle name="Berechnung 6 3 2 2 8" xfId="6859" xr:uid="{0A98C8A3-E081-47BC-9B76-4328B5909417}"/>
    <cellStyle name="Berechnung 6 3 2 2 8 2" xfId="27302" xr:uid="{B8A2E2CD-9443-413A-99BA-D6DE8D8A0AC5}"/>
    <cellStyle name="Berechnung 6 3 2 2 9" xfId="6860" xr:uid="{49D002E7-FABE-4158-8738-6780019ADC62}"/>
    <cellStyle name="Berechnung 6 3 2 2 9 2" xfId="27303" xr:uid="{703D896B-F04D-4B86-A2B4-DAC83B222E58}"/>
    <cellStyle name="Berechnung 6 3 2 3" xfId="6861" xr:uid="{3E003D80-B6CA-42D3-92DE-3023174EEA28}"/>
    <cellStyle name="Berechnung 6 3 2 3 2" xfId="27304" xr:uid="{45FC9706-1978-4E72-87ED-A01DDF52ADDB}"/>
    <cellStyle name="Berechnung 6 3 2 4" xfId="6862" xr:uid="{1A557568-0CE1-4E4C-BA9A-8AA3E29E9FED}"/>
    <cellStyle name="Berechnung 6 3 2 4 2" xfId="27305" xr:uid="{9808805A-A096-43AF-A760-FEF69B375C96}"/>
    <cellStyle name="Berechnung 6 3 2 5" xfId="6863" xr:uid="{D30327F2-6BB4-4932-9AEC-794A56BB69FF}"/>
    <cellStyle name="Berechnung 6 3 2 5 2" xfId="27306" xr:uid="{5682CA56-8E30-462D-9384-78852AE6413D}"/>
    <cellStyle name="Berechnung 6 3 2 6" xfId="6864" xr:uid="{64B74E28-7F38-45BD-8936-2420D902DF1A}"/>
    <cellStyle name="Berechnung 6 3 2 6 2" xfId="27307" xr:uid="{BA8A759A-62BB-4128-9164-3A8A5390D230}"/>
    <cellStyle name="Berechnung 6 3 2 7" xfId="6865" xr:uid="{BBC53154-2614-4682-AA86-6F32D27375C9}"/>
    <cellStyle name="Berechnung 6 3 2 7 2" xfId="27308" xr:uid="{4B8045EE-254C-4FBB-9B8A-B64E40507F72}"/>
    <cellStyle name="Berechnung 6 3 2 8" xfId="6866" xr:uid="{EDEBACE1-54CE-4AEA-91A0-03119F36A363}"/>
    <cellStyle name="Berechnung 6 3 2 8 2" xfId="27309" xr:uid="{FE959477-6F43-4573-A867-439FE5DC8C18}"/>
    <cellStyle name="Berechnung 6 3 2 9" xfId="6867" xr:uid="{841ADFE3-E51D-458D-9010-446E6E65A289}"/>
    <cellStyle name="Berechnung 6 3 2 9 2" xfId="27310" xr:uid="{A1C80DDD-E9A1-4BD3-BB5F-633C84A7FCDB}"/>
    <cellStyle name="Berechnung 6 3 3" xfId="6868" xr:uid="{61D3ADFA-4857-4C06-B746-1E001ED0508C}"/>
    <cellStyle name="Berechnung 6 3 3 10" xfId="6869" xr:uid="{7352568A-38A5-4817-A212-CD31AF05A7FF}"/>
    <cellStyle name="Berechnung 6 3 3 10 2" xfId="27311" xr:uid="{956FB0C4-31E2-459C-AB93-78AB7AFD925E}"/>
    <cellStyle name="Berechnung 6 3 3 11" xfId="6870" xr:uid="{7C9E9AB8-B3B3-4766-9CB2-797D7E709F28}"/>
    <cellStyle name="Berechnung 6 3 3 11 2" xfId="27312" xr:uid="{3CE77339-CEB7-48EB-9E0E-A31D980E932E}"/>
    <cellStyle name="Berechnung 6 3 3 12" xfId="6871" xr:uid="{95C157BD-BD70-4FB7-B69F-07E4729A693E}"/>
    <cellStyle name="Berechnung 6 3 3 12 2" xfId="27313" xr:uid="{EB122AD2-4E7C-48CF-A9CA-7C4CDA88991A}"/>
    <cellStyle name="Berechnung 6 3 3 13" xfId="6872" xr:uid="{FD809BDE-696C-4CCC-8230-3E1C3C808F47}"/>
    <cellStyle name="Berechnung 6 3 3 13 2" xfId="27314" xr:uid="{E0EB7656-DA22-4F61-8C43-2265F9011AEA}"/>
    <cellStyle name="Berechnung 6 3 3 14" xfId="6873" xr:uid="{33DB86A5-A49B-4AC2-B336-7509D6F2D574}"/>
    <cellStyle name="Berechnung 6 3 3 14 2" xfId="27315" xr:uid="{8C501DED-DA2B-4436-ABCC-2CE4C55AF3D9}"/>
    <cellStyle name="Berechnung 6 3 3 15" xfId="27316" xr:uid="{3C684FA2-DDED-4794-AC67-5372FA84CBF1}"/>
    <cellStyle name="Berechnung 6 3 3 2" xfId="6874" xr:uid="{F3F62943-D3B0-4E0B-A659-1258D5D8DACE}"/>
    <cellStyle name="Berechnung 6 3 3 2 2" xfId="27317" xr:uid="{6D258D4E-81BC-4B9C-8005-BF44BE244678}"/>
    <cellStyle name="Berechnung 6 3 3 3" xfId="6875" xr:uid="{507F649F-8B31-4428-9666-ADA74A045863}"/>
    <cellStyle name="Berechnung 6 3 3 3 2" xfId="27318" xr:uid="{6E1968A9-B444-4666-B84F-5304FE44C2A5}"/>
    <cellStyle name="Berechnung 6 3 3 4" xfId="6876" xr:uid="{25E582BA-4704-4350-ACE6-516F4E580B92}"/>
    <cellStyle name="Berechnung 6 3 3 4 2" xfId="27319" xr:uid="{C3359F6D-6E9D-4DBD-841A-399A49E67B8A}"/>
    <cellStyle name="Berechnung 6 3 3 5" xfId="6877" xr:uid="{6D9706C6-23EE-483E-BB34-298733BC8060}"/>
    <cellStyle name="Berechnung 6 3 3 5 2" xfId="27320" xr:uid="{3FC83A01-3DEB-40A0-901F-1E737D29E572}"/>
    <cellStyle name="Berechnung 6 3 3 6" xfId="6878" xr:uid="{7B2C8F0C-0217-404A-A3BD-7E18322C34E3}"/>
    <cellStyle name="Berechnung 6 3 3 6 2" xfId="27321" xr:uid="{9169FCB8-9A31-410A-96D1-B916A0F5F8DC}"/>
    <cellStyle name="Berechnung 6 3 3 7" xfId="6879" xr:uid="{28C42EAB-F0C4-4B45-9495-491A8878D9C8}"/>
    <cellStyle name="Berechnung 6 3 3 7 2" xfId="27322" xr:uid="{25507486-9CD1-4F2B-9583-98B432DDA4C9}"/>
    <cellStyle name="Berechnung 6 3 3 8" xfId="6880" xr:uid="{50A57DEA-B4FE-4C05-850F-A039F3E4A5BA}"/>
    <cellStyle name="Berechnung 6 3 3 8 2" xfId="27323" xr:uid="{733210FB-0EC0-4494-BC68-8792378113DA}"/>
    <cellStyle name="Berechnung 6 3 3 9" xfId="6881" xr:uid="{C75EF463-E3B9-417B-9C2C-14510D5D0190}"/>
    <cellStyle name="Berechnung 6 3 3 9 2" xfId="27324" xr:uid="{A1B77A2D-50DB-4739-A698-0A8C7C2E21B1}"/>
    <cellStyle name="Berechnung 6 3 4" xfId="6882" xr:uid="{E630684E-8CE6-49D1-958D-11B591828D3F}"/>
    <cellStyle name="Berechnung 6 3 4 2" xfId="27325" xr:uid="{7383EC0D-4E20-48C5-AEE4-2EC7BB500BC3}"/>
    <cellStyle name="Berechnung 6 3 5" xfId="6883" xr:uid="{B06DAE5E-9650-478F-919E-A91C5DB5EEF0}"/>
    <cellStyle name="Berechnung 6 3 5 2" xfId="27326" xr:uid="{5B0CF5D1-9FD0-41F4-8752-5B0E915EA1FC}"/>
    <cellStyle name="Berechnung 6 3 6" xfId="6884" xr:uid="{246E0179-A1E3-4B9F-B1AF-09081619E350}"/>
    <cellStyle name="Berechnung 6 3 6 2" xfId="27327" xr:uid="{04E855F1-B259-492F-BDE4-974F97621387}"/>
    <cellStyle name="Berechnung 6 3 7" xfId="6885" xr:uid="{2388076D-47AF-4A43-9F6D-8638A8902340}"/>
    <cellStyle name="Berechnung 6 3 7 2" xfId="27328" xr:uid="{0D268262-32F1-4B87-89C9-4BA5CC2464BA}"/>
    <cellStyle name="Berechnung 6 3 8" xfId="6886" xr:uid="{FE683BD8-F2C4-4B92-90DF-F3084F9875F9}"/>
    <cellStyle name="Berechnung 6 3 8 2" xfId="27329" xr:uid="{1E497F3B-E7FE-46D0-AE22-E07E83DC04BC}"/>
    <cellStyle name="Berechnung 6 3 9" xfId="6887" xr:uid="{85D70A2F-6517-48E8-A434-DDBCF219D8A6}"/>
    <cellStyle name="Berechnung 6 3 9 2" xfId="27330" xr:uid="{86E2F018-5D9E-435C-B226-20459885FA88}"/>
    <cellStyle name="Berechnung 6 4" xfId="6888" xr:uid="{14A0BECC-71FE-470B-B48E-375DAEC5FE44}"/>
    <cellStyle name="Berechnung 6 4 10" xfId="6889" xr:uid="{1023E029-396D-4EA5-AAC5-626C6FB34954}"/>
    <cellStyle name="Berechnung 6 4 10 2" xfId="27331" xr:uid="{A37D2830-3C63-4285-BD5F-AF2E9DE34677}"/>
    <cellStyle name="Berechnung 6 4 11" xfId="6890" xr:uid="{3D0B2DB2-8B1B-4220-A1B3-9366AAF6379C}"/>
    <cellStyle name="Berechnung 6 4 11 2" xfId="27332" xr:uid="{BF59B56D-B05D-44DC-A1DE-D65F051FDB87}"/>
    <cellStyle name="Berechnung 6 4 12" xfId="6891" xr:uid="{270ECBA6-28E6-4847-9E2C-9BAB8584FEDC}"/>
    <cellStyle name="Berechnung 6 4 12 2" xfId="27333" xr:uid="{EB06C46D-91EE-474D-A537-6583A9637164}"/>
    <cellStyle name="Berechnung 6 4 13" xfId="6892" xr:uid="{9D51A208-1300-4FD8-997E-4241E42DC69D}"/>
    <cellStyle name="Berechnung 6 4 13 2" xfId="27334" xr:uid="{FFA22710-4718-4410-B2CB-901F332AD430}"/>
    <cellStyle name="Berechnung 6 4 14" xfId="6893" xr:uid="{FE622246-4EEC-4007-BB1F-4EF30ADB31BE}"/>
    <cellStyle name="Berechnung 6 4 14 2" xfId="27335" xr:uid="{015A2F08-9419-4639-BA7A-14EE808DEDB0}"/>
    <cellStyle name="Berechnung 6 4 15" xfId="6894" xr:uid="{56C49220-E60D-4DF0-9342-C1710BFB05D7}"/>
    <cellStyle name="Berechnung 6 4 15 2" xfId="27336" xr:uid="{A8C155A9-B87B-447A-AEFB-AC0525E6D7F7}"/>
    <cellStyle name="Berechnung 6 4 16" xfId="27337" xr:uid="{E2F10A3E-1F65-4C35-94FD-EF749F5CB81E}"/>
    <cellStyle name="Berechnung 6 4 2" xfId="6895" xr:uid="{120B8BFD-E836-485D-9163-044C47CD66A7}"/>
    <cellStyle name="Berechnung 6 4 2 10" xfId="6896" xr:uid="{C3DB8B32-4124-48DF-B550-3F062238DC90}"/>
    <cellStyle name="Berechnung 6 4 2 10 2" xfId="27338" xr:uid="{A23058E7-A60D-4EED-92B6-7F9CAC25EF3A}"/>
    <cellStyle name="Berechnung 6 4 2 11" xfId="6897" xr:uid="{C93BE479-9486-42B1-845C-486CEC107DB2}"/>
    <cellStyle name="Berechnung 6 4 2 11 2" xfId="27339" xr:uid="{820539B3-C33B-4087-9525-8D9CA11E3D5C}"/>
    <cellStyle name="Berechnung 6 4 2 12" xfId="6898" xr:uid="{92BB28D2-8EB0-4532-A5A7-F2D559352B9D}"/>
    <cellStyle name="Berechnung 6 4 2 12 2" xfId="27340" xr:uid="{42C8EA11-76A4-4FED-8BF5-FBABB81B6578}"/>
    <cellStyle name="Berechnung 6 4 2 13" xfId="6899" xr:uid="{CEB9D96D-1FEF-4683-B59E-203E7C80310D}"/>
    <cellStyle name="Berechnung 6 4 2 13 2" xfId="27341" xr:uid="{42489E59-E1EC-4642-94D9-AC12B83297D0}"/>
    <cellStyle name="Berechnung 6 4 2 14" xfId="6900" xr:uid="{BC8C186B-F1AC-428A-A83B-F0C460A3431D}"/>
    <cellStyle name="Berechnung 6 4 2 14 2" xfId="27342" xr:uid="{2FC01940-5C63-425E-885A-23AA844C03AB}"/>
    <cellStyle name="Berechnung 6 4 2 15" xfId="27343" xr:uid="{AD534260-DFF3-487E-8E70-C076366CAD43}"/>
    <cellStyle name="Berechnung 6 4 2 2" xfId="6901" xr:uid="{71D4A5E2-FC95-4F83-B851-D1876687A01C}"/>
    <cellStyle name="Berechnung 6 4 2 2 10" xfId="6902" xr:uid="{4F5BFB5E-9569-434B-B655-E3D0DF83FCC8}"/>
    <cellStyle name="Berechnung 6 4 2 2 10 2" xfId="27344" xr:uid="{D3EF2A51-18AA-447A-A8FE-C807DA867186}"/>
    <cellStyle name="Berechnung 6 4 2 2 11" xfId="6903" xr:uid="{54995118-88B1-45B8-87BE-A3D571920518}"/>
    <cellStyle name="Berechnung 6 4 2 2 11 2" xfId="27345" xr:uid="{95E3F51D-AE8F-4F83-B0B6-9963CD9E2EEF}"/>
    <cellStyle name="Berechnung 6 4 2 2 12" xfId="6904" xr:uid="{6F800A4F-3327-4267-B381-6756C1CC8DBA}"/>
    <cellStyle name="Berechnung 6 4 2 2 12 2" xfId="27346" xr:uid="{A68747D9-4233-40D4-87C9-6275C6ACAE63}"/>
    <cellStyle name="Berechnung 6 4 2 2 13" xfId="6905" xr:uid="{643200CC-3142-4A84-A80A-55821B626856}"/>
    <cellStyle name="Berechnung 6 4 2 2 13 2" xfId="27347" xr:uid="{F076CA55-AEF1-4CE2-848D-4E814FF45112}"/>
    <cellStyle name="Berechnung 6 4 2 2 14" xfId="6906" xr:uid="{55DF27B8-9524-4232-82DA-C49B84B95060}"/>
    <cellStyle name="Berechnung 6 4 2 2 14 2" xfId="27348" xr:uid="{2D970C59-27E9-4353-A305-0D1EA74E76C6}"/>
    <cellStyle name="Berechnung 6 4 2 2 15" xfId="27349" xr:uid="{D1F4DDC5-FC17-4ED0-8535-BBF5A32FE6D5}"/>
    <cellStyle name="Berechnung 6 4 2 2 2" xfId="6907" xr:uid="{F552E52A-DE06-4B70-8D4F-500D374F2A79}"/>
    <cellStyle name="Berechnung 6 4 2 2 2 2" xfId="27350" xr:uid="{78B4B558-6561-4E53-8CD1-FAAF32DA6E03}"/>
    <cellStyle name="Berechnung 6 4 2 2 3" xfId="6908" xr:uid="{8EC5B338-9402-4920-A0E9-55E9802BCE65}"/>
    <cellStyle name="Berechnung 6 4 2 2 3 2" xfId="27351" xr:uid="{E1B31684-C9F4-4873-9D65-D3B08DFE4E74}"/>
    <cellStyle name="Berechnung 6 4 2 2 4" xfId="6909" xr:uid="{0A44BFDF-754F-4CCD-B7EB-F74E98BC3B61}"/>
    <cellStyle name="Berechnung 6 4 2 2 4 2" xfId="27352" xr:uid="{5FC7E912-4D10-4645-B12C-36579708ED1A}"/>
    <cellStyle name="Berechnung 6 4 2 2 5" xfId="6910" xr:uid="{AA113680-8C94-4D88-A68B-BF0E4778BE3F}"/>
    <cellStyle name="Berechnung 6 4 2 2 5 2" xfId="27353" xr:uid="{0CEB6EA3-29D9-4CC1-8D72-9B6EB5E297A8}"/>
    <cellStyle name="Berechnung 6 4 2 2 6" xfId="6911" xr:uid="{AAEE0EE5-3586-4E03-B39B-C390360EA0F0}"/>
    <cellStyle name="Berechnung 6 4 2 2 6 2" xfId="27354" xr:uid="{5776CE1B-B982-4B34-97ED-88B4DBF47FA6}"/>
    <cellStyle name="Berechnung 6 4 2 2 7" xfId="6912" xr:uid="{BB0F6BB9-77DA-4AFE-8DCD-8DB6D75CF836}"/>
    <cellStyle name="Berechnung 6 4 2 2 7 2" xfId="27355" xr:uid="{6E21A73B-BAAB-45E7-86A8-19B38DE8D373}"/>
    <cellStyle name="Berechnung 6 4 2 2 8" xfId="6913" xr:uid="{8B64BA7B-D3F7-4D31-BB49-A1CB15DC5B19}"/>
    <cellStyle name="Berechnung 6 4 2 2 8 2" xfId="27356" xr:uid="{D9E243A8-AA15-4C87-9BFA-80FB7885E513}"/>
    <cellStyle name="Berechnung 6 4 2 2 9" xfId="6914" xr:uid="{BD61D420-8467-4FA0-92AF-AB9B9554ED07}"/>
    <cellStyle name="Berechnung 6 4 2 2 9 2" xfId="27357" xr:uid="{20E8BBC7-42A8-4BB7-BD45-9E8B42F0C173}"/>
    <cellStyle name="Berechnung 6 4 2 3" xfId="6915" xr:uid="{86452BDE-6A10-4012-822E-F0396748D006}"/>
    <cellStyle name="Berechnung 6 4 2 3 2" xfId="27358" xr:uid="{00B05869-A5F0-40B7-97A4-47DF650E15D4}"/>
    <cellStyle name="Berechnung 6 4 2 4" xfId="6916" xr:uid="{133B9CD1-7F0E-479F-8B53-B8306180E433}"/>
    <cellStyle name="Berechnung 6 4 2 4 2" xfId="27359" xr:uid="{1406DE2A-8FA6-4B01-A9EB-4E20BC0F927B}"/>
    <cellStyle name="Berechnung 6 4 2 5" xfId="6917" xr:uid="{CD0E2349-E053-4E01-A6D2-F084DD758A83}"/>
    <cellStyle name="Berechnung 6 4 2 5 2" xfId="27360" xr:uid="{DC9D857B-ED50-4D9B-8414-815EBEA1C064}"/>
    <cellStyle name="Berechnung 6 4 2 6" xfId="6918" xr:uid="{C49D3E88-B000-49C8-AFC3-919696EB390D}"/>
    <cellStyle name="Berechnung 6 4 2 6 2" xfId="27361" xr:uid="{6736ADAD-AB3B-40AF-85E9-E3208D2819C0}"/>
    <cellStyle name="Berechnung 6 4 2 7" xfId="6919" xr:uid="{0DFA3AA7-D2B9-48D4-B04D-8A6AE2E2B26C}"/>
    <cellStyle name="Berechnung 6 4 2 7 2" xfId="27362" xr:uid="{96A1B285-D28C-4D55-9401-BF868ABF9D81}"/>
    <cellStyle name="Berechnung 6 4 2 8" xfId="6920" xr:uid="{430E16EB-1001-4978-8D2F-29797AC9B1E4}"/>
    <cellStyle name="Berechnung 6 4 2 8 2" xfId="27363" xr:uid="{C239DE16-4BA3-4B58-A806-2FF56EF3F5A8}"/>
    <cellStyle name="Berechnung 6 4 2 9" xfId="6921" xr:uid="{34590844-7F30-47E4-8973-39D04B006CEA}"/>
    <cellStyle name="Berechnung 6 4 2 9 2" xfId="27364" xr:uid="{C624B0C6-B643-4E92-ADF7-A205E1048CA9}"/>
    <cellStyle name="Berechnung 6 4 3" xfId="6922" xr:uid="{55722A84-62E6-4E28-8403-E491CE017311}"/>
    <cellStyle name="Berechnung 6 4 3 10" xfId="6923" xr:uid="{0BD8CE63-752C-471E-860D-446BFD810BB0}"/>
    <cellStyle name="Berechnung 6 4 3 10 2" xfId="27365" xr:uid="{787DD046-4625-40C1-B97B-DCB012362390}"/>
    <cellStyle name="Berechnung 6 4 3 11" xfId="6924" xr:uid="{F42470DF-4E49-4EF2-8D65-06574C59127F}"/>
    <cellStyle name="Berechnung 6 4 3 11 2" xfId="27366" xr:uid="{6F935E75-74F5-4FF3-ABBB-82773AD290B8}"/>
    <cellStyle name="Berechnung 6 4 3 12" xfId="6925" xr:uid="{CD190995-FEA4-45BD-829A-525CA414E438}"/>
    <cellStyle name="Berechnung 6 4 3 12 2" xfId="27367" xr:uid="{C1E3E11F-44E3-41DA-B9B4-9D89FEAF693C}"/>
    <cellStyle name="Berechnung 6 4 3 13" xfId="6926" xr:uid="{43BDD399-5FA4-428D-B918-481EB09B3874}"/>
    <cellStyle name="Berechnung 6 4 3 13 2" xfId="27368" xr:uid="{8FE8470F-2687-4915-9AC2-5669689D0D3D}"/>
    <cellStyle name="Berechnung 6 4 3 14" xfId="6927" xr:uid="{9F778887-9B87-47EB-B137-2B405A482E6A}"/>
    <cellStyle name="Berechnung 6 4 3 14 2" xfId="27369" xr:uid="{F38B6311-4554-47D4-AFEF-E4C4BB44024C}"/>
    <cellStyle name="Berechnung 6 4 3 15" xfId="27370" xr:uid="{8DFF85A1-9CFD-485B-A6D5-C54D832AB706}"/>
    <cellStyle name="Berechnung 6 4 3 2" xfId="6928" xr:uid="{218BB337-3651-4629-9CDF-DDDF56F5C2BD}"/>
    <cellStyle name="Berechnung 6 4 3 2 2" xfId="27371" xr:uid="{C9518E02-1AF7-4B95-AA0A-6EAA1393304C}"/>
    <cellStyle name="Berechnung 6 4 3 3" xfId="6929" xr:uid="{F2484383-8CDE-47DC-854F-D241C26DA085}"/>
    <cellStyle name="Berechnung 6 4 3 3 2" xfId="27372" xr:uid="{7066D2E1-ACE4-45D9-A957-34A6A013A0C0}"/>
    <cellStyle name="Berechnung 6 4 3 4" xfId="6930" xr:uid="{EB9F371A-59B7-48EE-9278-6D86A080A432}"/>
    <cellStyle name="Berechnung 6 4 3 4 2" xfId="27373" xr:uid="{F70B81B6-79F5-4FA2-9FC1-988F81A4ADC9}"/>
    <cellStyle name="Berechnung 6 4 3 5" xfId="6931" xr:uid="{A0469631-0DE7-4CA5-916F-5A0F8E71D85C}"/>
    <cellStyle name="Berechnung 6 4 3 5 2" xfId="27374" xr:uid="{15EE20EE-28FF-420A-B66E-A1823068A0E5}"/>
    <cellStyle name="Berechnung 6 4 3 6" xfId="6932" xr:uid="{EF24660D-0EC6-4158-ABE4-ED27E428523D}"/>
    <cellStyle name="Berechnung 6 4 3 6 2" xfId="27375" xr:uid="{4F95B242-491E-4721-B1BA-FEB3705DAA15}"/>
    <cellStyle name="Berechnung 6 4 3 7" xfId="6933" xr:uid="{C1213E9C-5A10-45A1-AE3A-EE6CBFE92820}"/>
    <cellStyle name="Berechnung 6 4 3 7 2" xfId="27376" xr:uid="{4A9C3420-924C-44E7-92AD-FFB5180F405C}"/>
    <cellStyle name="Berechnung 6 4 3 8" xfId="6934" xr:uid="{7BF5907D-EAD6-4B23-8E11-2586BE461928}"/>
    <cellStyle name="Berechnung 6 4 3 8 2" xfId="27377" xr:uid="{139EF708-AD2C-4B5D-8116-0E3C456C7673}"/>
    <cellStyle name="Berechnung 6 4 3 9" xfId="6935" xr:uid="{93F90B23-E703-4FF3-92A9-24B31B35632C}"/>
    <cellStyle name="Berechnung 6 4 3 9 2" xfId="27378" xr:uid="{D190E2BD-179A-4027-9F9C-9A149B206E7D}"/>
    <cellStyle name="Berechnung 6 4 4" xfId="6936" xr:uid="{988700F7-FD7F-4FFA-8F82-4BAD058F4221}"/>
    <cellStyle name="Berechnung 6 4 4 2" xfId="27379" xr:uid="{6A47D569-F72F-412D-A98C-D6828AB7B6F3}"/>
    <cellStyle name="Berechnung 6 4 5" xfId="6937" xr:uid="{37CC1C24-6AF5-454B-9B87-DBCA82CD802B}"/>
    <cellStyle name="Berechnung 6 4 5 2" xfId="27380" xr:uid="{CCFC4360-464B-40DE-A3B3-C78422FA58A8}"/>
    <cellStyle name="Berechnung 6 4 6" xfId="6938" xr:uid="{27E760D0-4DBA-4D26-A145-ED364E3BA4E5}"/>
    <cellStyle name="Berechnung 6 4 6 2" xfId="27381" xr:uid="{E31C7A5E-37AD-481D-B9F8-DA8DA082C5FE}"/>
    <cellStyle name="Berechnung 6 4 7" xfId="6939" xr:uid="{B0A9922E-29B0-4F8A-AFB9-2EDFCAA7B72F}"/>
    <cellStyle name="Berechnung 6 4 7 2" xfId="27382" xr:uid="{6DFB4295-47C4-4F35-B371-A956BCC2380F}"/>
    <cellStyle name="Berechnung 6 4 8" xfId="6940" xr:uid="{BB9018D6-9801-424B-AE87-DD8AF1495BF8}"/>
    <cellStyle name="Berechnung 6 4 8 2" xfId="27383" xr:uid="{B64A4A6C-6244-4075-AB05-14B502CC760F}"/>
    <cellStyle name="Berechnung 6 4 9" xfId="6941" xr:uid="{B230ACE2-C512-4140-84B0-8C0F5052077D}"/>
    <cellStyle name="Berechnung 6 4 9 2" xfId="27384" xr:uid="{6B3678D8-3B9B-4949-BE11-F125172A8E06}"/>
    <cellStyle name="Berechnung 6 5" xfId="6942" xr:uid="{BA74C452-D5AF-4AC7-BB3A-9BB7153AD370}"/>
    <cellStyle name="Berechnung 6 5 10" xfId="6943" xr:uid="{FF94B92E-D2D3-4B20-BA12-F9099ABEA7DE}"/>
    <cellStyle name="Berechnung 6 5 10 2" xfId="27385" xr:uid="{4D96FF65-C0BE-4FB0-873F-7C406B9E477C}"/>
    <cellStyle name="Berechnung 6 5 11" xfId="6944" xr:uid="{3F26F162-9D20-4A5B-9205-0408205D5D8D}"/>
    <cellStyle name="Berechnung 6 5 11 2" xfId="27386" xr:uid="{BC36F0E0-04A2-4F0F-B680-106DBF6EAF9F}"/>
    <cellStyle name="Berechnung 6 5 12" xfId="6945" xr:uid="{B7FF3596-262D-4BE7-B7A6-F49F46B07053}"/>
    <cellStyle name="Berechnung 6 5 12 2" xfId="27387" xr:uid="{ACE46D0E-D487-4C9B-B36F-8A86F7078434}"/>
    <cellStyle name="Berechnung 6 5 13" xfId="6946" xr:uid="{16EB34ED-D9CF-4F67-9B58-15CFA82DE838}"/>
    <cellStyle name="Berechnung 6 5 13 2" xfId="27388" xr:uid="{51744F70-1D71-49A8-89BF-C951E73F81FC}"/>
    <cellStyle name="Berechnung 6 5 14" xfId="6947" xr:uid="{17729248-B195-4A35-9930-D6E2AFECE17F}"/>
    <cellStyle name="Berechnung 6 5 14 2" xfId="27389" xr:uid="{F971EC69-6377-4FB4-A4F0-52AF0F1366AA}"/>
    <cellStyle name="Berechnung 6 5 15" xfId="6948" xr:uid="{1171B488-9A14-463D-8C51-CDC4C5D7898C}"/>
    <cellStyle name="Berechnung 6 5 15 2" xfId="27390" xr:uid="{CA2180F5-E6B7-41C4-8835-E16D39FFBBA3}"/>
    <cellStyle name="Berechnung 6 5 16" xfId="27391" xr:uid="{DB65385B-0B38-4911-BA12-3CE40DCE7678}"/>
    <cellStyle name="Berechnung 6 5 2" xfId="6949" xr:uid="{2362B86D-AF0A-4757-8C1A-8367C2E77C1D}"/>
    <cellStyle name="Berechnung 6 5 2 10" xfId="6950" xr:uid="{96A28620-5F71-4051-A4CF-345BD387BDF2}"/>
    <cellStyle name="Berechnung 6 5 2 10 2" xfId="27392" xr:uid="{33065725-C1F9-40A6-B661-B39846DA75F8}"/>
    <cellStyle name="Berechnung 6 5 2 11" xfId="6951" xr:uid="{B3906B6A-9E12-40AC-BAD2-5FC49B41D734}"/>
    <cellStyle name="Berechnung 6 5 2 11 2" xfId="27393" xr:uid="{EFF6DC32-4A42-4F6F-9168-85547044A14C}"/>
    <cellStyle name="Berechnung 6 5 2 12" xfId="6952" xr:uid="{5337F0BB-D15B-4290-B7A7-261235F87CB1}"/>
    <cellStyle name="Berechnung 6 5 2 12 2" xfId="27394" xr:uid="{138B2B90-230B-426F-986E-9837D92285DA}"/>
    <cellStyle name="Berechnung 6 5 2 13" xfId="6953" xr:uid="{A44F48B9-6C3D-4538-B6B6-D86D93DD3419}"/>
    <cellStyle name="Berechnung 6 5 2 13 2" xfId="27395" xr:uid="{7E31F8A2-2D02-4BF5-A993-736A6CDB76E3}"/>
    <cellStyle name="Berechnung 6 5 2 14" xfId="6954" xr:uid="{11C06428-552C-4D3D-BE6B-620C1F1EC0D1}"/>
    <cellStyle name="Berechnung 6 5 2 14 2" xfId="27396" xr:uid="{385D9512-6059-4093-AB71-DD92FC59B382}"/>
    <cellStyle name="Berechnung 6 5 2 15" xfId="27397" xr:uid="{76355EC3-1210-4CA8-BCA0-94F09845E724}"/>
    <cellStyle name="Berechnung 6 5 2 2" xfId="6955" xr:uid="{01072512-94F5-4426-969D-CF6BA92C186D}"/>
    <cellStyle name="Berechnung 6 5 2 2 10" xfId="6956" xr:uid="{9968DD3A-CE76-4FB1-B1B2-64BFBE5497B3}"/>
    <cellStyle name="Berechnung 6 5 2 2 10 2" xfId="27398" xr:uid="{A3B73043-AB49-4DBF-8164-DB1B1EAA4C7F}"/>
    <cellStyle name="Berechnung 6 5 2 2 11" xfId="6957" xr:uid="{3AE3B945-87A8-421B-AF41-7E1071B57FB1}"/>
    <cellStyle name="Berechnung 6 5 2 2 11 2" xfId="27399" xr:uid="{BAA956A2-F1DF-44D4-9B75-76C4AA8A2A2C}"/>
    <cellStyle name="Berechnung 6 5 2 2 12" xfId="6958" xr:uid="{96845B38-23B0-4FBA-A60A-3784DC04B0DF}"/>
    <cellStyle name="Berechnung 6 5 2 2 12 2" xfId="27400" xr:uid="{AA4E5EBA-9D77-42CF-B6C5-84BDB0E16E1D}"/>
    <cellStyle name="Berechnung 6 5 2 2 13" xfId="6959" xr:uid="{2010D230-40E0-4632-B581-14102F9726B7}"/>
    <cellStyle name="Berechnung 6 5 2 2 13 2" xfId="27401" xr:uid="{428E7115-3600-423A-9CC0-18DB996EBCDA}"/>
    <cellStyle name="Berechnung 6 5 2 2 14" xfId="6960" xr:uid="{593A23A1-01C4-490C-BB63-7324EFC0CC4F}"/>
    <cellStyle name="Berechnung 6 5 2 2 14 2" xfId="27402" xr:uid="{F31035E1-793C-459B-8A70-9B8F6663F9F1}"/>
    <cellStyle name="Berechnung 6 5 2 2 15" xfId="27403" xr:uid="{1139D4BD-CA66-4CAC-B989-3B36E4860814}"/>
    <cellStyle name="Berechnung 6 5 2 2 2" xfId="6961" xr:uid="{68CD3799-80B7-48F2-B3BB-F9F53FC1AB1A}"/>
    <cellStyle name="Berechnung 6 5 2 2 2 2" xfId="27404" xr:uid="{ADF4EB76-65B9-4F4A-93AE-47BACB1217D0}"/>
    <cellStyle name="Berechnung 6 5 2 2 3" xfId="6962" xr:uid="{131D07BE-E0B3-4D2F-BEB1-D5B0FAECED01}"/>
    <cellStyle name="Berechnung 6 5 2 2 3 2" xfId="27405" xr:uid="{F4AB183F-7B2E-422B-850D-228852CE3BE8}"/>
    <cellStyle name="Berechnung 6 5 2 2 4" xfId="6963" xr:uid="{4AF32879-21C5-4FBB-A588-AE0F303827F7}"/>
    <cellStyle name="Berechnung 6 5 2 2 4 2" xfId="27406" xr:uid="{6A371C9A-305E-4B2C-9F88-6ABE1AA31909}"/>
    <cellStyle name="Berechnung 6 5 2 2 5" xfId="6964" xr:uid="{B8A0B3AB-E4F8-42E4-8E26-AC1A64CC2712}"/>
    <cellStyle name="Berechnung 6 5 2 2 5 2" xfId="27407" xr:uid="{B1BB5BBC-662C-4D94-AE53-E2813EAD9773}"/>
    <cellStyle name="Berechnung 6 5 2 2 6" xfId="6965" xr:uid="{D5F44C2F-CC56-426B-8D29-C5C4B46A6147}"/>
    <cellStyle name="Berechnung 6 5 2 2 6 2" xfId="27408" xr:uid="{552C9243-8E06-4EA8-8B44-EF2EF8CBAFFD}"/>
    <cellStyle name="Berechnung 6 5 2 2 7" xfId="6966" xr:uid="{9016BEB2-E941-4410-8838-55A08CC034DC}"/>
    <cellStyle name="Berechnung 6 5 2 2 7 2" xfId="27409" xr:uid="{69336B70-67F5-44DF-BDA5-69F9495DD9CB}"/>
    <cellStyle name="Berechnung 6 5 2 2 8" xfId="6967" xr:uid="{9B16F56B-E4E6-40AF-B34D-EB1BCC9B24E8}"/>
    <cellStyle name="Berechnung 6 5 2 2 8 2" xfId="27410" xr:uid="{6543CE3A-ED75-477F-B0CF-2C723FB29224}"/>
    <cellStyle name="Berechnung 6 5 2 2 9" xfId="6968" xr:uid="{98F74ECC-0144-4B1C-91EE-E26085AD31A1}"/>
    <cellStyle name="Berechnung 6 5 2 2 9 2" xfId="27411" xr:uid="{9E2AA098-17B3-4300-B6A5-8A4E04C749CD}"/>
    <cellStyle name="Berechnung 6 5 2 3" xfId="6969" xr:uid="{87C6F062-F8CC-48DD-8201-2E9A8D85D83D}"/>
    <cellStyle name="Berechnung 6 5 2 3 2" xfId="27412" xr:uid="{292508DF-9F64-4B82-9549-54B7D5BB5A5B}"/>
    <cellStyle name="Berechnung 6 5 2 4" xfId="6970" xr:uid="{B90E6AAD-051D-4370-9EC1-13096C8D05D3}"/>
    <cellStyle name="Berechnung 6 5 2 4 2" xfId="27413" xr:uid="{74931E22-7354-4544-81CE-9C9FCB21F9B1}"/>
    <cellStyle name="Berechnung 6 5 2 5" xfId="6971" xr:uid="{BD5D4C95-38FC-44F5-AF5F-6E483B586253}"/>
    <cellStyle name="Berechnung 6 5 2 5 2" xfId="27414" xr:uid="{448E062E-B1D9-4BB0-AAC4-A1A10FD3E6A3}"/>
    <cellStyle name="Berechnung 6 5 2 6" xfId="6972" xr:uid="{36336A1D-315A-429B-8E7A-DDF5756C456B}"/>
    <cellStyle name="Berechnung 6 5 2 6 2" xfId="27415" xr:uid="{33C3E290-BC13-48D1-9EAA-B0BF0C8E213F}"/>
    <cellStyle name="Berechnung 6 5 2 7" xfId="6973" xr:uid="{77189147-BA39-4CFC-90F4-4AE17CFEC700}"/>
    <cellStyle name="Berechnung 6 5 2 7 2" xfId="27416" xr:uid="{B0385637-CF69-4B9D-A23E-5C97F4074827}"/>
    <cellStyle name="Berechnung 6 5 2 8" xfId="6974" xr:uid="{82D3849B-830B-4508-959A-953618E37488}"/>
    <cellStyle name="Berechnung 6 5 2 8 2" xfId="27417" xr:uid="{5643F2C5-3445-4459-9934-A00A1CF7F384}"/>
    <cellStyle name="Berechnung 6 5 2 9" xfId="6975" xr:uid="{98694BB2-A71D-4D89-A83F-73E151846CC7}"/>
    <cellStyle name="Berechnung 6 5 2 9 2" xfId="27418" xr:uid="{03D5D6D6-CD1A-42E7-BC33-435DAA88A50A}"/>
    <cellStyle name="Berechnung 6 5 3" xfId="6976" xr:uid="{D2DF653A-1761-4D8D-A6DF-DEA64C618BBA}"/>
    <cellStyle name="Berechnung 6 5 3 10" xfId="6977" xr:uid="{C59455FF-6F3D-4B62-98D1-2384FFE20E2E}"/>
    <cellStyle name="Berechnung 6 5 3 10 2" xfId="27419" xr:uid="{9D6D1D7C-3F17-4291-911E-D408096AC0DE}"/>
    <cellStyle name="Berechnung 6 5 3 11" xfId="6978" xr:uid="{77381C60-87FA-455B-AE09-045BC649D224}"/>
    <cellStyle name="Berechnung 6 5 3 11 2" xfId="27420" xr:uid="{C9721FEC-F999-4B4F-85FE-51A3120D43C0}"/>
    <cellStyle name="Berechnung 6 5 3 12" xfId="6979" xr:uid="{B075AC83-A0AB-4CF1-8CF6-BB5CC6BD7095}"/>
    <cellStyle name="Berechnung 6 5 3 12 2" xfId="27421" xr:uid="{EC33A044-5C72-47A1-9672-7AC49B56CD3A}"/>
    <cellStyle name="Berechnung 6 5 3 13" xfId="6980" xr:uid="{B38949D4-7AC7-4D00-837A-34A5B1B58D45}"/>
    <cellStyle name="Berechnung 6 5 3 13 2" xfId="27422" xr:uid="{D2C95119-DDDE-4E0F-8C68-229A6B8D7A5F}"/>
    <cellStyle name="Berechnung 6 5 3 14" xfId="6981" xr:uid="{8F149ACF-199F-4347-A3E7-C1A5CF8CE2DA}"/>
    <cellStyle name="Berechnung 6 5 3 14 2" xfId="27423" xr:uid="{858583F9-34AC-4371-AECA-8AA19728D831}"/>
    <cellStyle name="Berechnung 6 5 3 15" xfId="27424" xr:uid="{DEEC15F4-B744-4156-BD31-C9AF9ACEE362}"/>
    <cellStyle name="Berechnung 6 5 3 2" xfId="6982" xr:uid="{0C5C114F-8873-41A3-BFF5-9C641B06C6AA}"/>
    <cellStyle name="Berechnung 6 5 3 2 2" xfId="27425" xr:uid="{E28FD879-A944-47DD-B4FF-65E8B0B6FAD0}"/>
    <cellStyle name="Berechnung 6 5 3 3" xfId="6983" xr:uid="{EAC1A067-0167-4450-8A2B-0FB9FE5D6E6A}"/>
    <cellStyle name="Berechnung 6 5 3 3 2" xfId="27426" xr:uid="{7060A576-245F-493A-A544-AC5C7E57902D}"/>
    <cellStyle name="Berechnung 6 5 3 4" xfId="6984" xr:uid="{642C6CA7-E2F2-43E6-9380-F1CA034BFBBC}"/>
    <cellStyle name="Berechnung 6 5 3 4 2" xfId="27427" xr:uid="{06D96F8F-57EA-4439-8EAD-AFBBBA6C28D3}"/>
    <cellStyle name="Berechnung 6 5 3 5" xfId="6985" xr:uid="{4000ADCB-CAE9-4C7D-B673-EC7042053B33}"/>
    <cellStyle name="Berechnung 6 5 3 5 2" xfId="27428" xr:uid="{20CAA34E-9E9D-42C4-9EEA-0245359133D3}"/>
    <cellStyle name="Berechnung 6 5 3 6" xfId="6986" xr:uid="{B7C14D0E-CFE6-46DB-B0F6-94CCB2C1E5CC}"/>
    <cellStyle name="Berechnung 6 5 3 6 2" xfId="27429" xr:uid="{4CAE79E1-CF80-4EC4-908C-BFA68B32D7DE}"/>
    <cellStyle name="Berechnung 6 5 3 7" xfId="6987" xr:uid="{B17837F1-F299-4F4C-88E7-248D17ACBDC1}"/>
    <cellStyle name="Berechnung 6 5 3 7 2" xfId="27430" xr:uid="{7E0018DB-1D5E-4D7C-B853-29E51B3736AB}"/>
    <cellStyle name="Berechnung 6 5 3 8" xfId="6988" xr:uid="{A35ABC3F-23CC-4A92-BDB8-13846973ED25}"/>
    <cellStyle name="Berechnung 6 5 3 8 2" xfId="27431" xr:uid="{EAAB8DD3-196B-43E2-91F9-42D8F5005CC6}"/>
    <cellStyle name="Berechnung 6 5 3 9" xfId="6989" xr:uid="{930493DE-B5A3-483A-9C69-47EA5598E44C}"/>
    <cellStyle name="Berechnung 6 5 3 9 2" xfId="27432" xr:uid="{FC8C66A7-0858-4A32-AB16-EECF25F22ED5}"/>
    <cellStyle name="Berechnung 6 5 4" xfId="6990" xr:uid="{DB50FF9A-C6EF-4A50-8A63-4FB10F9007E7}"/>
    <cellStyle name="Berechnung 6 5 4 2" xfId="27433" xr:uid="{3A1AB7CC-9A43-45A6-8EC3-E8C60962D8AA}"/>
    <cellStyle name="Berechnung 6 5 5" xfId="6991" xr:uid="{4CCE03BB-4CF2-4A4A-AF23-156252CFB137}"/>
    <cellStyle name="Berechnung 6 5 5 2" xfId="27434" xr:uid="{EDB1C44F-C138-4F51-83D2-30E56C29872F}"/>
    <cellStyle name="Berechnung 6 5 6" xfId="6992" xr:uid="{2D2C5B95-4109-427C-8FB3-A1486DBAE625}"/>
    <cellStyle name="Berechnung 6 5 6 2" xfId="27435" xr:uid="{FA9E72C7-9A90-4D1A-BC74-F59C88DC1C80}"/>
    <cellStyle name="Berechnung 6 5 7" xfId="6993" xr:uid="{73CCA3D6-0D61-4D92-BDD3-E448409A4382}"/>
    <cellStyle name="Berechnung 6 5 7 2" xfId="27436" xr:uid="{F6CE9D27-33F4-424F-870D-F7875571A3CD}"/>
    <cellStyle name="Berechnung 6 5 8" xfId="6994" xr:uid="{A3B7FD44-9F0C-4DC1-B5D5-87299AC4A7F3}"/>
    <cellStyle name="Berechnung 6 5 8 2" xfId="27437" xr:uid="{353DD370-1322-42F3-8045-CA04A4AC0188}"/>
    <cellStyle name="Berechnung 6 5 9" xfId="6995" xr:uid="{BDA9269D-644A-464F-87DC-0EABD4F3EE64}"/>
    <cellStyle name="Berechnung 6 5 9 2" xfId="27438" xr:uid="{19FA1054-6475-4B23-BC9F-00514F82B1E1}"/>
    <cellStyle name="Berechnung 6 6" xfId="6996" xr:uid="{F742D452-2587-4127-9B1C-530B52788087}"/>
    <cellStyle name="Berechnung 6 6 10" xfId="6997" xr:uid="{E62637C2-916B-4313-BDE9-E94AA402731A}"/>
    <cellStyle name="Berechnung 6 6 10 2" xfId="27439" xr:uid="{5B258DF4-93A8-4B84-8EF8-29B6A0BFB9B0}"/>
    <cellStyle name="Berechnung 6 6 11" xfId="6998" xr:uid="{5E71C40D-A9B3-4547-B041-CB13C0055421}"/>
    <cellStyle name="Berechnung 6 6 11 2" xfId="27440" xr:uid="{D77ECCEB-5B95-45A3-8FBC-5928EC7C4528}"/>
    <cellStyle name="Berechnung 6 6 12" xfId="6999" xr:uid="{CD3468E8-593F-4B5E-A64D-2A5D5729076F}"/>
    <cellStyle name="Berechnung 6 6 12 2" xfId="27441" xr:uid="{908AE00C-6F8D-4E16-9E11-A8CEBB6C6C3A}"/>
    <cellStyle name="Berechnung 6 6 13" xfId="7000" xr:uid="{92FB6CBD-A7D4-432D-A852-B23615ABFBDC}"/>
    <cellStyle name="Berechnung 6 6 13 2" xfId="27442" xr:uid="{5D5D26CC-EAD3-46FB-8944-2FD913CE9E39}"/>
    <cellStyle name="Berechnung 6 6 14" xfId="7001" xr:uid="{5AC16280-B330-49BB-8E0F-CE76F4624295}"/>
    <cellStyle name="Berechnung 6 6 14 2" xfId="27443" xr:uid="{DC70FAD2-C39E-4D02-BFAD-2213ADF75ACE}"/>
    <cellStyle name="Berechnung 6 6 15" xfId="7002" xr:uid="{0C56D126-31F1-4A23-945E-C2C3C4875FB4}"/>
    <cellStyle name="Berechnung 6 6 15 2" xfId="27444" xr:uid="{5372D39F-6058-48A8-B2ED-BA91128FA2BD}"/>
    <cellStyle name="Berechnung 6 6 16" xfId="27445" xr:uid="{1A64C624-59BC-4684-A7DA-2D8D9C8CA4DE}"/>
    <cellStyle name="Berechnung 6 6 2" xfId="7003" xr:uid="{75A51F99-B072-49B9-800A-D67009AEA098}"/>
    <cellStyle name="Berechnung 6 6 2 10" xfId="7004" xr:uid="{5B076539-D02B-410C-A618-5E4C0A84CA50}"/>
    <cellStyle name="Berechnung 6 6 2 10 2" xfId="27446" xr:uid="{C9F69A8E-8653-4AFE-8248-80089FF0B1DD}"/>
    <cellStyle name="Berechnung 6 6 2 11" xfId="7005" xr:uid="{E24F277F-2BAD-4D5D-8771-C84DD5FB6340}"/>
    <cellStyle name="Berechnung 6 6 2 11 2" xfId="27447" xr:uid="{DCAAB360-5C74-41F4-B01D-2289B5B7D6C0}"/>
    <cellStyle name="Berechnung 6 6 2 12" xfId="7006" xr:uid="{E2235C4E-0303-454F-973C-DD74DF64A000}"/>
    <cellStyle name="Berechnung 6 6 2 12 2" xfId="27448" xr:uid="{24C9962D-45E3-40F9-B05A-E9FFA569C036}"/>
    <cellStyle name="Berechnung 6 6 2 13" xfId="7007" xr:uid="{1DC54CD0-0401-4C78-99B8-0489BCDC2ED7}"/>
    <cellStyle name="Berechnung 6 6 2 13 2" xfId="27449" xr:uid="{E9860547-7BBF-44A9-AD29-42E74C2203E5}"/>
    <cellStyle name="Berechnung 6 6 2 14" xfId="7008" xr:uid="{410687A2-3867-47E1-9B38-EC6F9D850926}"/>
    <cellStyle name="Berechnung 6 6 2 14 2" xfId="27450" xr:uid="{6889C61B-0C92-4690-8460-DD18FF575898}"/>
    <cellStyle name="Berechnung 6 6 2 15" xfId="27451" xr:uid="{58BCFA66-15C2-48D2-8005-22F40D330FB6}"/>
    <cellStyle name="Berechnung 6 6 2 2" xfId="7009" xr:uid="{864865A2-BD3B-4A26-B388-FD7D24FCF9B8}"/>
    <cellStyle name="Berechnung 6 6 2 2 10" xfId="7010" xr:uid="{E2A69F35-CA9C-4EBC-A09D-1488A007D239}"/>
    <cellStyle name="Berechnung 6 6 2 2 10 2" xfId="27452" xr:uid="{74520CBD-E844-46CC-9E12-32E064B3C3FD}"/>
    <cellStyle name="Berechnung 6 6 2 2 11" xfId="7011" xr:uid="{16CCE642-9E7A-4AEB-9CEC-02B2A70E3F8E}"/>
    <cellStyle name="Berechnung 6 6 2 2 11 2" xfId="27453" xr:uid="{84650F60-B75B-43BA-A7AF-3B425318F24F}"/>
    <cellStyle name="Berechnung 6 6 2 2 12" xfId="7012" xr:uid="{66BE0D42-509D-4397-8D01-0F4BAA0BED8F}"/>
    <cellStyle name="Berechnung 6 6 2 2 12 2" xfId="27454" xr:uid="{5F8B305C-FB38-4E90-8602-0DA145F61D4F}"/>
    <cellStyle name="Berechnung 6 6 2 2 13" xfId="7013" xr:uid="{D38DBE8A-AFD1-4C85-8DE8-ACEF804D1D1E}"/>
    <cellStyle name="Berechnung 6 6 2 2 13 2" xfId="27455" xr:uid="{DA47F105-36D3-4E81-829B-E41B6222E603}"/>
    <cellStyle name="Berechnung 6 6 2 2 14" xfId="7014" xr:uid="{F5B86917-A9FE-496F-9B7A-8BDEEBDFD625}"/>
    <cellStyle name="Berechnung 6 6 2 2 14 2" xfId="27456" xr:uid="{61462355-1004-4912-AC5A-14524EECA8F5}"/>
    <cellStyle name="Berechnung 6 6 2 2 15" xfId="27457" xr:uid="{D92C2151-ACAB-4833-910A-30A3D85398C5}"/>
    <cellStyle name="Berechnung 6 6 2 2 2" xfId="7015" xr:uid="{0FCB1A9B-3C65-49ED-A64E-4AF832D9757F}"/>
    <cellStyle name="Berechnung 6 6 2 2 2 2" xfId="27458" xr:uid="{29EF0E05-8751-4A05-B91A-D9BE7D3DC0D6}"/>
    <cellStyle name="Berechnung 6 6 2 2 3" xfId="7016" xr:uid="{73C13167-56C2-4074-BC4D-D3B40EB5BC3C}"/>
    <cellStyle name="Berechnung 6 6 2 2 3 2" xfId="27459" xr:uid="{7299CC76-B54E-4DA4-BC50-DAA795B6E0D5}"/>
    <cellStyle name="Berechnung 6 6 2 2 4" xfId="7017" xr:uid="{C40FC98E-9A40-4078-80AB-D77FA4DE4FE8}"/>
    <cellStyle name="Berechnung 6 6 2 2 4 2" xfId="27460" xr:uid="{460EF51D-6EF8-4AFE-9B3D-39AA276247F7}"/>
    <cellStyle name="Berechnung 6 6 2 2 5" xfId="7018" xr:uid="{49F870D6-574F-4605-B3A4-ECDB91653127}"/>
    <cellStyle name="Berechnung 6 6 2 2 5 2" xfId="27461" xr:uid="{A8B3E12A-F1B0-4CB1-B977-AD00B65E6BBC}"/>
    <cellStyle name="Berechnung 6 6 2 2 6" xfId="7019" xr:uid="{0D9CD56D-228A-4650-9116-C1833974C451}"/>
    <cellStyle name="Berechnung 6 6 2 2 6 2" xfId="27462" xr:uid="{AC8E3548-B1A6-4F5B-8220-B20265092776}"/>
    <cellStyle name="Berechnung 6 6 2 2 7" xfId="7020" xr:uid="{C07E3978-A0C6-4B9A-8638-D4AF74661D51}"/>
    <cellStyle name="Berechnung 6 6 2 2 7 2" xfId="27463" xr:uid="{DE4BCC7B-C88C-4B2F-A6F4-A2DF1A708E3E}"/>
    <cellStyle name="Berechnung 6 6 2 2 8" xfId="7021" xr:uid="{B5C52AB1-75EC-477F-B287-9EA2050E6CC5}"/>
    <cellStyle name="Berechnung 6 6 2 2 8 2" xfId="27464" xr:uid="{30E503C6-8C18-40AE-80A2-7E20EDFE656A}"/>
    <cellStyle name="Berechnung 6 6 2 2 9" xfId="7022" xr:uid="{2532B91D-4CAE-4123-A7C9-382B69969089}"/>
    <cellStyle name="Berechnung 6 6 2 2 9 2" xfId="27465" xr:uid="{5AD36C13-BA27-414D-8AC0-B259E468B75F}"/>
    <cellStyle name="Berechnung 6 6 2 3" xfId="7023" xr:uid="{91073EEF-85F0-41A1-B6D9-21FABEB2869E}"/>
    <cellStyle name="Berechnung 6 6 2 3 2" xfId="27466" xr:uid="{C78889BC-3615-4129-8709-D3EC7B5CB4E3}"/>
    <cellStyle name="Berechnung 6 6 2 4" xfId="7024" xr:uid="{7D72D8FF-18AD-4A69-951A-5FBA9B5877C0}"/>
    <cellStyle name="Berechnung 6 6 2 4 2" xfId="27467" xr:uid="{92BCFEFE-A7DA-4C3C-86F6-6146A5361C54}"/>
    <cellStyle name="Berechnung 6 6 2 5" xfId="7025" xr:uid="{EF549C5B-317D-499E-9D30-0393E92C3C3D}"/>
    <cellStyle name="Berechnung 6 6 2 5 2" xfId="27468" xr:uid="{E5A5DFF3-C07E-4974-A4A0-B6829572F570}"/>
    <cellStyle name="Berechnung 6 6 2 6" xfId="7026" xr:uid="{2DC9A662-1CA0-4A7A-B020-39AA6F4210DB}"/>
    <cellStyle name="Berechnung 6 6 2 6 2" xfId="27469" xr:uid="{8D0D024F-5B0C-4A75-9903-53C5DAE49729}"/>
    <cellStyle name="Berechnung 6 6 2 7" xfId="7027" xr:uid="{6FEB831A-1B16-42D9-8B4D-D95A614A5EBD}"/>
    <cellStyle name="Berechnung 6 6 2 7 2" xfId="27470" xr:uid="{8CEB3E12-51A4-4A17-9A59-ED783BCCBCD1}"/>
    <cellStyle name="Berechnung 6 6 2 8" xfId="7028" xr:uid="{ABD65689-876A-4187-AA61-D7C9FB1879CF}"/>
    <cellStyle name="Berechnung 6 6 2 8 2" xfId="27471" xr:uid="{55DD8735-5837-4433-8F1B-EF2A6FEA6210}"/>
    <cellStyle name="Berechnung 6 6 2 9" xfId="7029" xr:uid="{CD8C3E96-49DC-4303-9849-6C4A7E40CF33}"/>
    <cellStyle name="Berechnung 6 6 2 9 2" xfId="27472" xr:uid="{24BACB3D-C346-4377-8FC2-8344EEE598F1}"/>
    <cellStyle name="Berechnung 6 6 3" xfId="7030" xr:uid="{622F55DB-7A46-4309-8C8B-4F5487206B4D}"/>
    <cellStyle name="Berechnung 6 6 3 10" xfId="7031" xr:uid="{CDD64937-6663-4DE6-AB23-F3A6EF2568C7}"/>
    <cellStyle name="Berechnung 6 6 3 10 2" xfId="27473" xr:uid="{AC4359AF-BB7B-44DD-9791-D4198DEE98F7}"/>
    <cellStyle name="Berechnung 6 6 3 11" xfId="7032" xr:uid="{CE0FCEC3-6D00-4F86-9D07-047FB7AF5034}"/>
    <cellStyle name="Berechnung 6 6 3 11 2" xfId="27474" xr:uid="{3787D816-0E3D-462E-8E76-E4DE2C3C372D}"/>
    <cellStyle name="Berechnung 6 6 3 12" xfId="7033" xr:uid="{79F743E6-5D00-4200-9EB4-1362435B1986}"/>
    <cellStyle name="Berechnung 6 6 3 12 2" xfId="27475" xr:uid="{D0CA6949-40F3-4CED-87AF-A2E23B029801}"/>
    <cellStyle name="Berechnung 6 6 3 13" xfId="7034" xr:uid="{176E35BC-4D7C-4FB4-8810-12DFA66EE3ED}"/>
    <cellStyle name="Berechnung 6 6 3 13 2" xfId="27476" xr:uid="{7226A9EE-DAC0-4022-A091-1CD48A3907BF}"/>
    <cellStyle name="Berechnung 6 6 3 14" xfId="7035" xr:uid="{E210533B-C7A4-49A8-A037-1B54E7424710}"/>
    <cellStyle name="Berechnung 6 6 3 14 2" xfId="27477" xr:uid="{92B08B5C-AB54-47F8-BB55-56146D03C277}"/>
    <cellStyle name="Berechnung 6 6 3 15" xfId="27478" xr:uid="{186CD20B-BB99-4610-8850-A06EAA47EB7B}"/>
    <cellStyle name="Berechnung 6 6 3 2" xfId="7036" xr:uid="{D488543B-6F99-4919-AB44-540492E8FC21}"/>
    <cellStyle name="Berechnung 6 6 3 2 2" xfId="27479" xr:uid="{8EEB5779-2F04-4F59-8DE4-9703789D6E0A}"/>
    <cellStyle name="Berechnung 6 6 3 3" xfId="7037" xr:uid="{FD7E7A7A-F811-4C90-AD16-2E5F151D9CF4}"/>
    <cellStyle name="Berechnung 6 6 3 3 2" xfId="27480" xr:uid="{785FB0AA-6A56-4AE8-A2A7-C84C94AC4303}"/>
    <cellStyle name="Berechnung 6 6 3 4" xfId="7038" xr:uid="{C01B6A27-ECE6-4439-A4FB-546CFE5221D0}"/>
    <cellStyle name="Berechnung 6 6 3 4 2" xfId="27481" xr:uid="{3E826934-8C8D-4053-96C5-F5D2C3BE1383}"/>
    <cellStyle name="Berechnung 6 6 3 5" xfId="7039" xr:uid="{AD55F613-F395-4560-AFC4-34C1477E2EB5}"/>
    <cellStyle name="Berechnung 6 6 3 5 2" xfId="27482" xr:uid="{A5F56B84-86BD-426D-9A93-3F2CBA9CBF0E}"/>
    <cellStyle name="Berechnung 6 6 3 6" xfId="7040" xr:uid="{43911F00-DB84-4019-B5A5-C945E102B112}"/>
    <cellStyle name="Berechnung 6 6 3 6 2" xfId="27483" xr:uid="{826C7D74-115A-4DAD-B5A3-E46441D8CC8E}"/>
    <cellStyle name="Berechnung 6 6 3 7" xfId="7041" xr:uid="{36B18F4E-CA09-4631-9428-7AA371F199D1}"/>
    <cellStyle name="Berechnung 6 6 3 7 2" xfId="27484" xr:uid="{E968D93D-4076-47ED-A247-61F6F54EBE2D}"/>
    <cellStyle name="Berechnung 6 6 3 8" xfId="7042" xr:uid="{A14DCE04-4CAE-4408-ACCA-976AD7692A21}"/>
    <cellStyle name="Berechnung 6 6 3 8 2" xfId="27485" xr:uid="{901543AF-59D9-4217-A4A9-4C76BCB16FD8}"/>
    <cellStyle name="Berechnung 6 6 3 9" xfId="7043" xr:uid="{D7FF9945-B0AC-4577-BFF5-348ED1F131F5}"/>
    <cellStyle name="Berechnung 6 6 3 9 2" xfId="27486" xr:uid="{187C7E0E-3D67-4953-AB06-A156524020AC}"/>
    <cellStyle name="Berechnung 6 6 4" xfId="7044" xr:uid="{23B72B03-73B1-47C1-A6F8-D9C7447CB1B5}"/>
    <cellStyle name="Berechnung 6 6 4 2" xfId="27487" xr:uid="{D15E11DF-D2B5-4331-9803-6141D157FBB9}"/>
    <cellStyle name="Berechnung 6 6 5" xfId="7045" xr:uid="{CCB2A2A6-32F9-49E5-A732-D3584FF34900}"/>
    <cellStyle name="Berechnung 6 6 5 2" xfId="27488" xr:uid="{A58FD210-AEE4-4348-933A-B2FFEBC13459}"/>
    <cellStyle name="Berechnung 6 6 6" xfId="7046" xr:uid="{18A9AAAD-C0D1-44D6-94C8-C3240BD1BE37}"/>
    <cellStyle name="Berechnung 6 6 6 2" xfId="27489" xr:uid="{2E7BAE02-F633-4B1F-A74D-DAC687226F22}"/>
    <cellStyle name="Berechnung 6 6 7" xfId="7047" xr:uid="{4269AFAD-8D86-4452-827E-8BF1CFEE16BB}"/>
    <cellStyle name="Berechnung 6 6 7 2" xfId="27490" xr:uid="{87CA9627-7CF8-4F5C-A6D1-67B8DE9C2F4C}"/>
    <cellStyle name="Berechnung 6 6 8" xfId="7048" xr:uid="{14367F1F-0681-462A-8AE4-3662B928CF43}"/>
    <cellStyle name="Berechnung 6 6 8 2" xfId="27491" xr:uid="{A7E80191-EA72-4B18-8F28-EC090EE61F12}"/>
    <cellStyle name="Berechnung 6 6 9" xfId="7049" xr:uid="{D78E0E84-8C4A-4A3F-90EA-F0A1DCF1D092}"/>
    <cellStyle name="Berechnung 6 6 9 2" xfId="27492" xr:uid="{2703D8B7-EEE1-49C4-9ECB-C9A5CA44DD9E}"/>
    <cellStyle name="Berechnung 6 7" xfId="7050" xr:uid="{43110C19-8446-4FDA-8155-71FCEE239B6D}"/>
    <cellStyle name="Berechnung 6 7 10" xfId="7051" xr:uid="{8010BAAD-E395-4366-BC26-6D932C91FE28}"/>
    <cellStyle name="Berechnung 6 7 10 2" xfId="27493" xr:uid="{7442313F-A82A-46B6-9D0B-07B030CD2870}"/>
    <cellStyle name="Berechnung 6 7 11" xfId="7052" xr:uid="{EDCCAA6A-ADA1-4A1D-BB18-4AFB88BE232D}"/>
    <cellStyle name="Berechnung 6 7 11 2" xfId="27494" xr:uid="{D45662D0-B26E-400B-9578-3F8F65A20FC5}"/>
    <cellStyle name="Berechnung 6 7 12" xfId="7053" xr:uid="{C77B8F2D-BC81-4E87-9C31-93058C69B216}"/>
    <cellStyle name="Berechnung 6 7 12 2" xfId="27495" xr:uid="{C19F6D87-5411-4F2E-AEC2-A0775D622298}"/>
    <cellStyle name="Berechnung 6 7 13" xfId="7054" xr:uid="{2ADB6522-39F8-4722-B672-644DDBD0F537}"/>
    <cellStyle name="Berechnung 6 7 13 2" xfId="27496" xr:uid="{7566878C-4E14-46C9-A826-56BF8AFFBC92}"/>
    <cellStyle name="Berechnung 6 7 14" xfId="7055" xr:uid="{2B7731CC-7731-49F4-A6EE-F4A658231F52}"/>
    <cellStyle name="Berechnung 6 7 14 2" xfId="27497" xr:uid="{6AC17ED5-012C-458C-B69D-4F8E28823B0D}"/>
    <cellStyle name="Berechnung 6 7 15" xfId="27498" xr:uid="{4502F47F-08B8-4BD2-A2BB-A0EF351A49AC}"/>
    <cellStyle name="Berechnung 6 7 2" xfId="7056" xr:uid="{DC6D5E72-4A48-4013-A683-CC74895B63A3}"/>
    <cellStyle name="Berechnung 6 7 2 10" xfId="7057" xr:uid="{DE18B374-C57B-4006-BFE1-670BB0A1A2E6}"/>
    <cellStyle name="Berechnung 6 7 2 10 2" xfId="27499" xr:uid="{1CCBD3AA-CBD8-4E73-9492-050DE81FFAF5}"/>
    <cellStyle name="Berechnung 6 7 2 11" xfId="7058" xr:uid="{427F52A4-2162-41A5-B6A0-D7D3D197EEC5}"/>
    <cellStyle name="Berechnung 6 7 2 11 2" xfId="27500" xr:uid="{E062ADCB-4021-4829-9299-D87A2D451041}"/>
    <cellStyle name="Berechnung 6 7 2 12" xfId="7059" xr:uid="{3D0D9AD9-367D-4D5F-BC26-F1225815455E}"/>
    <cellStyle name="Berechnung 6 7 2 12 2" xfId="27501" xr:uid="{158AAC53-4988-4605-B89F-14FDE93950CF}"/>
    <cellStyle name="Berechnung 6 7 2 13" xfId="7060" xr:uid="{3D69D6A2-6728-4D10-97BF-D64DB40005E4}"/>
    <cellStyle name="Berechnung 6 7 2 13 2" xfId="27502" xr:uid="{EFB91C9D-939C-4758-AC69-FA4920B4A3FA}"/>
    <cellStyle name="Berechnung 6 7 2 14" xfId="7061" xr:uid="{11F0F672-6DF9-428A-B15F-E62917C6AF8A}"/>
    <cellStyle name="Berechnung 6 7 2 14 2" xfId="27503" xr:uid="{D87A3DC4-9BF1-41DE-8783-A164F8EF718A}"/>
    <cellStyle name="Berechnung 6 7 2 15" xfId="27504" xr:uid="{ABC2CB2F-C9E6-408E-822E-F764A3FACFED}"/>
    <cellStyle name="Berechnung 6 7 2 2" xfId="7062" xr:uid="{79BDC680-AEC5-4517-A0DC-F0818EF94224}"/>
    <cellStyle name="Berechnung 6 7 2 2 2" xfId="27505" xr:uid="{8D2FA0DE-32ED-462F-A72A-EFE6D979F855}"/>
    <cellStyle name="Berechnung 6 7 2 3" xfId="7063" xr:uid="{97B2FEB5-106E-4CB7-83B8-01F7BE6E581E}"/>
    <cellStyle name="Berechnung 6 7 2 3 2" xfId="27506" xr:uid="{8CAEBC96-26B3-4406-953B-D55F95CE3451}"/>
    <cellStyle name="Berechnung 6 7 2 4" xfId="7064" xr:uid="{CAA19C99-2CF0-4E1D-8809-0677B573E5B0}"/>
    <cellStyle name="Berechnung 6 7 2 4 2" xfId="27507" xr:uid="{F92992D3-52E3-4A5F-B89C-054AF0EE208F}"/>
    <cellStyle name="Berechnung 6 7 2 5" xfId="7065" xr:uid="{B26C3C50-B2CE-4639-8CCE-530BA47DFF06}"/>
    <cellStyle name="Berechnung 6 7 2 5 2" xfId="27508" xr:uid="{541E64CF-100E-4B01-832B-72777810CBFC}"/>
    <cellStyle name="Berechnung 6 7 2 6" xfId="7066" xr:uid="{6C7E4053-99B9-4858-AEBC-BD3A03309F55}"/>
    <cellStyle name="Berechnung 6 7 2 6 2" xfId="27509" xr:uid="{E04618D4-9931-4C75-8B65-00BCE896D243}"/>
    <cellStyle name="Berechnung 6 7 2 7" xfId="7067" xr:uid="{A466974C-8DF7-4E99-A101-0165898382DC}"/>
    <cellStyle name="Berechnung 6 7 2 7 2" xfId="27510" xr:uid="{68A3D08C-5CA9-49B3-99F9-F9E180BBFBFA}"/>
    <cellStyle name="Berechnung 6 7 2 8" xfId="7068" xr:uid="{FE569686-75E8-43D3-BC61-69FC2DA9B3BA}"/>
    <cellStyle name="Berechnung 6 7 2 8 2" xfId="27511" xr:uid="{71DD1BD6-4981-4F36-9A64-252D0B3134AB}"/>
    <cellStyle name="Berechnung 6 7 2 9" xfId="7069" xr:uid="{52376DF7-0E35-4D8D-B69F-6C86CFD7D207}"/>
    <cellStyle name="Berechnung 6 7 2 9 2" xfId="27512" xr:uid="{635CE935-6D90-4601-B9FB-4C9E31207304}"/>
    <cellStyle name="Berechnung 6 7 3" xfId="7070" xr:uid="{DA4D4888-ABC1-45C7-A786-57D63F9FD228}"/>
    <cellStyle name="Berechnung 6 7 3 2" xfId="27513" xr:uid="{A2B9B71E-082A-4C35-94A6-EFF8E53B43A0}"/>
    <cellStyle name="Berechnung 6 7 4" xfId="7071" xr:uid="{D84B30A3-9DBC-4B70-A9A0-3B2BA9DDC353}"/>
    <cellStyle name="Berechnung 6 7 4 2" xfId="27514" xr:uid="{6185D7FE-99D2-49B4-B932-B7C57F6AABF1}"/>
    <cellStyle name="Berechnung 6 7 5" xfId="7072" xr:uid="{075BBF08-DF18-4FAE-B188-0920E4500411}"/>
    <cellStyle name="Berechnung 6 7 5 2" xfId="27515" xr:uid="{07AFB8EE-B766-4868-B571-64C4D974A7BF}"/>
    <cellStyle name="Berechnung 6 7 6" xfId="7073" xr:uid="{477A0F7D-5648-427B-BA8A-4F9D7C5AF2ED}"/>
    <cellStyle name="Berechnung 6 7 6 2" xfId="27516" xr:uid="{98E7F07E-BAA4-4998-AF04-8779300EF4D4}"/>
    <cellStyle name="Berechnung 6 7 7" xfId="7074" xr:uid="{2914DF59-92EC-4551-A331-9A25AFB55767}"/>
    <cellStyle name="Berechnung 6 7 7 2" xfId="27517" xr:uid="{A0226A0F-C7FB-46DC-B975-38CD88C4254F}"/>
    <cellStyle name="Berechnung 6 7 8" xfId="7075" xr:uid="{FF71EA07-C9C9-4CD2-BE0C-6A7E74E7AA24}"/>
    <cellStyle name="Berechnung 6 7 8 2" xfId="27518" xr:uid="{8AE1F04F-BA4C-4DF6-8E55-9A11D0032F72}"/>
    <cellStyle name="Berechnung 6 7 9" xfId="7076" xr:uid="{80B45726-ED85-4FB6-B231-12C66799DFA2}"/>
    <cellStyle name="Berechnung 6 7 9 2" xfId="27519" xr:uid="{1DBF56B0-2762-44FA-A0F6-31907766B3B9}"/>
    <cellStyle name="Berechnung 6 8" xfId="7077" xr:uid="{23E88658-A208-415B-9DFF-0C8F8E11433F}"/>
    <cellStyle name="Berechnung 6 8 10" xfId="7078" xr:uid="{BA325573-55B9-4B0E-84AA-0BD5F4EF9FC8}"/>
    <cellStyle name="Berechnung 6 8 10 2" xfId="27520" xr:uid="{8AE45B06-EBE4-4C10-9BFD-451867894089}"/>
    <cellStyle name="Berechnung 6 8 11" xfId="7079" xr:uid="{FCF6F602-9E22-4FB6-BB5B-4520FDB0179C}"/>
    <cellStyle name="Berechnung 6 8 11 2" xfId="27521" xr:uid="{995C8807-304B-4619-8533-624F1E43524B}"/>
    <cellStyle name="Berechnung 6 8 12" xfId="7080" xr:uid="{FAB4602C-C825-461F-8FE9-CE96897DF797}"/>
    <cellStyle name="Berechnung 6 8 12 2" xfId="27522" xr:uid="{E5C6EA88-160D-4968-92AA-435F12EE7916}"/>
    <cellStyle name="Berechnung 6 8 13" xfId="7081" xr:uid="{3D8B1676-A8CD-4702-AF27-4C11E8EF2A95}"/>
    <cellStyle name="Berechnung 6 8 13 2" xfId="27523" xr:uid="{4D224797-62A0-408B-9F70-672EEF4E366B}"/>
    <cellStyle name="Berechnung 6 8 14" xfId="7082" xr:uid="{55214ABA-FB83-4D53-ADA8-63EF9435C432}"/>
    <cellStyle name="Berechnung 6 8 14 2" xfId="27524" xr:uid="{145291A0-8A00-4D4C-B20F-C04BCBCE6D32}"/>
    <cellStyle name="Berechnung 6 8 15" xfId="27525" xr:uid="{40068019-54DA-49B7-A9B2-0856DE1EBDFB}"/>
    <cellStyle name="Berechnung 6 8 2" xfId="7083" xr:uid="{3B982E28-9F16-4644-8D47-852ED5C600E7}"/>
    <cellStyle name="Berechnung 6 8 2 2" xfId="27526" xr:uid="{75236A16-8667-432D-9C8B-B5F99F998F71}"/>
    <cellStyle name="Berechnung 6 8 3" xfId="7084" xr:uid="{D57F00B1-09B0-4219-A5E8-50D7522523FE}"/>
    <cellStyle name="Berechnung 6 8 3 2" xfId="27527" xr:uid="{D86AE415-7092-45B6-91BF-9AFA3D0CDAC4}"/>
    <cellStyle name="Berechnung 6 8 4" xfId="7085" xr:uid="{25A1C6CA-8451-4B00-80C2-C16E43836360}"/>
    <cellStyle name="Berechnung 6 8 4 2" xfId="27528" xr:uid="{AA89C70C-EFFA-478D-8203-7018AEEC80A5}"/>
    <cellStyle name="Berechnung 6 8 5" xfId="7086" xr:uid="{64D908AE-9A76-49F2-8281-2E0DBFAFE3EB}"/>
    <cellStyle name="Berechnung 6 8 5 2" xfId="27529" xr:uid="{B968E4E4-0ABB-4825-800D-401B3CF21976}"/>
    <cellStyle name="Berechnung 6 8 6" xfId="7087" xr:uid="{03253D8A-D41A-435A-ABDE-3316AF835F59}"/>
    <cellStyle name="Berechnung 6 8 6 2" xfId="27530" xr:uid="{D2E52D01-EFA9-489A-A6CB-AB73371FC62E}"/>
    <cellStyle name="Berechnung 6 8 7" xfId="7088" xr:uid="{A3685AF4-37ED-4EF0-A316-39901E2C6CFF}"/>
    <cellStyle name="Berechnung 6 8 7 2" xfId="27531" xr:uid="{C9F85187-617C-4608-A1AB-7C34A53BFC55}"/>
    <cellStyle name="Berechnung 6 8 8" xfId="7089" xr:uid="{8075D369-F8E2-4AD4-AAC3-6FEA860C2BCC}"/>
    <cellStyle name="Berechnung 6 8 8 2" xfId="27532" xr:uid="{2193E4EB-7749-4749-AEA0-5CE23E6AC7B9}"/>
    <cellStyle name="Berechnung 6 8 9" xfId="7090" xr:uid="{3845952C-E7E7-4683-92C5-713F396D60F7}"/>
    <cellStyle name="Berechnung 6 8 9 2" xfId="27533" xr:uid="{412910B0-6D6B-4283-83DF-0AE09893752E}"/>
    <cellStyle name="Berechnung 6 9" xfId="7091" xr:uid="{254E3E1F-4E20-4AE4-BE94-B6F819442A4E}"/>
    <cellStyle name="Berechnung 6 9 2" xfId="27534" xr:uid="{1603A4C3-015A-4903-8CAE-E3F550B7E62F}"/>
    <cellStyle name="Berechnung 7" xfId="7092" xr:uid="{177EA7D5-F6F8-4584-90BD-AF2D9DA5E3D9}"/>
    <cellStyle name="Berechnung 7 10" xfId="7093" xr:uid="{9FA2617A-7716-4E8E-9A42-5D6E157A770B}"/>
    <cellStyle name="Berechnung 7 10 2" xfId="27535" xr:uid="{8DD6888F-F94D-4F66-AA19-FB44640B9D75}"/>
    <cellStyle name="Berechnung 7 11" xfId="7094" xr:uid="{C170DF72-87BA-4D3D-9177-92F49255B4A9}"/>
    <cellStyle name="Berechnung 7 11 2" xfId="27536" xr:uid="{765FC44E-B758-4913-B7FB-BA5F5CA1C04C}"/>
    <cellStyle name="Berechnung 7 12" xfId="7095" xr:uid="{626F41DA-4161-402D-96CD-399281F1B07B}"/>
    <cellStyle name="Berechnung 7 12 2" xfId="27537" xr:uid="{B51211B5-9A44-40F8-9CDD-E7E5547AAF0C}"/>
    <cellStyle name="Berechnung 7 13" xfId="7096" xr:uid="{6029CD76-888F-48A7-8DC3-F53097BFF95A}"/>
    <cellStyle name="Berechnung 7 13 2" xfId="27538" xr:uid="{5E7391B4-7E2B-4951-9B29-C8FF2BB2CA0B}"/>
    <cellStyle name="Berechnung 7 14" xfId="7097" xr:uid="{6DDB5380-DDA7-4173-99C1-34C73D6C8193}"/>
    <cellStyle name="Berechnung 7 14 2" xfId="27539" xr:uid="{8ABE1DE2-6B4A-48E6-950D-5A25C0F65D5E}"/>
    <cellStyle name="Berechnung 7 15" xfId="7098" xr:uid="{AB47E5BF-A6FD-4ADB-8FAD-EC894510D26F}"/>
    <cellStyle name="Berechnung 7 15 2" xfId="27540" xr:uid="{F1F671ED-6C23-4689-B0FF-423F59327A80}"/>
    <cellStyle name="Berechnung 7 16" xfId="7099" xr:uid="{B737880E-FD52-409C-9ACA-01281DFFA877}"/>
    <cellStyle name="Berechnung 7 16 2" xfId="27541" xr:uid="{AFC4F052-E7C3-4F94-B159-51D02A63B872}"/>
    <cellStyle name="Berechnung 7 17" xfId="7100" xr:uid="{A080EB95-4EFB-42DC-BDB7-2A283F56457D}"/>
    <cellStyle name="Berechnung 7 17 2" xfId="27542" xr:uid="{C058C580-8684-41C0-ACF3-37CA93BAE600}"/>
    <cellStyle name="Berechnung 7 18" xfId="7101" xr:uid="{5B3569C2-A2CB-4A9D-8C10-9D831D905A58}"/>
    <cellStyle name="Berechnung 7 18 2" xfId="27543" xr:uid="{33B499A6-1AC2-472D-A301-6C7DE881F725}"/>
    <cellStyle name="Berechnung 7 19" xfId="7102" xr:uid="{2920D2CA-515D-4705-8447-221B23D14759}"/>
    <cellStyle name="Berechnung 7 19 2" xfId="27544" xr:uid="{5B8BD971-CBE8-4423-B009-3064078772F9}"/>
    <cellStyle name="Berechnung 7 2" xfId="7103" xr:uid="{904076B6-AF06-40CA-B9D7-C196011BBAFA}"/>
    <cellStyle name="Berechnung 7 2 10" xfId="7104" xr:uid="{B1296BFA-7F47-4FEC-986A-9A71BFE2C677}"/>
    <cellStyle name="Berechnung 7 2 10 2" xfId="27545" xr:uid="{46DB501F-57E1-45C0-B3D0-F567B9C4EAFC}"/>
    <cellStyle name="Berechnung 7 2 11" xfId="7105" xr:uid="{75D8E392-1C4D-4C92-875D-0525D4FD0E48}"/>
    <cellStyle name="Berechnung 7 2 11 2" xfId="27546" xr:uid="{39905D91-90D8-40E7-8A1F-81107B2B0360}"/>
    <cellStyle name="Berechnung 7 2 12" xfId="7106" xr:uid="{7A742491-E4DE-4E99-B911-89926790F4F0}"/>
    <cellStyle name="Berechnung 7 2 12 2" xfId="27547" xr:uid="{F35598A0-CB31-42B3-8E9F-CE54C167326F}"/>
    <cellStyle name="Berechnung 7 2 13" xfId="7107" xr:uid="{E024ADA4-C2B8-4CA2-867C-31D25C257668}"/>
    <cellStyle name="Berechnung 7 2 13 2" xfId="27548" xr:uid="{AA70F31B-3EC1-4B9A-A14C-007CF7F3E365}"/>
    <cellStyle name="Berechnung 7 2 14" xfId="7108" xr:uid="{2FF1BADF-5E52-4D09-83E7-53A134586356}"/>
    <cellStyle name="Berechnung 7 2 14 2" xfId="27549" xr:uid="{4212D986-4D44-4BCF-9A87-3E05F9C40A36}"/>
    <cellStyle name="Berechnung 7 2 15" xfId="7109" xr:uid="{7AA0B3B8-93AB-41AE-A93D-41606523B0BB}"/>
    <cellStyle name="Berechnung 7 2 15 2" xfId="27550" xr:uid="{4BD437B2-3BBF-4BD4-B91D-FB46C2DD788B}"/>
    <cellStyle name="Berechnung 7 2 16" xfId="27551" xr:uid="{BECB96E1-0113-4E1C-B7D7-8CF4CC107D1C}"/>
    <cellStyle name="Berechnung 7 2 2" xfId="7110" xr:uid="{1AC407F6-C57B-4E31-8B76-65990035AADE}"/>
    <cellStyle name="Berechnung 7 2 2 10" xfId="7111" xr:uid="{EB60E3C1-9702-481B-AFE8-497A9B43FEDF}"/>
    <cellStyle name="Berechnung 7 2 2 10 2" xfId="27552" xr:uid="{86BA5136-4AA9-42EC-8B7F-CF2601542175}"/>
    <cellStyle name="Berechnung 7 2 2 11" xfId="7112" xr:uid="{71759E87-0A8E-42C0-BD5A-644A0355CB68}"/>
    <cellStyle name="Berechnung 7 2 2 11 2" xfId="27553" xr:uid="{A995A28C-5B8E-4279-8597-33F020C457FA}"/>
    <cellStyle name="Berechnung 7 2 2 12" xfId="7113" xr:uid="{2F14E80C-B40C-473A-9B23-4CCFC9763B4F}"/>
    <cellStyle name="Berechnung 7 2 2 12 2" xfId="27554" xr:uid="{32943B77-0F05-4579-990A-FE85C212C609}"/>
    <cellStyle name="Berechnung 7 2 2 13" xfId="7114" xr:uid="{75C5C179-8BC3-4296-AC83-4EF117781C4F}"/>
    <cellStyle name="Berechnung 7 2 2 13 2" xfId="27555" xr:uid="{F1B5FC01-553B-4686-80CC-F723D53ACF06}"/>
    <cellStyle name="Berechnung 7 2 2 14" xfId="7115" xr:uid="{2BE5EDA6-CFFB-4590-8D7D-BEA05CEC3E71}"/>
    <cellStyle name="Berechnung 7 2 2 14 2" xfId="27556" xr:uid="{56FF70F1-DC9C-4A99-8025-6A847AAAC5B4}"/>
    <cellStyle name="Berechnung 7 2 2 15" xfId="27557" xr:uid="{170B8369-DCDE-4963-B858-AA3B90DCCA18}"/>
    <cellStyle name="Berechnung 7 2 2 2" xfId="7116" xr:uid="{85F1C9E6-078B-487E-8CE7-DAEC84587119}"/>
    <cellStyle name="Berechnung 7 2 2 2 10" xfId="7117" xr:uid="{D6209D94-00D4-41E7-AC3D-C8F134B1D1E0}"/>
    <cellStyle name="Berechnung 7 2 2 2 10 2" xfId="27558" xr:uid="{938662CC-DF5A-443C-BCEF-CAC23101D8F3}"/>
    <cellStyle name="Berechnung 7 2 2 2 11" xfId="7118" xr:uid="{8AB88578-52B8-421F-81DE-AC340AF66683}"/>
    <cellStyle name="Berechnung 7 2 2 2 11 2" xfId="27559" xr:uid="{6BB24F95-0AB8-4BDE-BB40-52789F166B6A}"/>
    <cellStyle name="Berechnung 7 2 2 2 12" xfId="7119" xr:uid="{026DFF27-9298-4BA2-A67D-49E9E33AA720}"/>
    <cellStyle name="Berechnung 7 2 2 2 12 2" xfId="27560" xr:uid="{3220A1BC-3297-470D-94EE-DA9CF6A5375D}"/>
    <cellStyle name="Berechnung 7 2 2 2 13" xfId="7120" xr:uid="{0199E4BE-B344-4631-BF61-D222BA339279}"/>
    <cellStyle name="Berechnung 7 2 2 2 13 2" xfId="27561" xr:uid="{A0B77019-2012-46D7-93BD-8302766550B7}"/>
    <cellStyle name="Berechnung 7 2 2 2 14" xfId="7121" xr:uid="{12474448-6907-493F-8877-64D31A6BD0A9}"/>
    <cellStyle name="Berechnung 7 2 2 2 14 2" xfId="27562" xr:uid="{BB693769-DECC-47D0-A799-310A29E5DDB1}"/>
    <cellStyle name="Berechnung 7 2 2 2 15" xfId="27563" xr:uid="{91821F9B-1AE4-4761-942F-23A4DFE7092C}"/>
    <cellStyle name="Berechnung 7 2 2 2 2" xfId="7122" xr:uid="{F4419D39-A779-4C94-BA03-A95715B447D4}"/>
    <cellStyle name="Berechnung 7 2 2 2 2 2" xfId="27564" xr:uid="{86C9139C-FEAF-4F2A-82EF-57C71FF77AE1}"/>
    <cellStyle name="Berechnung 7 2 2 2 3" xfId="7123" xr:uid="{5438A9CA-C32C-40F5-9652-C0AB30D312A3}"/>
    <cellStyle name="Berechnung 7 2 2 2 3 2" xfId="27565" xr:uid="{90902E70-BAF5-43A5-A2E1-E0C9A53FEBEE}"/>
    <cellStyle name="Berechnung 7 2 2 2 4" xfId="7124" xr:uid="{6BF00D03-C37A-4B77-BD7F-28F36545B21F}"/>
    <cellStyle name="Berechnung 7 2 2 2 4 2" xfId="27566" xr:uid="{93A58B3A-DD86-47AA-8A93-41F386C49E67}"/>
    <cellStyle name="Berechnung 7 2 2 2 5" xfId="7125" xr:uid="{E8D64CE2-666F-43B3-950F-D0D1C50AA52F}"/>
    <cellStyle name="Berechnung 7 2 2 2 5 2" xfId="27567" xr:uid="{080BF548-18FF-43B1-95F7-8CA670A7040D}"/>
    <cellStyle name="Berechnung 7 2 2 2 6" xfId="7126" xr:uid="{837B53F5-0C73-4847-B9CD-7750A79BDA36}"/>
    <cellStyle name="Berechnung 7 2 2 2 6 2" xfId="27568" xr:uid="{D3C4A4ED-87BD-4079-9D34-9FBC8C2400E8}"/>
    <cellStyle name="Berechnung 7 2 2 2 7" xfId="7127" xr:uid="{F9679757-C269-420F-AC5C-94A6AAAC9AE7}"/>
    <cellStyle name="Berechnung 7 2 2 2 7 2" xfId="27569" xr:uid="{8A1E1B69-C794-4576-9672-BE6C925F9D34}"/>
    <cellStyle name="Berechnung 7 2 2 2 8" xfId="7128" xr:uid="{B42E9D0C-84A7-4F8C-9CDD-F1AA6498C78D}"/>
    <cellStyle name="Berechnung 7 2 2 2 8 2" xfId="27570" xr:uid="{DEC7A1EC-1C67-47B5-85BD-E77EE15FA756}"/>
    <cellStyle name="Berechnung 7 2 2 2 9" xfId="7129" xr:uid="{38FF43DE-44BE-40A4-8B61-FBBFAADA7CE1}"/>
    <cellStyle name="Berechnung 7 2 2 2 9 2" xfId="27571" xr:uid="{89557344-D65A-48C3-A654-646A7BE4BC82}"/>
    <cellStyle name="Berechnung 7 2 2 3" xfId="7130" xr:uid="{561F4699-5EC3-4620-BAB1-B10182E0B519}"/>
    <cellStyle name="Berechnung 7 2 2 3 2" xfId="27572" xr:uid="{E3B630A6-15B1-477F-8679-5DB84A1BA674}"/>
    <cellStyle name="Berechnung 7 2 2 4" xfId="7131" xr:uid="{481D470D-DD9F-40BC-8EDB-E04DD51EF5E8}"/>
    <cellStyle name="Berechnung 7 2 2 4 2" xfId="27573" xr:uid="{F47DA06B-E332-4BB5-BE0A-447F88C54D7F}"/>
    <cellStyle name="Berechnung 7 2 2 5" xfId="7132" xr:uid="{246A7725-2696-48F8-91E5-95ACD51820CF}"/>
    <cellStyle name="Berechnung 7 2 2 5 2" xfId="27574" xr:uid="{556360C6-4C7D-4044-89C1-0A3E8F87493D}"/>
    <cellStyle name="Berechnung 7 2 2 6" xfId="7133" xr:uid="{E2C141D2-5935-44D4-BBFE-7FE4522AE3DC}"/>
    <cellStyle name="Berechnung 7 2 2 6 2" xfId="27575" xr:uid="{CB4AF729-A5D2-4019-99EF-8A24F3AB7A76}"/>
    <cellStyle name="Berechnung 7 2 2 7" xfId="7134" xr:uid="{25B473DC-8630-4B61-8674-472DFFF52E52}"/>
    <cellStyle name="Berechnung 7 2 2 7 2" xfId="27576" xr:uid="{F6BC5E89-790D-4DFB-9539-592D098BD446}"/>
    <cellStyle name="Berechnung 7 2 2 8" xfId="7135" xr:uid="{A39DBAA0-9A13-47DB-8FA1-13BC173FC534}"/>
    <cellStyle name="Berechnung 7 2 2 8 2" xfId="27577" xr:uid="{522264E7-EB0B-49DE-B692-DDF363EC6F27}"/>
    <cellStyle name="Berechnung 7 2 2 9" xfId="7136" xr:uid="{23661F72-A286-4643-9CB9-713A54043AD6}"/>
    <cellStyle name="Berechnung 7 2 2 9 2" xfId="27578" xr:uid="{42E10497-0CF2-4E9F-B543-87741EC51363}"/>
    <cellStyle name="Berechnung 7 2 3" xfId="7137" xr:uid="{6FDC5024-271D-44FD-B53F-FCE3A4836375}"/>
    <cellStyle name="Berechnung 7 2 3 10" xfId="7138" xr:uid="{FA86163F-86A7-4B49-8EAB-4F1857AE0E97}"/>
    <cellStyle name="Berechnung 7 2 3 10 2" xfId="27579" xr:uid="{B84503D1-0BAA-4BFA-8374-6C017BB3B273}"/>
    <cellStyle name="Berechnung 7 2 3 11" xfId="7139" xr:uid="{60DB9B6E-157F-4CFC-8AD7-3867BABCF4E3}"/>
    <cellStyle name="Berechnung 7 2 3 11 2" xfId="27580" xr:uid="{8B39D720-E796-4B37-832C-4CE4F7FF3074}"/>
    <cellStyle name="Berechnung 7 2 3 12" xfId="7140" xr:uid="{3FB17BB1-7740-4DAA-9C57-52DEA68A1E95}"/>
    <cellStyle name="Berechnung 7 2 3 12 2" xfId="27581" xr:uid="{35858E8F-321E-4A46-99B2-CDCFD3C5C2AB}"/>
    <cellStyle name="Berechnung 7 2 3 13" xfId="7141" xr:uid="{80B7E9AC-870F-48E2-8BD9-B8A6EBA13B91}"/>
    <cellStyle name="Berechnung 7 2 3 13 2" xfId="27582" xr:uid="{DBD45C4B-6CE1-4678-B2E8-F0DBFE6FA887}"/>
    <cellStyle name="Berechnung 7 2 3 14" xfId="7142" xr:uid="{9D5B202A-28B6-46E0-9715-D50513E1CD59}"/>
    <cellStyle name="Berechnung 7 2 3 14 2" xfId="27583" xr:uid="{D496FD1E-A83C-4E48-82CB-62426E14CB3A}"/>
    <cellStyle name="Berechnung 7 2 3 15" xfId="27584" xr:uid="{09A8F5C3-72B1-45F1-AAF3-8A07E53727AB}"/>
    <cellStyle name="Berechnung 7 2 3 2" xfId="7143" xr:uid="{1562ADA7-993F-4BD3-BA00-3760916B6A84}"/>
    <cellStyle name="Berechnung 7 2 3 2 2" xfId="27585" xr:uid="{2C64325A-8C2E-4127-91ED-5F0720F2EDBD}"/>
    <cellStyle name="Berechnung 7 2 3 3" xfId="7144" xr:uid="{9816AB00-5070-4C23-92BF-545665116D8F}"/>
    <cellStyle name="Berechnung 7 2 3 3 2" xfId="27586" xr:uid="{7C6B25E2-9732-4EF4-9766-5F570CE74B3E}"/>
    <cellStyle name="Berechnung 7 2 3 4" xfId="7145" xr:uid="{B174CFC1-5C9D-427A-A5EA-42D20D333709}"/>
    <cellStyle name="Berechnung 7 2 3 4 2" xfId="27587" xr:uid="{7BB2D609-C527-49C8-9D8F-76DE9E12386E}"/>
    <cellStyle name="Berechnung 7 2 3 5" xfId="7146" xr:uid="{5955B60C-0B56-4775-A836-A013759BF2C4}"/>
    <cellStyle name="Berechnung 7 2 3 5 2" xfId="27588" xr:uid="{752FBD5C-4AD7-4702-A89C-F61F7C226E6D}"/>
    <cellStyle name="Berechnung 7 2 3 6" xfId="7147" xr:uid="{0C01FF6F-0221-44E1-8723-BB914B2A4ADC}"/>
    <cellStyle name="Berechnung 7 2 3 6 2" xfId="27589" xr:uid="{95523E97-74FD-4A77-B1F9-A431E8FE318B}"/>
    <cellStyle name="Berechnung 7 2 3 7" xfId="7148" xr:uid="{986CD49A-4BD5-44FB-BC7F-61F36897707C}"/>
    <cellStyle name="Berechnung 7 2 3 7 2" xfId="27590" xr:uid="{69F2B87E-F46F-4B0E-A483-8AAB623074E1}"/>
    <cellStyle name="Berechnung 7 2 3 8" xfId="7149" xr:uid="{03471CF4-53E1-487D-A82F-53F8E29724A9}"/>
    <cellStyle name="Berechnung 7 2 3 8 2" xfId="27591" xr:uid="{AFE29662-146C-4F57-8E30-DC952139A6A2}"/>
    <cellStyle name="Berechnung 7 2 3 9" xfId="7150" xr:uid="{07B083FE-C3A4-4FEB-B5A3-D7BE89643090}"/>
    <cellStyle name="Berechnung 7 2 3 9 2" xfId="27592" xr:uid="{8FD3E628-D013-4860-A1C3-FF1D08C58C6B}"/>
    <cellStyle name="Berechnung 7 2 4" xfId="7151" xr:uid="{E349A9AF-409D-4215-8725-D1FDB2073CE9}"/>
    <cellStyle name="Berechnung 7 2 4 2" xfId="27593" xr:uid="{742406FC-376F-44D3-8A73-76C443A97693}"/>
    <cellStyle name="Berechnung 7 2 5" xfId="7152" xr:uid="{8131ACF2-99C7-4154-8DEB-7608A9D9A884}"/>
    <cellStyle name="Berechnung 7 2 5 2" xfId="27594" xr:uid="{A2901134-2CC8-4142-9AEC-81DB908F0898}"/>
    <cellStyle name="Berechnung 7 2 6" xfId="7153" xr:uid="{D9E4C9C9-B4E2-4785-A732-B5045D5EBE6C}"/>
    <cellStyle name="Berechnung 7 2 6 2" xfId="27595" xr:uid="{2C09EDCA-BBA2-4450-B916-B5FDDF8BF463}"/>
    <cellStyle name="Berechnung 7 2 7" xfId="7154" xr:uid="{8E4DA8DB-B31E-41EA-A3D2-9B11609D69A0}"/>
    <cellStyle name="Berechnung 7 2 7 2" xfId="27596" xr:uid="{BB84DBF2-0EF3-446B-ADF0-F8285BDC7BB4}"/>
    <cellStyle name="Berechnung 7 2 8" xfId="7155" xr:uid="{6D569A1E-D58A-4427-9420-A2962017F67A}"/>
    <cellStyle name="Berechnung 7 2 8 2" xfId="27597" xr:uid="{035E1E1D-2E2C-49CE-AA18-CB8ED5F91CFA}"/>
    <cellStyle name="Berechnung 7 2 9" xfId="7156" xr:uid="{118E21C8-8CC3-4A3F-B70B-BC1B72EA93E5}"/>
    <cellStyle name="Berechnung 7 2 9 2" xfId="27598" xr:uid="{5BFA4D92-31CB-4A57-B667-700CB5DE19C5}"/>
    <cellStyle name="Berechnung 7 20" xfId="7157" xr:uid="{FE993135-ACF0-407E-9282-F81391F619BD}"/>
    <cellStyle name="Berechnung 7 20 2" xfId="27599" xr:uid="{D8CF8816-E872-457D-A754-36DCE19D57B8}"/>
    <cellStyle name="Berechnung 7 21" xfId="27600" xr:uid="{15C16B0C-D58F-40C0-BFE8-D76FA5F088A7}"/>
    <cellStyle name="Berechnung 7 3" xfId="7158" xr:uid="{AB9DC84C-3092-4C8F-9DB1-7EF95E983EF8}"/>
    <cellStyle name="Berechnung 7 3 10" xfId="7159" xr:uid="{C1C26261-BDD1-40DD-9210-BF58513886C3}"/>
    <cellStyle name="Berechnung 7 3 10 2" xfId="27601" xr:uid="{0F425D65-ECC0-482E-816E-B1DF5999FA2C}"/>
    <cellStyle name="Berechnung 7 3 11" xfId="7160" xr:uid="{A191B7B2-7B55-45A8-87BF-F0AFEA1379FA}"/>
    <cellStyle name="Berechnung 7 3 11 2" xfId="27602" xr:uid="{F7B95333-3D44-48D8-9B89-B202CCAA659B}"/>
    <cellStyle name="Berechnung 7 3 12" xfId="7161" xr:uid="{AAE7AFC9-7082-4CEC-9A14-86AFB3484D02}"/>
    <cellStyle name="Berechnung 7 3 12 2" xfId="27603" xr:uid="{C3E2F90A-4CB8-45B9-9324-D9C7D50EE35E}"/>
    <cellStyle name="Berechnung 7 3 13" xfId="7162" xr:uid="{33B6BF87-DBEC-469F-AAE6-5C93426F1E48}"/>
    <cellStyle name="Berechnung 7 3 13 2" xfId="27604" xr:uid="{B6DCBA39-C48C-48FF-9D8D-366A616421E3}"/>
    <cellStyle name="Berechnung 7 3 14" xfId="7163" xr:uid="{1933520D-E35A-4F6E-9FEC-F8CD5FBD713A}"/>
    <cellStyle name="Berechnung 7 3 14 2" xfId="27605" xr:uid="{448E8336-D967-4958-84EC-D16E44AD898D}"/>
    <cellStyle name="Berechnung 7 3 15" xfId="7164" xr:uid="{7719E3DD-E301-483E-9C97-B61B3013310A}"/>
    <cellStyle name="Berechnung 7 3 15 2" xfId="27606" xr:uid="{ECBCA4AF-F3B7-4F71-A3EB-6E863A0B56AB}"/>
    <cellStyle name="Berechnung 7 3 16" xfId="27607" xr:uid="{D0D0EA0E-F6FC-4BC7-A90E-AEF7B0915568}"/>
    <cellStyle name="Berechnung 7 3 2" xfId="7165" xr:uid="{D5E26DC0-A96D-44E0-AFB1-9770468D2A43}"/>
    <cellStyle name="Berechnung 7 3 2 10" xfId="7166" xr:uid="{F29DA3C5-7057-4A2B-9E55-0186BF1D9F59}"/>
    <cellStyle name="Berechnung 7 3 2 10 2" xfId="27608" xr:uid="{A5FFE79B-A675-4999-9022-98F85EBCEDCD}"/>
    <cellStyle name="Berechnung 7 3 2 11" xfId="7167" xr:uid="{FF1F3878-8E49-4AC8-B5BA-0A6740C877DD}"/>
    <cellStyle name="Berechnung 7 3 2 11 2" xfId="27609" xr:uid="{7CB360E7-2FB8-4941-9B79-21C84D65AAFD}"/>
    <cellStyle name="Berechnung 7 3 2 12" xfId="7168" xr:uid="{649875BA-6979-45B2-853C-C5FBC20BDE1B}"/>
    <cellStyle name="Berechnung 7 3 2 12 2" xfId="27610" xr:uid="{212F7F3D-2A8B-4379-89C6-4E7C951D4FEC}"/>
    <cellStyle name="Berechnung 7 3 2 13" xfId="7169" xr:uid="{B6CA8CB2-2950-4BEB-969B-FC483602A439}"/>
    <cellStyle name="Berechnung 7 3 2 13 2" xfId="27611" xr:uid="{29A8AC2B-5DCE-4DF4-8032-D8C13519964E}"/>
    <cellStyle name="Berechnung 7 3 2 14" xfId="7170" xr:uid="{C940815F-1620-43AB-8003-85B54B69DE9B}"/>
    <cellStyle name="Berechnung 7 3 2 14 2" xfId="27612" xr:uid="{62DF9D3A-D8CF-47C9-939B-4EEFF7EB7A3F}"/>
    <cellStyle name="Berechnung 7 3 2 15" xfId="27613" xr:uid="{BCF55181-3ECC-4DA5-B875-54C1FF270814}"/>
    <cellStyle name="Berechnung 7 3 2 2" xfId="7171" xr:uid="{3E18E321-2456-46C8-8E29-9D2CE37B4581}"/>
    <cellStyle name="Berechnung 7 3 2 2 10" xfId="7172" xr:uid="{83C5722B-BDE4-4589-BE44-5810B5292DFC}"/>
    <cellStyle name="Berechnung 7 3 2 2 10 2" xfId="27614" xr:uid="{AAF52EF7-B9E6-4ED7-AEDD-3E4FD2EE1DF4}"/>
    <cellStyle name="Berechnung 7 3 2 2 11" xfId="7173" xr:uid="{0D09E994-B349-43A7-873D-DCE7F4266B75}"/>
    <cellStyle name="Berechnung 7 3 2 2 11 2" xfId="27615" xr:uid="{76EF5D74-558C-4D07-B85D-29CC48C6D6D6}"/>
    <cellStyle name="Berechnung 7 3 2 2 12" xfId="7174" xr:uid="{BE8E66C0-EF83-4CA3-9ADB-60453E8614A2}"/>
    <cellStyle name="Berechnung 7 3 2 2 12 2" xfId="27616" xr:uid="{3822B39E-0C07-4F92-BA82-930404328068}"/>
    <cellStyle name="Berechnung 7 3 2 2 13" xfId="7175" xr:uid="{749F6CEE-639A-4B11-9EEF-E558C5EF58FC}"/>
    <cellStyle name="Berechnung 7 3 2 2 13 2" xfId="27617" xr:uid="{BC3A18B1-4D73-49B3-A5B6-5A9E66B1DE78}"/>
    <cellStyle name="Berechnung 7 3 2 2 14" xfId="7176" xr:uid="{D28B4AA8-D758-4B1B-9224-813789D7C78E}"/>
    <cellStyle name="Berechnung 7 3 2 2 14 2" xfId="27618" xr:uid="{C87B8A44-A7FB-4D30-BF12-96AFF8DCBACF}"/>
    <cellStyle name="Berechnung 7 3 2 2 15" xfId="27619" xr:uid="{2E7D347B-5A77-4ECD-9DFB-1E8498BA3D71}"/>
    <cellStyle name="Berechnung 7 3 2 2 2" xfId="7177" xr:uid="{F5F3DCB6-102F-49EF-9E14-FA044DA592D1}"/>
    <cellStyle name="Berechnung 7 3 2 2 2 2" xfId="27620" xr:uid="{39657B33-E6CC-42D3-BBCE-B912CBA16583}"/>
    <cellStyle name="Berechnung 7 3 2 2 3" xfId="7178" xr:uid="{207E1FD5-D2F6-4BCC-A7B0-D02AB9330608}"/>
    <cellStyle name="Berechnung 7 3 2 2 3 2" xfId="27621" xr:uid="{B014B742-1B85-46BC-96C5-514AC09DCC95}"/>
    <cellStyle name="Berechnung 7 3 2 2 4" xfId="7179" xr:uid="{410A4EB5-69BC-4E13-BA9E-A502813D4F18}"/>
    <cellStyle name="Berechnung 7 3 2 2 4 2" xfId="27622" xr:uid="{B02717C8-7297-4797-84AE-DA1A225A70EE}"/>
    <cellStyle name="Berechnung 7 3 2 2 5" xfId="7180" xr:uid="{AEBDCB86-8504-402E-A4A4-13A6B22175EE}"/>
    <cellStyle name="Berechnung 7 3 2 2 5 2" xfId="27623" xr:uid="{3D633ECD-977A-4FF4-A97C-E4A2EE01BDA9}"/>
    <cellStyle name="Berechnung 7 3 2 2 6" xfId="7181" xr:uid="{94E11B41-1DF6-4858-8E80-129350715660}"/>
    <cellStyle name="Berechnung 7 3 2 2 6 2" xfId="27624" xr:uid="{3C5D7B51-AB2E-4FC9-BD22-6ADC83998A7E}"/>
    <cellStyle name="Berechnung 7 3 2 2 7" xfId="7182" xr:uid="{E21AED87-1B2A-4392-B790-84E08EA53571}"/>
    <cellStyle name="Berechnung 7 3 2 2 7 2" xfId="27625" xr:uid="{5DB0FD97-42E5-4EA6-9CCD-B4A1B98E77AF}"/>
    <cellStyle name="Berechnung 7 3 2 2 8" xfId="7183" xr:uid="{6683B65A-CE30-4DB0-BEE0-A68030A8F9D0}"/>
    <cellStyle name="Berechnung 7 3 2 2 8 2" xfId="27626" xr:uid="{FECC9BDB-1F0C-4972-B40A-E9A40D417B54}"/>
    <cellStyle name="Berechnung 7 3 2 2 9" xfId="7184" xr:uid="{B4565D3E-2BB7-46C3-B612-5D39B33EBCF6}"/>
    <cellStyle name="Berechnung 7 3 2 2 9 2" xfId="27627" xr:uid="{4BDA83BA-1776-48BE-B37E-55241CCE8B47}"/>
    <cellStyle name="Berechnung 7 3 2 3" xfId="7185" xr:uid="{0144E832-78D4-43AA-AA77-DB1808C639F5}"/>
    <cellStyle name="Berechnung 7 3 2 3 2" xfId="27628" xr:uid="{F23CC56D-7001-4C9F-93C0-1A855A3FC695}"/>
    <cellStyle name="Berechnung 7 3 2 4" xfId="7186" xr:uid="{900C6DB7-BBF9-4E28-BC0D-F4BD70E7CAC0}"/>
    <cellStyle name="Berechnung 7 3 2 4 2" xfId="27629" xr:uid="{EC0C3FC0-1BCF-4928-81ED-43D1D0B1D609}"/>
    <cellStyle name="Berechnung 7 3 2 5" xfId="7187" xr:uid="{77C82C6E-5821-404A-BD55-202D9F1FD439}"/>
    <cellStyle name="Berechnung 7 3 2 5 2" xfId="27630" xr:uid="{4DBCA648-2109-41B8-BB35-F51D9CEC620D}"/>
    <cellStyle name="Berechnung 7 3 2 6" xfId="7188" xr:uid="{8043AA5E-7521-4493-8B46-FFB7E3FD4D4C}"/>
    <cellStyle name="Berechnung 7 3 2 6 2" xfId="27631" xr:uid="{E3FEE76C-F5BF-4E5B-80B9-96FC7AE5C1BE}"/>
    <cellStyle name="Berechnung 7 3 2 7" xfId="7189" xr:uid="{25ADF850-0B0F-4517-AF14-8CD97EB7472C}"/>
    <cellStyle name="Berechnung 7 3 2 7 2" xfId="27632" xr:uid="{6DE9AD3D-2F6B-45AF-8180-82C9FCD7BD00}"/>
    <cellStyle name="Berechnung 7 3 2 8" xfId="7190" xr:uid="{FA316C73-922F-4F09-921F-940F42B265D9}"/>
    <cellStyle name="Berechnung 7 3 2 8 2" xfId="27633" xr:uid="{133EADB3-1FA2-4B1F-A6E0-DF95AC1D64BC}"/>
    <cellStyle name="Berechnung 7 3 2 9" xfId="7191" xr:uid="{98003E60-CC14-4EF0-B812-7B0C82E95D1A}"/>
    <cellStyle name="Berechnung 7 3 2 9 2" xfId="27634" xr:uid="{1E65C47A-EBD5-4146-940F-EC8ED8B297D6}"/>
    <cellStyle name="Berechnung 7 3 3" xfId="7192" xr:uid="{1064E778-DF02-45DD-AD5C-C2FD9A5EA766}"/>
    <cellStyle name="Berechnung 7 3 3 10" xfId="7193" xr:uid="{12A753AC-B6FE-481B-9691-17899CFE0338}"/>
    <cellStyle name="Berechnung 7 3 3 10 2" xfId="27635" xr:uid="{8581B50E-DF83-42DE-AA6F-EB593E8E1F6C}"/>
    <cellStyle name="Berechnung 7 3 3 11" xfId="7194" xr:uid="{48097628-9F74-4C65-B91A-D3958557C17B}"/>
    <cellStyle name="Berechnung 7 3 3 11 2" xfId="27636" xr:uid="{28EA7CCD-0F1A-488D-B497-27BF67954985}"/>
    <cellStyle name="Berechnung 7 3 3 12" xfId="7195" xr:uid="{932F14B1-338A-4ECB-9C89-4F884989D109}"/>
    <cellStyle name="Berechnung 7 3 3 12 2" xfId="27637" xr:uid="{B63EE7DD-724E-44E8-A28D-D2C052BF7E55}"/>
    <cellStyle name="Berechnung 7 3 3 13" xfId="7196" xr:uid="{9075E79D-C538-4DD8-8E44-CA16EE657031}"/>
    <cellStyle name="Berechnung 7 3 3 13 2" xfId="27638" xr:uid="{C2152166-6665-42D5-9EAC-53857C020BD0}"/>
    <cellStyle name="Berechnung 7 3 3 14" xfId="7197" xr:uid="{4644BDE8-629E-4721-98AC-4866B52E0C09}"/>
    <cellStyle name="Berechnung 7 3 3 14 2" xfId="27639" xr:uid="{9F67AB81-112C-4952-9DFD-49522E66B4C7}"/>
    <cellStyle name="Berechnung 7 3 3 15" xfId="27640" xr:uid="{B366F2BE-ECAA-4DBF-96B1-5C5827F2D2E3}"/>
    <cellStyle name="Berechnung 7 3 3 2" xfId="7198" xr:uid="{2A603500-483C-4F26-A4FC-415B4B195ABD}"/>
    <cellStyle name="Berechnung 7 3 3 2 2" xfId="27641" xr:uid="{BD6AF5E0-39D3-4C1C-B11E-8ADFD3104EA3}"/>
    <cellStyle name="Berechnung 7 3 3 3" xfId="7199" xr:uid="{BDE47BD9-AAAB-40BD-8515-650C6427E400}"/>
    <cellStyle name="Berechnung 7 3 3 3 2" xfId="27642" xr:uid="{97A95084-940B-46EB-8ED0-8CDC6FCAB86C}"/>
    <cellStyle name="Berechnung 7 3 3 4" xfId="7200" xr:uid="{C6B432D9-58F3-4B23-9BF9-06E99C0AADF6}"/>
    <cellStyle name="Berechnung 7 3 3 4 2" xfId="27643" xr:uid="{4472BEAA-00C4-4239-9524-7570EDFBB18F}"/>
    <cellStyle name="Berechnung 7 3 3 5" xfId="7201" xr:uid="{72BD2D54-C1E0-489D-B4B6-0AC3BC894A6A}"/>
    <cellStyle name="Berechnung 7 3 3 5 2" xfId="27644" xr:uid="{A4019BE4-2BB3-4072-ACAF-942F15242995}"/>
    <cellStyle name="Berechnung 7 3 3 6" xfId="7202" xr:uid="{DDD1FD4D-B394-429B-AA0D-E594F3AE95C1}"/>
    <cellStyle name="Berechnung 7 3 3 6 2" xfId="27645" xr:uid="{3952E9AF-3844-4EF8-AA1F-C238A1639823}"/>
    <cellStyle name="Berechnung 7 3 3 7" xfId="7203" xr:uid="{9A3DCEA0-415C-4340-92B1-C82D5034C6AF}"/>
    <cellStyle name="Berechnung 7 3 3 7 2" xfId="27646" xr:uid="{A67FD4B1-C23E-42A5-8E5D-291911134ABF}"/>
    <cellStyle name="Berechnung 7 3 3 8" xfId="7204" xr:uid="{8ED21925-32D8-448A-BD8F-C9CE20436F2B}"/>
    <cellStyle name="Berechnung 7 3 3 8 2" xfId="27647" xr:uid="{331BABDA-1D62-45D2-A89C-1079F309E620}"/>
    <cellStyle name="Berechnung 7 3 3 9" xfId="7205" xr:uid="{AAA69372-1424-45D7-BA50-54D4A8EBBC33}"/>
    <cellStyle name="Berechnung 7 3 3 9 2" xfId="27648" xr:uid="{A76CF4AF-C639-459B-9682-41B2BC329ADF}"/>
    <cellStyle name="Berechnung 7 3 4" xfId="7206" xr:uid="{59D93212-DE5D-41CE-BE6D-A83156C555E2}"/>
    <cellStyle name="Berechnung 7 3 4 2" xfId="27649" xr:uid="{22D9DEB0-87EE-4EA9-8082-776D403D2BD3}"/>
    <cellStyle name="Berechnung 7 3 5" xfId="7207" xr:uid="{36761C36-1003-4C18-B7FE-220740039D61}"/>
    <cellStyle name="Berechnung 7 3 5 2" xfId="27650" xr:uid="{9D7F8EB0-F50B-4769-B76A-1E7AD020BC5B}"/>
    <cellStyle name="Berechnung 7 3 6" xfId="7208" xr:uid="{81D2296D-2E30-4BF7-ABEF-155383E8238C}"/>
    <cellStyle name="Berechnung 7 3 6 2" xfId="27651" xr:uid="{B0A580F1-60FD-4F2C-B810-7832CDA26B37}"/>
    <cellStyle name="Berechnung 7 3 7" xfId="7209" xr:uid="{F153C181-9B5E-4FEB-84AE-99653A641EC4}"/>
    <cellStyle name="Berechnung 7 3 7 2" xfId="27652" xr:uid="{47E0BE69-2F54-4403-B493-4783EBFD8502}"/>
    <cellStyle name="Berechnung 7 3 8" xfId="7210" xr:uid="{935CBC9E-EE41-4C76-90B7-F6ACFF799F25}"/>
    <cellStyle name="Berechnung 7 3 8 2" xfId="27653" xr:uid="{AF0BE555-A4AE-478B-ADE6-A99973DD9232}"/>
    <cellStyle name="Berechnung 7 3 9" xfId="7211" xr:uid="{6D23F364-8826-48CE-A530-EE0C06A6D3B3}"/>
    <cellStyle name="Berechnung 7 3 9 2" xfId="27654" xr:uid="{93E3A6E6-8513-4880-A668-8DE8E6B72ABF}"/>
    <cellStyle name="Berechnung 7 4" xfId="7212" xr:uid="{F3FEF7AC-7A6A-402B-9094-C49CD86CFF06}"/>
    <cellStyle name="Berechnung 7 4 10" xfId="7213" xr:uid="{52238BE3-5046-4D14-89C4-1C13FA3D7DFE}"/>
    <cellStyle name="Berechnung 7 4 10 2" xfId="27655" xr:uid="{F57F84EF-4635-4DB4-9A4B-8FE0B9CB135E}"/>
    <cellStyle name="Berechnung 7 4 11" xfId="7214" xr:uid="{D0D92296-EAFD-40BB-B431-0F20000B2C91}"/>
    <cellStyle name="Berechnung 7 4 11 2" xfId="27656" xr:uid="{B8D6A0EE-14C6-493A-8250-C30F6E57A577}"/>
    <cellStyle name="Berechnung 7 4 12" xfId="7215" xr:uid="{32D4E99C-6D9A-4F7F-B32E-30296BBA21FC}"/>
    <cellStyle name="Berechnung 7 4 12 2" xfId="27657" xr:uid="{2BA89218-7D39-40D9-9E50-B6A850B7A1B4}"/>
    <cellStyle name="Berechnung 7 4 13" xfId="7216" xr:uid="{F302A6FA-F7DF-4347-8E6D-88B9569F7376}"/>
    <cellStyle name="Berechnung 7 4 13 2" xfId="27658" xr:uid="{D3B39EC4-C428-4D35-8E9E-AF57102B768B}"/>
    <cellStyle name="Berechnung 7 4 14" xfId="7217" xr:uid="{2CD85481-766A-4A9D-B97A-F26C4E196ACD}"/>
    <cellStyle name="Berechnung 7 4 14 2" xfId="27659" xr:uid="{729E92CE-E5B2-4A9D-A053-D971FBF87909}"/>
    <cellStyle name="Berechnung 7 4 15" xfId="7218" xr:uid="{ED30433A-35A3-41F2-B18C-ECFB26DE402D}"/>
    <cellStyle name="Berechnung 7 4 15 2" xfId="27660" xr:uid="{ABA9C5AC-CCBE-4631-B01F-BC209D1C8704}"/>
    <cellStyle name="Berechnung 7 4 16" xfId="27661" xr:uid="{DDBA1012-43C3-49A1-BD0D-772DEAC2C3AA}"/>
    <cellStyle name="Berechnung 7 4 2" xfId="7219" xr:uid="{191109C4-AAA1-47CF-B0CD-7E1F0223B4D3}"/>
    <cellStyle name="Berechnung 7 4 2 10" xfId="7220" xr:uid="{691E25DE-5E47-42E9-B543-0B5681CB1477}"/>
    <cellStyle name="Berechnung 7 4 2 10 2" xfId="27662" xr:uid="{7C32DB33-048B-4769-9379-114010FB348C}"/>
    <cellStyle name="Berechnung 7 4 2 11" xfId="7221" xr:uid="{C535221C-722E-423A-B1AF-FE72172F5163}"/>
    <cellStyle name="Berechnung 7 4 2 11 2" xfId="27663" xr:uid="{75F571F9-7CBE-4193-A586-F2C2503DDF1F}"/>
    <cellStyle name="Berechnung 7 4 2 12" xfId="7222" xr:uid="{05EEF959-B018-43DC-A494-EE7F1783BCFE}"/>
    <cellStyle name="Berechnung 7 4 2 12 2" xfId="27664" xr:uid="{164A3B30-7D5D-4AE3-B9D6-B4CFAC2A3D3B}"/>
    <cellStyle name="Berechnung 7 4 2 13" xfId="7223" xr:uid="{F7CE23FF-296D-4774-B263-658A898157E3}"/>
    <cellStyle name="Berechnung 7 4 2 13 2" xfId="27665" xr:uid="{BDB3A0E4-E2B3-45F5-A908-A562D9C86862}"/>
    <cellStyle name="Berechnung 7 4 2 14" xfId="7224" xr:uid="{4E5F1C08-1006-476C-8327-E00755562A1A}"/>
    <cellStyle name="Berechnung 7 4 2 14 2" xfId="27666" xr:uid="{06335602-1DAB-4CBA-BA31-ED252A398DBD}"/>
    <cellStyle name="Berechnung 7 4 2 15" xfId="27667" xr:uid="{C18C8095-6BB9-4572-AEAD-A3BCB37D3FA1}"/>
    <cellStyle name="Berechnung 7 4 2 2" xfId="7225" xr:uid="{1DDA11F5-4A30-4B18-AAA0-A1771F642ADB}"/>
    <cellStyle name="Berechnung 7 4 2 2 10" xfId="7226" xr:uid="{368E5DD4-B862-4DAA-995C-5C0656BBEDE4}"/>
    <cellStyle name="Berechnung 7 4 2 2 10 2" xfId="27668" xr:uid="{4421B03B-CE89-4FC1-8E18-91A03F372958}"/>
    <cellStyle name="Berechnung 7 4 2 2 11" xfId="7227" xr:uid="{D9821838-641F-44A1-8A7C-45396832B6AC}"/>
    <cellStyle name="Berechnung 7 4 2 2 11 2" xfId="27669" xr:uid="{6886E934-7C6C-4B11-B766-6B356AD3F098}"/>
    <cellStyle name="Berechnung 7 4 2 2 12" xfId="7228" xr:uid="{088BAD8A-A2D9-44D2-965A-3968358A2013}"/>
    <cellStyle name="Berechnung 7 4 2 2 12 2" xfId="27670" xr:uid="{B1C50B25-D4EE-47D8-B56E-863F23969A8B}"/>
    <cellStyle name="Berechnung 7 4 2 2 13" xfId="7229" xr:uid="{8C832D56-D445-4F7A-B6D5-9F316BD998B6}"/>
    <cellStyle name="Berechnung 7 4 2 2 13 2" xfId="27671" xr:uid="{9D37FE23-F939-4588-97DC-597E6578E825}"/>
    <cellStyle name="Berechnung 7 4 2 2 14" xfId="7230" xr:uid="{C8D0A7CF-8AD2-4B12-BE1B-599DEF883065}"/>
    <cellStyle name="Berechnung 7 4 2 2 14 2" xfId="27672" xr:uid="{C61C4B0A-601A-4E6D-865E-1660902ECD37}"/>
    <cellStyle name="Berechnung 7 4 2 2 15" xfId="27673" xr:uid="{40C84B88-7596-4218-8C28-BDF2C15EF7BE}"/>
    <cellStyle name="Berechnung 7 4 2 2 2" xfId="7231" xr:uid="{63F53439-0860-437A-A42E-EDD9A518B5B2}"/>
    <cellStyle name="Berechnung 7 4 2 2 2 2" xfId="27674" xr:uid="{0601C1B0-1A5C-44DF-9F92-F3A43268BB49}"/>
    <cellStyle name="Berechnung 7 4 2 2 3" xfId="7232" xr:uid="{904B3E21-9572-4708-A445-EE5F18AAE237}"/>
    <cellStyle name="Berechnung 7 4 2 2 3 2" xfId="27675" xr:uid="{2528695D-F2DD-4635-B2AA-99560956923D}"/>
    <cellStyle name="Berechnung 7 4 2 2 4" xfId="7233" xr:uid="{8807851F-7BF9-491E-BA05-D951850104B2}"/>
    <cellStyle name="Berechnung 7 4 2 2 4 2" xfId="27676" xr:uid="{56AFE398-9FAD-4469-AF0C-521D607159BD}"/>
    <cellStyle name="Berechnung 7 4 2 2 5" xfId="7234" xr:uid="{5AF7566C-C9E9-4BCD-8902-988CD74374F9}"/>
    <cellStyle name="Berechnung 7 4 2 2 5 2" xfId="27677" xr:uid="{B583FF7A-1275-47C0-8EC9-31F19AA3CF90}"/>
    <cellStyle name="Berechnung 7 4 2 2 6" xfId="7235" xr:uid="{C1B08F43-2C48-413C-95DF-6529DB3C1E47}"/>
    <cellStyle name="Berechnung 7 4 2 2 6 2" xfId="27678" xr:uid="{E2362B75-F351-4EAF-A529-DAE800AB099F}"/>
    <cellStyle name="Berechnung 7 4 2 2 7" xfId="7236" xr:uid="{B2FE6D4F-D1D3-41B6-90CC-9E54D3E349F8}"/>
    <cellStyle name="Berechnung 7 4 2 2 7 2" xfId="27679" xr:uid="{17196C8C-6A1C-4EA7-8C40-D5E1AAB9E220}"/>
    <cellStyle name="Berechnung 7 4 2 2 8" xfId="7237" xr:uid="{307E5710-8433-4B7C-B3FF-FD7172CE5B85}"/>
    <cellStyle name="Berechnung 7 4 2 2 8 2" xfId="27680" xr:uid="{6B941F78-710F-4ED5-AFFC-D9A26FF2FC51}"/>
    <cellStyle name="Berechnung 7 4 2 2 9" xfId="7238" xr:uid="{03A66A7B-4E13-405B-818F-98AF3B514530}"/>
    <cellStyle name="Berechnung 7 4 2 2 9 2" xfId="27681" xr:uid="{159C5B7B-7A56-4035-A79E-DAC1AFD442E5}"/>
    <cellStyle name="Berechnung 7 4 2 3" xfId="7239" xr:uid="{1C01DFDA-01DD-43D5-8FC5-F43B969E8810}"/>
    <cellStyle name="Berechnung 7 4 2 3 2" xfId="27682" xr:uid="{28BC2522-7C53-48F5-8766-C188F25E5EAF}"/>
    <cellStyle name="Berechnung 7 4 2 4" xfId="7240" xr:uid="{98FEFAC2-0C80-44DC-BD68-FFC21759FE10}"/>
    <cellStyle name="Berechnung 7 4 2 4 2" xfId="27683" xr:uid="{97061385-D447-4275-804C-8E9582BA7A8E}"/>
    <cellStyle name="Berechnung 7 4 2 5" xfId="7241" xr:uid="{7C26C5B9-2275-4115-A91F-2372F373B472}"/>
    <cellStyle name="Berechnung 7 4 2 5 2" xfId="27684" xr:uid="{421AB977-55F1-4075-B612-6EA76EB940DF}"/>
    <cellStyle name="Berechnung 7 4 2 6" xfId="7242" xr:uid="{B5947303-7390-4EB8-AC54-4B081E792CBD}"/>
    <cellStyle name="Berechnung 7 4 2 6 2" xfId="27685" xr:uid="{282675EC-F609-4E1D-BF88-1E2F51AC4BDE}"/>
    <cellStyle name="Berechnung 7 4 2 7" xfId="7243" xr:uid="{D00200F2-B206-497C-A54C-18B8FF38DD52}"/>
    <cellStyle name="Berechnung 7 4 2 7 2" xfId="27686" xr:uid="{609FCF2C-D262-46EB-8A75-9522AAEE8D39}"/>
    <cellStyle name="Berechnung 7 4 2 8" xfId="7244" xr:uid="{572264AF-2A56-4613-9E11-90CC42BF1782}"/>
    <cellStyle name="Berechnung 7 4 2 8 2" xfId="27687" xr:uid="{8BE99F36-801E-41C9-A82F-45D7BF2145E0}"/>
    <cellStyle name="Berechnung 7 4 2 9" xfId="7245" xr:uid="{3A8E4799-B12D-42B3-870C-D603DD9EFD03}"/>
    <cellStyle name="Berechnung 7 4 2 9 2" xfId="27688" xr:uid="{3C92EDAA-2DBB-4BF4-A848-42072807E2A8}"/>
    <cellStyle name="Berechnung 7 4 3" xfId="7246" xr:uid="{33FBB673-817C-4C6B-AAD9-F574B77C3EAD}"/>
    <cellStyle name="Berechnung 7 4 3 10" xfId="7247" xr:uid="{C5E34C70-5357-46A2-A3D0-5E44227F3011}"/>
    <cellStyle name="Berechnung 7 4 3 10 2" xfId="27689" xr:uid="{34D46ACF-D18F-4478-BD3D-25790712275A}"/>
    <cellStyle name="Berechnung 7 4 3 11" xfId="7248" xr:uid="{35B83B13-F184-4065-9262-09D6AAF4B7D6}"/>
    <cellStyle name="Berechnung 7 4 3 11 2" xfId="27690" xr:uid="{588CC033-7CF5-47BC-9207-0C0D9AE354C5}"/>
    <cellStyle name="Berechnung 7 4 3 12" xfId="7249" xr:uid="{25494660-FCFF-4DA4-80E9-7F0EE803BAEB}"/>
    <cellStyle name="Berechnung 7 4 3 12 2" xfId="27691" xr:uid="{D40864DD-96DC-499B-8F09-9123956C0787}"/>
    <cellStyle name="Berechnung 7 4 3 13" xfId="7250" xr:uid="{1C1687BB-69AC-4A02-A277-E247E81E2FBF}"/>
    <cellStyle name="Berechnung 7 4 3 13 2" xfId="27692" xr:uid="{EB17CF1E-6988-42C5-B08A-8F10A46CB95A}"/>
    <cellStyle name="Berechnung 7 4 3 14" xfId="7251" xr:uid="{2789E20F-0984-431E-952A-777BFBB9F9FB}"/>
    <cellStyle name="Berechnung 7 4 3 14 2" xfId="27693" xr:uid="{D9F8DB0A-184C-44FB-9C65-296BD7C0DA0E}"/>
    <cellStyle name="Berechnung 7 4 3 15" xfId="27694" xr:uid="{AD8AFC7D-4BCC-441E-B85C-BCFCEA871BC8}"/>
    <cellStyle name="Berechnung 7 4 3 2" xfId="7252" xr:uid="{E054A06F-0E2C-4471-A623-852EB00ECB99}"/>
    <cellStyle name="Berechnung 7 4 3 2 2" xfId="27695" xr:uid="{6A09D22B-B4C0-44EF-AB2C-A556E5A6F13B}"/>
    <cellStyle name="Berechnung 7 4 3 3" xfId="7253" xr:uid="{AF6DAB03-529F-4808-BDDE-31E2D841CD4E}"/>
    <cellStyle name="Berechnung 7 4 3 3 2" xfId="27696" xr:uid="{C624EEF8-B65A-4372-AEDF-26BDD17FD260}"/>
    <cellStyle name="Berechnung 7 4 3 4" xfId="7254" xr:uid="{E01F393E-0CE9-4C64-BD4D-6FD5DC15BB64}"/>
    <cellStyle name="Berechnung 7 4 3 4 2" xfId="27697" xr:uid="{D299152D-07E3-4BE0-B835-72D758211189}"/>
    <cellStyle name="Berechnung 7 4 3 5" xfId="7255" xr:uid="{FAADB0F1-FAAF-4015-8440-9165B8B64570}"/>
    <cellStyle name="Berechnung 7 4 3 5 2" xfId="27698" xr:uid="{A611C5F1-0204-4D1F-8BB1-A519CE0DA994}"/>
    <cellStyle name="Berechnung 7 4 3 6" xfId="7256" xr:uid="{263DDA01-FD5E-4D3F-88A3-7195F91B711E}"/>
    <cellStyle name="Berechnung 7 4 3 6 2" xfId="27699" xr:uid="{B55E64A8-7BB1-49B7-BDBB-623E8C2CB2E9}"/>
    <cellStyle name="Berechnung 7 4 3 7" xfId="7257" xr:uid="{04F8AA9A-CFAC-4F47-9BF5-31CF3C0AA60F}"/>
    <cellStyle name="Berechnung 7 4 3 7 2" xfId="27700" xr:uid="{E78716B1-AF68-40E1-A36A-467AF72E1AA9}"/>
    <cellStyle name="Berechnung 7 4 3 8" xfId="7258" xr:uid="{8D84A672-56EF-409A-9745-956CF12E25E0}"/>
    <cellStyle name="Berechnung 7 4 3 8 2" xfId="27701" xr:uid="{E790DB82-19A6-41FA-8E07-2DF9DA50CCAB}"/>
    <cellStyle name="Berechnung 7 4 3 9" xfId="7259" xr:uid="{8D6A2A5E-230D-46A2-92F3-C521C0DBC902}"/>
    <cellStyle name="Berechnung 7 4 3 9 2" xfId="27702" xr:uid="{92B507B1-111D-44F4-8D1D-5B13DC2B9AC5}"/>
    <cellStyle name="Berechnung 7 4 4" xfId="7260" xr:uid="{04F7D0C2-FF5B-4BB4-B2E8-9DDF24D5F36B}"/>
    <cellStyle name="Berechnung 7 4 4 2" xfId="27703" xr:uid="{E0C7889E-5723-4EFF-AE7E-7637C6C498D7}"/>
    <cellStyle name="Berechnung 7 4 5" xfId="7261" xr:uid="{169B6B7F-FFF9-4663-8B8B-220B605878C1}"/>
    <cellStyle name="Berechnung 7 4 5 2" xfId="27704" xr:uid="{11812F45-62DF-4109-A9DF-35D4192C5BC1}"/>
    <cellStyle name="Berechnung 7 4 6" xfId="7262" xr:uid="{B855B715-8B61-4029-ABF5-03497FA480C4}"/>
    <cellStyle name="Berechnung 7 4 6 2" xfId="27705" xr:uid="{08B10E3F-22F3-41A3-B24E-CCF8108C45BA}"/>
    <cellStyle name="Berechnung 7 4 7" xfId="7263" xr:uid="{7B57FD8E-F480-4DBA-988B-A4E932131707}"/>
    <cellStyle name="Berechnung 7 4 7 2" xfId="27706" xr:uid="{9316076C-CE34-4001-9CF6-8950CC68A65F}"/>
    <cellStyle name="Berechnung 7 4 8" xfId="7264" xr:uid="{2EBD5254-38FB-4247-946E-32E9A7648BEA}"/>
    <cellStyle name="Berechnung 7 4 8 2" xfId="27707" xr:uid="{72879E0C-4DCA-4A4F-9AE4-633D5229033E}"/>
    <cellStyle name="Berechnung 7 4 9" xfId="7265" xr:uid="{F61223B5-A319-47D8-AA95-ADC782E4CE6C}"/>
    <cellStyle name="Berechnung 7 4 9 2" xfId="27708" xr:uid="{EFB58A5B-D89A-4059-A908-BF92282CD6F1}"/>
    <cellStyle name="Berechnung 7 5" xfId="7266" xr:uid="{63091E80-4E29-4FA0-A48B-D03B4B8A49E0}"/>
    <cellStyle name="Berechnung 7 5 10" xfId="7267" xr:uid="{9A6D76B2-93F1-4B14-A48B-23E49EF52509}"/>
    <cellStyle name="Berechnung 7 5 10 2" xfId="27709" xr:uid="{DE5BE2CD-3524-46CB-B059-5AD54F7AF8D2}"/>
    <cellStyle name="Berechnung 7 5 11" xfId="7268" xr:uid="{24E4F7D9-E2E4-4DA3-B935-3FDD2F8E3CC5}"/>
    <cellStyle name="Berechnung 7 5 11 2" xfId="27710" xr:uid="{A43B9F17-F391-44E4-BE0D-1D76BC789984}"/>
    <cellStyle name="Berechnung 7 5 12" xfId="7269" xr:uid="{7188F693-6CFB-45D7-B6C2-1E32C1537C71}"/>
    <cellStyle name="Berechnung 7 5 12 2" xfId="27711" xr:uid="{0E340E25-2595-4937-82AA-6D6EE044292C}"/>
    <cellStyle name="Berechnung 7 5 13" xfId="7270" xr:uid="{3474E073-7427-401B-8503-48E727E9CC36}"/>
    <cellStyle name="Berechnung 7 5 13 2" xfId="27712" xr:uid="{E924CA97-D49D-439A-9BD2-E727052FE695}"/>
    <cellStyle name="Berechnung 7 5 14" xfId="7271" xr:uid="{39BCD1A7-35AE-4AA3-AE0C-D3A30A800B3D}"/>
    <cellStyle name="Berechnung 7 5 14 2" xfId="27713" xr:uid="{A4F50B41-A958-4DE5-8139-B3D885902F3D}"/>
    <cellStyle name="Berechnung 7 5 15" xfId="7272" xr:uid="{25F35B77-B042-4FE9-9108-475F5988A6C1}"/>
    <cellStyle name="Berechnung 7 5 15 2" xfId="27714" xr:uid="{5E1AE3DE-3542-4310-A794-71CB892C2310}"/>
    <cellStyle name="Berechnung 7 5 16" xfId="27715" xr:uid="{30FAF621-6CC8-4406-A7F6-EFE73F28E632}"/>
    <cellStyle name="Berechnung 7 5 2" xfId="7273" xr:uid="{99C18FD6-35C9-41E9-94EC-33A48661A182}"/>
    <cellStyle name="Berechnung 7 5 2 10" xfId="7274" xr:uid="{20715C15-1FAD-46E8-A691-58A1A80C8E5B}"/>
    <cellStyle name="Berechnung 7 5 2 10 2" xfId="27716" xr:uid="{10CED7C8-B667-480F-A996-439D3D22D19A}"/>
    <cellStyle name="Berechnung 7 5 2 11" xfId="7275" xr:uid="{AE990F40-2497-42F9-AEF9-2299E09E00A2}"/>
    <cellStyle name="Berechnung 7 5 2 11 2" xfId="27717" xr:uid="{2F3BC109-3188-4323-94FE-66DC2276CD0D}"/>
    <cellStyle name="Berechnung 7 5 2 12" xfId="7276" xr:uid="{62287FE1-A174-4499-8345-628D4BBDF566}"/>
    <cellStyle name="Berechnung 7 5 2 12 2" xfId="27718" xr:uid="{3E28C7AA-BB01-48AB-8884-F0841916849B}"/>
    <cellStyle name="Berechnung 7 5 2 13" xfId="7277" xr:uid="{A547A09F-F40E-43AF-A378-EEBB073CA22B}"/>
    <cellStyle name="Berechnung 7 5 2 13 2" xfId="27719" xr:uid="{BD85EF58-66F5-492A-B475-03979F2BF14A}"/>
    <cellStyle name="Berechnung 7 5 2 14" xfId="7278" xr:uid="{316B9CD7-3594-44F6-804C-6A2356B0A96A}"/>
    <cellStyle name="Berechnung 7 5 2 14 2" xfId="27720" xr:uid="{F32844FF-13EE-40A1-A200-F5269DA97FF5}"/>
    <cellStyle name="Berechnung 7 5 2 15" xfId="27721" xr:uid="{D6099EF0-7BD8-4E1A-A40B-79E5FA092C89}"/>
    <cellStyle name="Berechnung 7 5 2 2" xfId="7279" xr:uid="{35721E76-99AF-4BE2-8ACF-45D5D0712B42}"/>
    <cellStyle name="Berechnung 7 5 2 2 10" xfId="7280" xr:uid="{A563679C-620A-4212-A540-06887F3F2004}"/>
    <cellStyle name="Berechnung 7 5 2 2 10 2" xfId="27722" xr:uid="{5EE1B1A4-8792-400C-AF7A-0E475A6417A2}"/>
    <cellStyle name="Berechnung 7 5 2 2 11" xfId="7281" xr:uid="{3C99B4FE-FF36-423D-BE40-CE69823B41AA}"/>
    <cellStyle name="Berechnung 7 5 2 2 11 2" xfId="27723" xr:uid="{32D4E186-1B87-4AC0-8327-BF390616604D}"/>
    <cellStyle name="Berechnung 7 5 2 2 12" xfId="7282" xr:uid="{909AC52C-1D04-4DBF-A765-CE2FCBAD9A28}"/>
    <cellStyle name="Berechnung 7 5 2 2 12 2" xfId="27724" xr:uid="{5237D07B-67A8-4FB8-83A8-66EF4537F71F}"/>
    <cellStyle name="Berechnung 7 5 2 2 13" xfId="7283" xr:uid="{2B07C1AF-B54D-4598-A6A8-E2350BF0B2CF}"/>
    <cellStyle name="Berechnung 7 5 2 2 13 2" xfId="27725" xr:uid="{74886ECA-4375-404E-9323-CE7E6739920F}"/>
    <cellStyle name="Berechnung 7 5 2 2 14" xfId="7284" xr:uid="{A495E482-9820-4E10-84E1-28B980B45158}"/>
    <cellStyle name="Berechnung 7 5 2 2 14 2" xfId="27726" xr:uid="{0153CDD1-A22C-4B5F-809A-4C744806CD77}"/>
    <cellStyle name="Berechnung 7 5 2 2 15" xfId="27727" xr:uid="{AD3B2106-1024-47E8-B79F-FCA47E6D55BE}"/>
    <cellStyle name="Berechnung 7 5 2 2 2" xfId="7285" xr:uid="{FA273E98-5785-4F92-B923-E5A6E750EE75}"/>
    <cellStyle name="Berechnung 7 5 2 2 2 2" xfId="27728" xr:uid="{FE8360C9-D772-4C05-BE5B-AAA0FFF8A631}"/>
    <cellStyle name="Berechnung 7 5 2 2 3" xfId="7286" xr:uid="{CD9B9652-FD36-452A-8045-590DEE9BFA33}"/>
    <cellStyle name="Berechnung 7 5 2 2 3 2" xfId="27729" xr:uid="{386546D3-DE70-4E83-8F1B-F8C709859D7B}"/>
    <cellStyle name="Berechnung 7 5 2 2 4" xfId="7287" xr:uid="{2E96EEA3-70C3-49C2-BDBE-FA727742C9CE}"/>
    <cellStyle name="Berechnung 7 5 2 2 4 2" xfId="27730" xr:uid="{313616CB-F23C-4D7D-A9DF-624961E2963A}"/>
    <cellStyle name="Berechnung 7 5 2 2 5" xfId="7288" xr:uid="{6E7F0628-D32C-47C3-A73F-FFA2E5BDECE1}"/>
    <cellStyle name="Berechnung 7 5 2 2 5 2" xfId="27731" xr:uid="{05705667-874F-4BB0-83BB-499A12340212}"/>
    <cellStyle name="Berechnung 7 5 2 2 6" xfId="7289" xr:uid="{08BD47A2-6A97-4C50-A0EE-01E702C7DACE}"/>
    <cellStyle name="Berechnung 7 5 2 2 6 2" xfId="27732" xr:uid="{72C7F71F-9062-471E-80E6-4850C718CEEB}"/>
    <cellStyle name="Berechnung 7 5 2 2 7" xfId="7290" xr:uid="{99D1889B-457D-493C-AA0A-99D90F52A1B9}"/>
    <cellStyle name="Berechnung 7 5 2 2 7 2" xfId="27733" xr:uid="{E2D1743E-58F6-413D-AF3E-461D919C4505}"/>
    <cellStyle name="Berechnung 7 5 2 2 8" xfId="7291" xr:uid="{4B548C2A-A4D4-49F6-9BE2-D8090D22E930}"/>
    <cellStyle name="Berechnung 7 5 2 2 8 2" xfId="27734" xr:uid="{4C6BE99A-4632-4B3B-90EF-4E87D3F00777}"/>
    <cellStyle name="Berechnung 7 5 2 2 9" xfId="7292" xr:uid="{D6304960-E97B-429B-BF13-83B9DFC599CF}"/>
    <cellStyle name="Berechnung 7 5 2 2 9 2" xfId="27735" xr:uid="{511905B4-5B0F-48AF-8002-F720DBE8A245}"/>
    <cellStyle name="Berechnung 7 5 2 3" xfId="7293" xr:uid="{E9A60EA8-3163-49BD-891B-456B3242E932}"/>
    <cellStyle name="Berechnung 7 5 2 3 2" xfId="27736" xr:uid="{DD170199-6F51-42D5-8461-1206E27338C9}"/>
    <cellStyle name="Berechnung 7 5 2 4" xfId="7294" xr:uid="{D0695432-C5C1-429B-92EB-569B8CF6F021}"/>
    <cellStyle name="Berechnung 7 5 2 4 2" xfId="27737" xr:uid="{1BECB367-1553-4D76-B785-C2EFBE60E3D1}"/>
    <cellStyle name="Berechnung 7 5 2 5" xfId="7295" xr:uid="{E47731D6-A351-4744-BF16-C8720146DD45}"/>
    <cellStyle name="Berechnung 7 5 2 5 2" xfId="27738" xr:uid="{CEC8767B-0F18-4866-859F-9495FBB8D422}"/>
    <cellStyle name="Berechnung 7 5 2 6" xfId="7296" xr:uid="{31CB57AF-8461-4AAE-8646-2A2EC2A2F44E}"/>
    <cellStyle name="Berechnung 7 5 2 6 2" xfId="27739" xr:uid="{2A2C6A75-193D-4754-B893-BF491CAB10F6}"/>
    <cellStyle name="Berechnung 7 5 2 7" xfId="7297" xr:uid="{7A7645CB-C94A-468A-8773-0FD529DE7500}"/>
    <cellStyle name="Berechnung 7 5 2 7 2" xfId="27740" xr:uid="{E736883B-8EED-480F-82A9-9EB9833E3A2D}"/>
    <cellStyle name="Berechnung 7 5 2 8" xfId="7298" xr:uid="{25D2C4F1-5AA8-42FC-B2F2-BE7A7EB43EE2}"/>
    <cellStyle name="Berechnung 7 5 2 8 2" xfId="27741" xr:uid="{7386D264-47AB-4C14-8CB8-C13674E8D6FE}"/>
    <cellStyle name="Berechnung 7 5 2 9" xfId="7299" xr:uid="{06162E4E-EB40-4AD5-97B2-F3E36E4837BD}"/>
    <cellStyle name="Berechnung 7 5 2 9 2" xfId="27742" xr:uid="{900522DD-329E-4D26-B740-B58824041619}"/>
    <cellStyle name="Berechnung 7 5 3" xfId="7300" xr:uid="{1F7ED91A-509C-4DF9-BBE7-F98639221C84}"/>
    <cellStyle name="Berechnung 7 5 3 10" xfId="7301" xr:uid="{320A27C7-4CAD-4EFE-A2DC-852869D4E2CD}"/>
    <cellStyle name="Berechnung 7 5 3 10 2" xfId="27743" xr:uid="{C7F8C4EA-382F-4075-A1AD-2816EF8D1573}"/>
    <cellStyle name="Berechnung 7 5 3 11" xfId="7302" xr:uid="{91878266-1DB2-4B09-AF65-D0C4A4AF4691}"/>
    <cellStyle name="Berechnung 7 5 3 11 2" xfId="27744" xr:uid="{2C227096-5205-4695-8707-7CE06975467C}"/>
    <cellStyle name="Berechnung 7 5 3 12" xfId="7303" xr:uid="{A9B3C1D3-D90E-4DD2-8A63-E826ED77F61B}"/>
    <cellStyle name="Berechnung 7 5 3 12 2" xfId="27745" xr:uid="{0C17A7B5-5431-4839-BE7F-84A6C126FBE9}"/>
    <cellStyle name="Berechnung 7 5 3 13" xfId="7304" xr:uid="{38CDB65B-D1C8-4F92-B16A-95FDD9BA9E19}"/>
    <cellStyle name="Berechnung 7 5 3 13 2" xfId="27746" xr:uid="{5F362703-DB3A-4C3E-8397-CE7A0D8A07C2}"/>
    <cellStyle name="Berechnung 7 5 3 14" xfId="7305" xr:uid="{D1401A89-4B41-4C95-88CE-FF54A19BF4D3}"/>
    <cellStyle name="Berechnung 7 5 3 14 2" xfId="27747" xr:uid="{73CA54AF-9858-4A2A-9853-C57C99B882C1}"/>
    <cellStyle name="Berechnung 7 5 3 15" xfId="27748" xr:uid="{13B24A61-405F-4673-9163-EDFA1ADAFB7E}"/>
    <cellStyle name="Berechnung 7 5 3 2" xfId="7306" xr:uid="{D854A8E9-80E5-464E-8DD8-D8C3A27FDFDD}"/>
    <cellStyle name="Berechnung 7 5 3 2 2" xfId="27749" xr:uid="{36BAD8EE-A039-4321-AEDB-4149EEFD70B6}"/>
    <cellStyle name="Berechnung 7 5 3 3" xfId="7307" xr:uid="{81B063D4-40A3-417E-AF99-0FB7B6FC4E2A}"/>
    <cellStyle name="Berechnung 7 5 3 3 2" xfId="27750" xr:uid="{39C7CAF1-3A0B-41AC-9641-03B33FADBB84}"/>
    <cellStyle name="Berechnung 7 5 3 4" xfId="7308" xr:uid="{B0604FE3-34AD-404D-AFE6-0863585D5D4B}"/>
    <cellStyle name="Berechnung 7 5 3 4 2" xfId="27751" xr:uid="{46D3E7E6-26BC-4C3A-8C99-A6FE0346E037}"/>
    <cellStyle name="Berechnung 7 5 3 5" xfId="7309" xr:uid="{B34ACFFE-A393-4D8A-A3E3-6DD11041E022}"/>
    <cellStyle name="Berechnung 7 5 3 5 2" xfId="27752" xr:uid="{19025C3A-9BA1-4F8D-B2BC-709F158D3211}"/>
    <cellStyle name="Berechnung 7 5 3 6" xfId="7310" xr:uid="{F1909C4A-4ACF-4932-A2C9-FE90DF232181}"/>
    <cellStyle name="Berechnung 7 5 3 6 2" xfId="27753" xr:uid="{41497A18-0E61-428D-A2F1-03F869B524F4}"/>
    <cellStyle name="Berechnung 7 5 3 7" xfId="7311" xr:uid="{1B792B48-2E47-45A1-81B0-645B0D637810}"/>
    <cellStyle name="Berechnung 7 5 3 7 2" xfId="27754" xr:uid="{08CFA3BE-E667-4AE3-B9A7-A59074248ECD}"/>
    <cellStyle name="Berechnung 7 5 3 8" xfId="7312" xr:uid="{7F450E2D-7F9D-45FE-819C-51653B6CDD16}"/>
    <cellStyle name="Berechnung 7 5 3 8 2" xfId="27755" xr:uid="{A035D1BE-EF51-4C11-86D3-0912866DD04A}"/>
    <cellStyle name="Berechnung 7 5 3 9" xfId="7313" xr:uid="{3CC9F244-563E-49C1-B262-7C2ABE39FD4F}"/>
    <cellStyle name="Berechnung 7 5 3 9 2" xfId="27756" xr:uid="{B02E5BF9-7BD0-49D5-9800-956C3E68B41B}"/>
    <cellStyle name="Berechnung 7 5 4" xfId="7314" xr:uid="{F46182CE-357C-459E-A22B-8848935AFE46}"/>
    <cellStyle name="Berechnung 7 5 4 2" xfId="27757" xr:uid="{F184C1E5-14C2-4B1B-853F-9E8D1B507A74}"/>
    <cellStyle name="Berechnung 7 5 5" xfId="7315" xr:uid="{CDADC8DE-019E-4109-959F-92FFB16668BE}"/>
    <cellStyle name="Berechnung 7 5 5 2" xfId="27758" xr:uid="{45F02F3C-35D0-4AD3-ACCB-563B7CA3982E}"/>
    <cellStyle name="Berechnung 7 5 6" xfId="7316" xr:uid="{7BCBB379-5DEF-4BA0-8D0D-5346E5E10CD5}"/>
    <cellStyle name="Berechnung 7 5 6 2" xfId="27759" xr:uid="{18F4A0D8-9E4C-4095-9642-2E7B26EDEAB4}"/>
    <cellStyle name="Berechnung 7 5 7" xfId="7317" xr:uid="{E174C757-1E38-4005-904F-D227C715617D}"/>
    <cellStyle name="Berechnung 7 5 7 2" xfId="27760" xr:uid="{9E2819A4-3133-4362-A506-42BFE96181F4}"/>
    <cellStyle name="Berechnung 7 5 8" xfId="7318" xr:uid="{439E1809-4722-4F0C-86C4-9020681D615F}"/>
    <cellStyle name="Berechnung 7 5 8 2" xfId="27761" xr:uid="{D2DF78CD-18F2-4BF4-B754-F1572CE019E5}"/>
    <cellStyle name="Berechnung 7 5 9" xfId="7319" xr:uid="{7504962B-AAEF-4400-B497-BE9198E01D2D}"/>
    <cellStyle name="Berechnung 7 5 9 2" xfId="27762" xr:uid="{5DCFF9ED-84AB-4B70-BA27-7EDA72ECA723}"/>
    <cellStyle name="Berechnung 7 6" xfId="7320" xr:uid="{9FC4F7CC-9C17-4406-A643-16CE53199181}"/>
    <cellStyle name="Berechnung 7 6 10" xfId="7321" xr:uid="{52C84D08-4B83-4362-AE16-D29B41C381F3}"/>
    <cellStyle name="Berechnung 7 6 10 2" xfId="27763" xr:uid="{1C3BC5D4-E9FD-4B5C-BE32-B85418869B05}"/>
    <cellStyle name="Berechnung 7 6 11" xfId="7322" xr:uid="{68341B02-8DC6-4454-94EB-959D2FF96F65}"/>
    <cellStyle name="Berechnung 7 6 11 2" xfId="27764" xr:uid="{0CA8DEA3-2019-405C-8BEC-5E4A8CFF3D46}"/>
    <cellStyle name="Berechnung 7 6 12" xfId="7323" xr:uid="{430DFC5E-A483-4FAA-BB3F-B9E622ED2BDC}"/>
    <cellStyle name="Berechnung 7 6 12 2" xfId="27765" xr:uid="{825E3ED4-97DF-4BED-BAF9-B0002DC8E5C3}"/>
    <cellStyle name="Berechnung 7 6 13" xfId="7324" xr:uid="{8F2508C1-8131-429F-BD2B-7A156BFA14F0}"/>
    <cellStyle name="Berechnung 7 6 13 2" xfId="27766" xr:uid="{D7FF5F6C-5761-458E-A099-966401F3C753}"/>
    <cellStyle name="Berechnung 7 6 14" xfId="7325" xr:uid="{05EAFF98-BBA8-4149-B669-73A794CB80C6}"/>
    <cellStyle name="Berechnung 7 6 14 2" xfId="27767" xr:uid="{3B75CE5B-4405-411E-A670-8BEFD6B1C71C}"/>
    <cellStyle name="Berechnung 7 6 15" xfId="7326" xr:uid="{EBA616D5-91C6-425E-A6CF-95DACC9A751D}"/>
    <cellStyle name="Berechnung 7 6 15 2" xfId="27768" xr:uid="{FA22722F-4718-4EB7-AB26-958CC247C7C9}"/>
    <cellStyle name="Berechnung 7 6 16" xfId="27769" xr:uid="{366F46A2-CCD1-464B-976E-A5BA068FD7C1}"/>
    <cellStyle name="Berechnung 7 6 2" xfId="7327" xr:uid="{D1AE5CFE-4599-489C-8F6A-30E1713A5747}"/>
    <cellStyle name="Berechnung 7 6 2 10" xfId="7328" xr:uid="{6B9ECD1C-4EBD-41C9-98BA-B788E8BC83FE}"/>
    <cellStyle name="Berechnung 7 6 2 10 2" xfId="27770" xr:uid="{CCF70767-AB30-46BD-AFE8-B92719975BC6}"/>
    <cellStyle name="Berechnung 7 6 2 11" xfId="7329" xr:uid="{64BA132D-D9EB-4B3D-9609-A7F0700D1255}"/>
    <cellStyle name="Berechnung 7 6 2 11 2" xfId="27771" xr:uid="{F9836FF9-010C-43F2-8CC5-95DA069380C6}"/>
    <cellStyle name="Berechnung 7 6 2 12" xfId="7330" xr:uid="{CCF49A37-0E10-47F1-81CD-13C9494AF8CD}"/>
    <cellStyle name="Berechnung 7 6 2 12 2" xfId="27772" xr:uid="{2312CCD9-4C1F-4CAC-9E9A-F53D36C85833}"/>
    <cellStyle name="Berechnung 7 6 2 13" xfId="7331" xr:uid="{6F3365E4-4FB2-43C0-B31D-62F684711586}"/>
    <cellStyle name="Berechnung 7 6 2 13 2" xfId="27773" xr:uid="{FFC0E9A4-FE35-4FD2-B70D-53A87F084D8D}"/>
    <cellStyle name="Berechnung 7 6 2 14" xfId="7332" xr:uid="{E5DAF4CB-75D9-464B-81D0-8A44AD8F438D}"/>
    <cellStyle name="Berechnung 7 6 2 14 2" xfId="27774" xr:uid="{588A3331-9B7A-47FC-85ED-F454EE8BDCD9}"/>
    <cellStyle name="Berechnung 7 6 2 15" xfId="27775" xr:uid="{59CE0F9A-5A6C-4A22-A9B6-218987A4AFC8}"/>
    <cellStyle name="Berechnung 7 6 2 2" xfId="7333" xr:uid="{F11B48ED-B1ED-4879-A21D-85834307FE70}"/>
    <cellStyle name="Berechnung 7 6 2 2 10" xfId="7334" xr:uid="{B1D8436A-BF3E-416B-8010-60338D70EF4F}"/>
    <cellStyle name="Berechnung 7 6 2 2 10 2" xfId="27776" xr:uid="{549D3EA3-5FB7-4E3D-9681-AEC2CCE981AB}"/>
    <cellStyle name="Berechnung 7 6 2 2 11" xfId="7335" xr:uid="{1A23D3E3-19C6-4549-9955-CEF2B616CFB5}"/>
    <cellStyle name="Berechnung 7 6 2 2 11 2" xfId="27777" xr:uid="{D0C17D22-F89F-49DD-A4C5-AE01D4739F08}"/>
    <cellStyle name="Berechnung 7 6 2 2 12" xfId="7336" xr:uid="{D6474DD0-0910-481C-AB14-957F0C86ADE2}"/>
    <cellStyle name="Berechnung 7 6 2 2 12 2" xfId="27778" xr:uid="{F60A840F-DCCB-460F-B447-7FD765765C96}"/>
    <cellStyle name="Berechnung 7 6 2 2 13" xfId="7337" xr:uid="{EF2CFB24-853E-4C94-8FD5-ABF18AD4D8C1}"/>
    <cellStyle name="Berechnung 7 6 2 2 13 2" xfId="27779" xr:uid="{A8081565-F805-4EA6-8C85-980A9548330B}"/>
    <cellStyle name="Berechnung 7 6 2 2 14" xfId="7338" xr:uid="{66CA87EF-3D95-4B66-8141-4FEB9CAC928A}"/>
    <cellStyle name="Berechnung 7 6 2 2 14 2" xfId="27780" xr:uid="{D732E4A8-09E8-45A2-B542-9AB1F4C764C0}"/>
    <cellStyle name="Berechnung 7 6 2 2 15" xfId="27781" xr:uid="{97502F8C-A86B-41CB-9F43-D991C45F9868}"/>
    <cellStyle name="Berechnung 7 6 2 2 2" xfId="7339" xr:uid="{6441A5B4-C6D7-474A-BDFE-9EF1974AF271}"/>
    <cellStyle name="Berechnung 7 6 2 2 2 2" xfId="27782" xr:uid="{33DC4286-8605-40AD-8745-1DE9BDCAF6D5}"/>
    <cellStyle name="Berechnung 7 6 2 2 3" xfId="7340" xr:uid="{B3FD557E-DDB8-4657-A581-451A1BA0CA22}"/>
    <cellStyle name="Berechnung 7 6 2 2 3 2" xfId="27783" xr:uid="{05DAACDB-00C4-4A8C-B689-CB9FAFCA1E5C}"/>
    <cellStyle name="Berechnung 7 6 2 2 4" xfId="7341" xr:uid="{00BCA624-C757-4AC8-838D-E316DE5259B0}"/>
    <cellStyle name="Berechnung 7 6 2 2 4 2" xfId="27784" xr:uid="{BC2FD290-7D78-44D0-975D-9CC0A0892C7A}"/>
    <cellStyle name="Berechnung 7 6 2 2 5" xfId="7342" xr:uid="{0ADFC44B-9D06-420F-B105-56F5F1165AA9}"/>
    <cellStyle name="Berechnung 7 6 2 2 5 2" xfId="27785" xr:uid="{59E933CE-F007-4921-A879-E2BA4E8AD6D9}"/>
    <cellStyle name="Berechnung 7 6 2 2 6" xfId="7343" xr:uid="{5B8C9A82-EAE1-4434-977B-12791FA8D753}"/>
    <cellStyle name="Berechnung 7 6 2 2 6 2" xfId="27786" xr:uid="{5A70A480-BFD0-4554-8979-7D4DD4463D94}"/>
    <cellStyle name="Berechnung 7 6 2 2 7" xfId="7344" xr:uid="{AC8E0BC2-D135-4177-BB9E-0B0DF064D8A5}"/>
    <cellStyle name="Berechnung 7 6 2 2 7 2" xfId="27787" xr:uid="{633A70F6-1C0E-4FA4-97FC-61A0A622DB62}"/>
    <cellStyle name="Berechnung 7 6 2 2 8" xfId="7345" xr:uid="{FEC5B57C-E24D-495D-B927-19D9A2B09F35}"/>
    <cellStyle name="Berechnung 7 6 2 2 8 2" xfId="27788" xr:uid="{FB1FFEDB-22BA-4B13-82F6-E435CD37F88A}"/>
    <cellStyle name="Berechnung 7 6 2 2 9" xfId="7346" xr:uid="{FDAC11D2-7932-44B1-9B5E-FE2E88A2DBA0}"/>
    <cellStyle name="Berechnung 7 6 2 2 9 2" xfId="27789" xr:uid="{B34E22BA-6245-4C45-B62B-467D4EA5C21A}"/>
    <cellStyle name="Berechnung 7 6 2 3" xfId="7347" xr:uid="{866B006A-4E58-4E01-8B49-200D97F1723E}"/>
    <cellStyle name="Berechnung 7 6 2 3 2" xfId="27790" xr:uid="{64CA13CE-AD16-499A-B2E6-F5990D8E230F}"/>
    <cellStyle name="Berechnung 7 6 2 4" xfId="7348" xr:uid="{11E6440E-A99D-4FC3-AE15-FF8948B2B930}"/>
    <cellStyle name="Berechnung 7 6 2 4 2" xfId="27791" xr:uid="{5D319C9A-F8C1-4A50-B4E9-DFECCDE638EC}"/>
    <cellStyle name="Berechnung 7 6 2 5" xfId="7349" xr:uid="{32431C1A-EF49-4835-AB3C-B767F5E1C967}"/>
    <cellStyle name="Berechnung 7 6 2 5 2" xfId="27792" xr:uid="{BB7C8805-9A17-4484-89EE-0F22560D1523}"/>
    <cellStyle name="Berechnung 7 6 2 6" xfId="7350" xr:uid="{CFE67E21-9D74-4E54-B1ED-E411463D2D4C}"/>
    <cellStyle name="Berechnung 7 6 2 6 2" xfId="27793" xr:uid="{30923B8B-E91A-4E1E-82DA-65BD0CCAE116}"/>
    <cellStyle name="Berechnung 7 6 2 7" xfId="7351" xr:uid="{B4F7E4A8-0209-43C9-8066-C3A11706E039}"/>
    <cellStyle name="Berechnung 7 6 2 7 2" xfId="27794" xr:uid="{DA1A0C1D-235C-4969-95BA-02027E253D8C}"/>
    <cellStyle name="Berechnung 7 6 2 8" xfId="7352" xr:uid="{7279ECF7-E516-4438-B3A8-F8FB772E610D}"/>
    <cellStyle name="Berechnung 7 6 2 8 2" xfId="27795" xr:uid="{09601335-C792-47AA-9F65-AA07941D23E2}"/>
    <cellStyle name="Berechnung 7 6 2 9" xfId="7353" xr:uid="{1C625947-5442-4DF4-938E-A6591C5B363F}"/>
    <cellStyle name="Berechnung 7 6 2 9 2" xfId="27796" xr:uid="{545113F7-3A55-4DEA-9148-084024031437}"/>
    <cellStyle name="Berechnung 7 6 3" xfId="7354" xr:uid="{7402195D-541E-4C4B-B92D-C4AFE069EDC0}"/>
    <cellStyle name="Berechnung 7 6 3 10" xfId="7355" xr:uid="{80176EC4-E175-42FC-AAD4-A7561AE32C08}"/>
    <cellStyle name="Berechnung 7 6 3 10 2" xfId="27797" xr:uid="{30D36200-CC11-4BDF-B925-31A6EDC5E046}"/>
    <cellStyle name="Berechnung 7 6 3 11" xfId="7356" xr:uid="{084F6E28-10C2-4B7F-BD9B-25197B444109}"/>
    <cellStyle name="Berechnung 7 6 3 11 2" xfId="27798" xr:uid="{6759450F-3BF2-4CF8-9018-2216EF4E72FB}"/>
    <cellStyle name="Berechnung 7 6 3 12" xfId="7357" xr:uid="{1C170B65-2AF0-4A47-8BD7-FC6C3E47A9FD}"/>
    <cellStyle name="Berechnung 7 6 3 12 2" xfId="27799" xr:uid="{9193BF59-6899-46CB-975A-DB81AFB0909F}"/>
    <cellStyle name="Berechnung 7 6 3 13" xfId="7358" xr:uid="{A7648AB0-903F-4E23-A2BD-62A7ED91D34C}"/>
    <cellStyle name="Berechnung 7 6 3 13 2" xfId="27800" xr:uid="{D65E6472-F430-4B9A-81C7-50039DA22D72}"/>
    <cellStyle name="Berechnung 7 6 3 14" xfId="7359" xr:uid="{31D03AF7-BE00-486D-94DD-A01F16E9DC6D}"/>
    <cellStyle name="Berechnung 7 6 3 14 2" xfId="27801" xr:uid="{35A9E8B6-F5F5-4E13-9DEC-FA5B955663D5}"/>
    <cellStyle name="Berechnung 7 6 3 15" xfId="27802" xr:uid="{A8A3995E-BE5E-412C-BE2D-A377698B5D3B}"/>
    <cellStyle name="Berechnung 7 6 3 2" xfId="7360" xr:uid="{F32CC178-2DAB-4CC0-B121-D55A63F59336}"/>
    <cellStyle name="Berechnung 7 6 3 2 2" xfId="27803" xr:uid="{936DA889-9D3F-4BFD-BFAD-1EDA3EFA1F94}"/>
    <cellStyle name="Berechnung 7 6 3 3" xfId="7361" xr:uid="{86221F0C-7213-4A07-8A8F-FC04D1538738}"/>
    <cellStyle name="Berechnung 7 6 3 3 2" xfId="27804" xr:uid="{820FEEAC-6C48-4960-B1F6-91C223DDF7B6}"/>
    <cellStyle name="Berechnung 7 6 3 4" xfId="7362" xr:uid="{5DD8C7EB-5206-4AC6-946D-70FBB826F9E1}"/>
    <cellStyle name="Berechnung 7 6 3 4 2" xfId="27805" xr:uid="{25A9221B-418E-414C-9994-0475B58A3AC6}"/>
    <cellStyle name="Berechnung 7 6 3 5" xfId="7363" xr:uid="{913ECA7F-6F42-49F0-8BBC-B528007A5790}"/>
    <cellStyle name="Berechnung 7 6 3 5 2" xfId="27806" xr:uid="{71822690-A1C2-4CA0-82F0-CFA5D82B87C5}"/>
    <cellStyle name="Berechnung 7 6 3 6" xfId="7364" xr:uid="{2588892B-F481-494B-8343-F9E5D5899D4A}"/>
    <cellStyle name="Berechnung 7 6 3 6 2" xfId="27807" xr:uid="{1AB07B5D-CDBD-4840-8143-3D42456AE975}"/>
    <cellStyle name="Berechnung 7 6 3 7" xfId="7365" xr:uid="{E562D2CB-0166-44D3-AE71-FBAC23D66DCD}"/>
    <cellStyle name="Berechnung 7 6 3 7 2" xfId="27808" xr:uid="{96041A3D-6C1E-450B-AF59-4CE1B938BEFC}"/>
    <cellStyle name="Berechnung 7 6 3 8" xfId="7366" xr:uid="{EF2FC449-4D09-4BEC-B691-45776145FFBB}"/>
    <cellStyle name="Berechnung 7 6 3 8 2" xfId="27809" xr:uid="{D354653B-9877-4DCC-AE2C-A1A570B85270}"/>
    <cellStyle name="Berechnung 7 6 3 9" xfId="7367" xr:uid="{D0FDD07D-7091-467F-8259-13C1B90E06B8}"/>
    <cellStyle name="Berechnung 7 6 3 9 2" xfId="27810" xr:uid="{C68686C7-225A-4C9D-BE02-AB21FA9D80CF}"/>
    <cellStyle name="Berechnung 7 6 4" xfId="7368" xr:uid="{0720E561-2996-4FB4-85E8-D715B73C3AE7}"/>
    <cellStyle name="Berechnung 7 6 4 2" xfId="27811" xr:uid="{8340311E-7E76-400F-95BA-D78A397A1146}"/>
    <cellStyle name="Berechnung 7 6 5" xfId="7369" xr:uid="{F59FA3A0-2E44-4CCE-8796-10A3C7EAC8F3}"/>
    <cellStyle name="Berechnung 7 6 5 2" xfId="27812" xr:uid="{AC86F658-8F73-4195-AA6F-DA8D920E192C}"/>
    <cellStyle name="Berechnung 7 6 6" xfId="7370" xr:uid="{6B9FC96F-D988-42F9-A650-CFB9DBC2FF9F}"/>
    <cellStyle name="Berechnung 7 6 6 2" xfId="27813" xr:uid="{358EC5FF-A9B8-40A7-BAF2-ED63138D6FAA}"/>
    <cellStyle name="Berechnung 7 6 7" xfId="7371" xr:uid="{24A167A9-6719-4226-9048-FDAAB5033C70}"/>
    <cellStyle name="Berechnung 7 6 7 2" xfId="27814" xr:uid="{DDDA07E3-9061-4E81-840D-2E95D4397D51}"/>
    <cellStyle name="Berechnung 7 6 8" xfId="7372" xr:uid="{2508D98B-C8F9-4AB0-B6E8-0BA62072976A}"/>
    <cellStyle name="Berechnung 7 6 8 2" xfId="27815" xr:uid="{41F78E19-B363-4C8A-AA46-AFF56FE53EAE}"/>
    <cellStyle name="Berechnung 7 6 9" xfId="7373" xr:uid="{65EA9EDD-F3C9-48BC-BE0E-59C932992345}"/>
    <cellStyle name="Berechnung 7 6 9 2" xfId="27816" xr:uid="{A042F7CD-D48B-4BCE-833D-6BD4303507B2}"/>
    <cellStyle name="Berechnung 7 7" xfId="7374" xr:uid="{CC32CC06-51E4-4BA8-AF64-15E968031051}"/>
    <cellStyle name="Berechnung 7 7 10" xfId="7375" xr:uid="{9CFEF21A-2CA7-4EF1-9368-635A9612160A}"/>
    <cellStyle name="Berechnung 7 7 10 2" xfId="27817" xr:uid="{DA962D2B-8424-4C35-9131-8BC7A6A2EB4D}"/>
    <cellStyle name="Berechnung 7 7 11" xfId="7376" xr:uid="{9FD68324-BC8C-457D-8E65-882CFAAFA784}"/>
    <cellStyle name="Berechnung 7 7 11 2" xfId="27818" xr:uid="{834E12BB-A4B1-4F58-A66D-D0F5002A5BF4}"/>
    <cellStyle name="Berechnung 7 7 12" xfId="7377" xr:uid="{20412D2A-81C3-4A30-88D2-5D3E0B387721}"/>
    <cellStyle name="Berechnung 7 7 12 2" xfId="27819" xr:uid="{DC4A137A-0498-4C6A-B7EA-3D692380E3AC}"/>
    <cellStyle name="Berechnung 7 7 13" xfId="7378" xr:uid="{D4FD77E6-336F-4052-A7B9-BDFFCB5F184F}"/>
    <cellStyle name="Berechnung 7 7 13 2" xfId="27820" xr:uid="{1A1AB342-5BCD-40C0-B8D0-C92A49ED8F6C}"/>
    <cellStyle name="Berechnung 7 7 14" xfId="7379" xr:uid="{87F217A2-7620-4CB2-BC40-0F86AF9A65FD}"/>
    <cellStyle name="Berechnung 7 7 14 2" xfId="27821" xr:uid="{0AFA811E-1FBD-44FE-A6F2-9FDB0A8DA23B}"/>
    <cellStyle name="Berechnung 7 7 15" xfId="27822" xr:uid="{211169EA-D861-4D18-88AD-534F3E4B1815}"/>
    <cellStyle name="Berechnung 7 7 2" xfId="7380" xr:uid="{895740E6-3360-4696-842D-3C5A3661BF83}"/>
    <cellStyle name="Berechnung 7 7 2 10" xfId="7381" xr:uid="{D2B98044-B29E-4EB0-90CC-9E4657C241FA}"/>
    <cellStyle name="Berechnung 7 7 2 10 2" xfId="27823" xr:uid="{5E4B4C6B-2B35-423B-A486-6B6458DF16D5}"/>
    <cellStyle name="Berechnung 7 7 2 11" xfId="7382" xr:uid="{EC7FB371-B5C5-4579-8013-B45DD75382EF}"/>
    <cellStyle name="Berechnung 7 7 2 11 2" xfId="27824" xr:uid="{CCF8A045-0E72-4951-8668-005FAB1ED9A8}"/>
    <cellStyle name="Berechnung 7 7 2 12" xfId="7383" xr:uid="{E3733B7B-C63A-495D-AA52-2D9C6D0F4CFB}"/>
    <cellStyle name="Berechnung 7 7 2 12 2" xfId="27825" xr:uid="{6A8549F5-3F44-4764-B328-9664D323F00F}"/>
    <cellStyle name="Berechnung 7 7 2 13" xfId="7384" xr:uid="{E5A8DA7A-59C4-4D6B-B611-1216FA904EE4}"/>
    <cellStyle name="Berechnung 7 7 2 13 2" xfId="27826" xr:uid="{B08A6EBA-64BB-4D45-A499-F41D9087E8B0}"/>
    <cellStyle name="Berechnung 7 7 2 14" xfId="7385" xr:uid="{ACB55CE4-2950-40D4-B5F0-F3DBEB288304}"/>
    <cellStyle name="Berechnung 7 7 2 14 2" xfId="27827" xr:uid="{995C398B-F558-4BCA-913B-D1685EA11E47}"/>
    <cellStyle name="Berechnung 7 7 2 15" xfId="27828" xr:uid="{1211C25C-D378-4158-8599-2191BF35C3A5}"/>
    <cellStyle name="Berechnung 7 7 2 2" xfId="7386" xr:uid="{526DC694-5305-4375-8157-B744A0BA3B9A}"/>
    <cellStyle name="Berechnung 7 7 2 2 2" xfId="27829" xr:uid="{321AFBFC-88A2-4529-B011-3D3EC223E85F}"/>
    <cellStyle name="Berechnung 7 7 2 3" xfId="7387" xr:uid="{3BD6D404-FA98-4646-BA7E-960B4B39990C}"/>
    <cellStyle name="Berechnung 7 7 2 3 2" xfId="27830" xr:uid="{6EFCB9EA-F389-4309-822D-2D51367AA2ED}"/>
    <cellStyle name="Berechnung 7 7 2 4" xfId="7388" xr:uid="{6CD380D8-0F72-4620-9FEB-23E96F567EC2}"/>
    <cellStyle name="Berechnung 7 7 2 4 2" xfId="27831" xr:uid="{3A7816D3-32B8-4F13-9F9B-7E5DE7D338B7}"/>
    <cellStyle name="Berechnung 7 7 2 5" xfId="7389" xr:uid="{9D35EB68-B411-4F15-928C-22E3A0E542F1}"/>
    <cellStyle name="Berechnung 7 7 2 5 2" xfId="27832" xr:uid="{0D6099FB-6903-4406-A109-374951EB39A9}"/>
    <cellStyle name="Berechnung 7 7 2 6" xfId="7390" xr:uid="{7339BED4-634D-4D7D-94CA-F17680B9CF7E}"/>
    <cellStyle name="Berechnung 7 7 2 6 2" xfId="27833" xr:uid="{4C14700B-6592-4C07-B02A-A7C37D599E37}"/>
    <cellStyle name="Berechnung 7 7 2 7" xfId="7391" xr:uid="{BE11C4A8-0969-452D-82FF-EE8EE99928A3}"/>
    <cellStyle name="Berechnung 7 7 2 7 2" xfId="27834" xr:uid="{F00F37A1-A7EC-494E-99DD-626C116F3E13}"/>
    <cellStyle name="Berechnung 7 7 2 8" xfId="7392" xr:uid="{7C867E99-0279-4498-A89E-DD28F593A3FB}"/>
    <cellStyle name="Berechnung 7 7 2 8 2" xfId="27835" xr:uid="{D9CEF112-5789-4BE6-A643-4545926D8029}"/>
    <cellStyle name="Berechnung 7 7 2 9" xfId="7393" xr:uid="{C3C044D2-4273-4F02-8289-8A657AD5F0DD}"/>
    <cellStyle name="Berechnung 7 7 2 9 2" xfId="27836" xr:uid="{9C732F67-2B14-4E33-A4F6-1902FBF31275}"/>
    <cellStyle name="Berechnung 7 7 3" xfId="7394" xr:uid="{61B186F6-1CDB-44CB-BBC1-1336EAB4B037}"/>
    <cellStyle name="Berechnung 7 7 3 2" xfId="27837" xr:uid="{87151CC7-7E9F-40A1-B376-8461EC379CCE}"/>
    <cellStyle name="Berechnung 7 7 4" xfId="7395" xr:uid="{17503307-46DC-4AB4-9779-66B1665A50C1}"/>
    <cellStyle name="Berechnung 7 7 4 2" xfId="27838" xr:uid="{3415E7E9-AAB5-4F70-A791-F12A3453714A}"/>
    <cellStyle name="Berechnung 7 7 5" xfId="7396" xr:uid="{B5A7B85B-6630-4B61-A4D8-6FEE5668670A}"/>
    <cellStyle name="Berechnung 7 7 5 2" xfId="27839" xr:uid="{62045FE7-D8B5-4C15-96BE-EF7FB53BED93}"/>
    <cellStyle name="Berechnung 7 7 6" xfId="7397" xr:uid="{F35F1830-AA5E-43D7-AD14-8B25A128BE3B}"/>
    <cellStyle name="Berechnung 7 7 6 2" xfId="27840" xr:uid="{D4C68D30-C3AE-4F2B-A300-D033AD63E171}"/>
    <cellStyle name="Berechnung 7 7 7" xfId="7398" xr:uid="{78B8C90A-8FDD-4680-9147-AE3D876E2572}"/>
    <cellStyle name="Berechnung 7 7 7 2" xfId="27841" xr:uid="{04676D8A-E3EF-4826-8ADA-5764DFBD6AB4}"/>
    <cellStyle name="Berechnung 7 7 8" xfId="7399" xr:uid="{6D429BF0-10C6-44CF-AE39-288FA0F53595}"/>
    <cellStyle name="Berechnung 7 7 8 2" xfId="27842" xr:uid="{30A9D3AC-2212-48AF-92D6-08EFFA4EFB52}"/>
    <cellStyle name="Berechnung 7 7 9" xfId="7400" xr:uid="{70BD73D5-273C-402F-B137-3A8DDF917E1E}"/>
    <cellStyle name="Berechnung 7 7 9 2" xfId="27843" xr:uid="{8B9E7783-62D6-4434-9A79-18741C236356}"/>
    <cellStyle name="Berechnung 7 8" xfId="7401" xr:uid="{4CF0C527-0E4C-4ADF-AFB7-C96FCAAF3A8A}"/>
    <cellStyle name="Berechnung 7 8 10" xfId="7402" xr:uid="{5FB06F53-A87F-47EC-9BE8-B4A222791FDB}"/>
    <cellStyle name="Berechnung 7 8 10 2" xfId="27844" xr:uid="{AB988B75-262B-43AC-A0F3-6AD473AD0514}"/>
    <cellStyle name="Berechnung 7 8 11" xfId="7403" xr:uid="{0F5E7402-8459-4955-8557-ACD641899EC5}"/>
    <cellStyle name="Berechnung 7 8 11 2" xfId="27845" xr:uid="{A58A6AFD-1045-4D2E-B43A-3A50535109DD}"/>
    <cellStyle name="Berechnung 7 8 12" xfId="7404" xr:uid="{A7F39C19-37AC-41D3-96B8-AE68FE550D4C}"/>
    <cellStyle name="Berechnung 7 8 12 2" xfId="27846" xr:uid="{A3093768-1B54-4C52-9DBE-E156E3DFB869}"/>
    <cellStyle name="Berechnung 7 8 13" xfId="7405" xr:uid="{80E5D64E-F2B7-42A9-BEE3-974F7F3E7424}"/>
    <cellStyle name="Berechnung 7 8 13 2" xfId="27847" xr:uid="{2EA9C31D-1236-41B6-82EF-C9DEF7FF309B}"/>
    <cellStyle name="Berechnung 7 8 14" xfId="7406" xr:uid="{C0794298-AA1E-4840-965F-1183463E3F1C}"/>
    <cellStyle name="Berechnung 7 8 14 2" xfId="27848" xr:uid="{81C4F988-5B52-4280-AB6B-0F4E8D78F9CE}"/>
    <cellStyle name="Berechnung 7 8 15" xfId="27849" xr:uid="{ED59394E-AFAF-440D-8899-9F693BAF61F1}"/>
    <cellStyle name="Berechnung 7 8 2" xfId="7407" xr:uid="{032E2089-87E7-425B-93FF-A7614FEA8F4A}"/>
    <cellStyle name="Berechnung 7 8 2 2" xfId="27850" xr:uid="{5CCDA1A9-0A08-41A4-833E-30F7F9BA9325}"/>
    <cellStyle name="Berechnung 7 8 3" xfId="7408" xr:uid="{9C84FBCB-D127-48F4-9666-B8F5B9748AC8}"/>
    <cellStyle name="Berechnung 7 8 3 2" xfId="27851" xr:uid="{2A167746-51AE-4DE0-9021-453830BAEA9B}"/>
    <cellStyle name="Berechnung 7 8 4" xfId="7409" xr:uid="{000DE3BB-C9F4-482F-ABE3-571EAF1EF9EF}"/>
    <cellStyle name="Berechnung 7 8 4 2" xfId="27852" xr:uid="{F821C3D9-A2AE-49C4-B1DF-532626493ED5}"/>
    <cellStyle name="Berechnung 7 8 5" xfId="7410" xr:uid="{3738030A-9214-46E2-ABDC-0D84E5AAAC50}"/>
    <cellStyle name="Berechnung 7 8 5 2" xfId="27853" xr:uid="{E55C8DA1-14F0-4843-A0ED-B70B0C943155}"/>
    <cellStyle name="Berechnung 7 8 6" xfId="7411" xr:uid="{36700AA4-1722-45D5-84C6-B2751650D465}"/>
    <cellStyle name="Berechnung 7 8 6 2" xfId="27854" xr:uid="{F5551F75-39FD-4EEC-B7A8-9CCC063958F3}"/>
    <cellStyle name="Berechnung 7 8 7" xfId="7412" xr:uid="{B3D83C34-FC58-4CDA-A759-D75A57CA4CAB}"/>
    <cellStyle name="Berechnung 7 8 7 2" xfId="27855" xr:uid="{5FC216DD-29A6-4BF5-BD07-4744E054CF58}"/>
    <cellStyle name="Berechnung 7 8 8" xfId="7413" xr:uid="{F642E634-50B4-4788-9296-17106E3B1CD6}"/>
    <cellStyle name="Berechnung 7 8 8 2" xfId="27856" xr:uid="{BA69003C-C51A-4DF2-A08B-DA480BDD0EC0}"/>
    <cellStyle name="Berechnung 7 8 9" xfId="7414" xr:uid="{0BAAE78E-90E7-4BC7-BE10-4A82CA2D3564}"/>
    <cellStyle name="Berechnung 7 8 9 2" xfId="27857" xr:uid="{5FFC8981-0218-4CAA-8EEA-44C42D923368}"/>
    <cellStyle name="Berechnung 7 9" xfId="7415" xr:uid="{76EDF8E4-C319-4F1D-BF47-F809B28B079F}"/>
    <cellStyle name="Berechnung 7 9 2" xfId="27858" xr:uid="{BD79B879-7C1E-4814-B909-FD6E1B770B03}"/>
    <cellStyle name="Berechnung 8" xfId="7416" xr:uid="{F5715E3C-50EA-4763-984F-7E9812685392}"/>
    <cellStyle name="Berechnung 8 10" xfId="7417" xr:uid="{CD2F4AF2-EF57-4B53-8891-5A400DA4D9F0}"/>
    <cellStyle name="Berechnung 8 10 2" xfId="27859" xr:uid="{884B4906-C91F-4C3F-9DEC-BD9B8424E695}"/>
    <cellStyle name="Berechnung 8 11" xfId="7418" xr:uid="{EDB6D457-45D5-4230-987A-E99F65DE603D}"/>
    <cellStyle name="Berechnung 8 11 2" xfId="27860" xr:uid="{F68FB752-0976-45AC-995A-DF58733E83C4}"/>
    <cellStyle name="Berechnung 8 12" xfId="7419" xr:uid="{B57F0143-81EC-4990-A4F1-05F8D3EE33F9}"/>
    <cellStyle name="Berechnung 8 12 2" xfId="27861" xr:uid="{F449B6DE-B44A-4224-A8D6-C871387CF99E}"/>
    <cellStyle name="Berechnung 8 13" xfId="7420" xr:uid="{88F436DE-688A-460F-8EA2-777C84D8746B}"/>
    <cellStyle name="Berechnung 8 13 2" xfId="27862" xr:uid="{680E5EF7-D9F6-4328-8FC0-9E896554057A}"/>
    <cellStyle name="Berechnung 8 14" xfId="7421" xr:uid="{46FFCF50-54AB-458B-B635-F3C5FE1418E5}"/>
    <cellStyle name="Berechnung 8 14 2" xfId="27863" xr:uid="{3DF6A29F-BC60-4145-9FDF-E2B8DFF2B676}"/>
    <cellStyle name="Berechnung 8 15" xfId="7422" xr:uid="{46CF11DA-F8C2-4F17-A6B1-ECCAE3890E83}"/>
    <cellStyle name="Berechnung 8 15 2" xfId="27864" xr:uid="{06F9D1BC-83DC-40A0-AA92-DCBE15ACCCE5}"/>
    <cellStyle name="Berechnung 8 16" xfId="27865" xr:uid="{86F9E790-9D31-4D25-8236-AC2126E0F29C}"/>
    <cellStyle name="Berechnung 8 2" xfId="7423" xr:uid="{6DF3EFFB-EF31-4581-8ED3-6B71AED35966}"/>
    <cellStyle name="Berechnung 8 2 10" xfId="7424" xr:uid="{7E43F0E4-E390-4CA8-9958-547F0BF92975}"/>
    <cellStyle name="Berechnung 8 2 10 2" xfId="27866" xr:uid="{0235CCFD-E01F-49BC-8022-6C0B7D6A42E2}"/>
    <cellStyle name="Berechnung 8 2 11" xfId="7425" xr:uid="{30CFD57B-1421-403C-A594-0A71FFCD4879}"/>
    <cellStyle name="Berechnung 8 2 11 2" xfId="27867" xr:uid="{779AEF0D-9CF0-4A92-9BE8-FF898C1A5D93}"/>
    <cellStyle name="Berechnung 8 2 12" xfId="7426" xr:uid="{06965564-BB5C-4724-9384-19540ACD53C3}"/>
    <cellStyle name="Berechnung 8 2 12 2" xfId="27868" xr:uid="{C3D37B24-EEA0-4976-9C3A-3C52C5EB5497}"/>
    <cellStyle name="Berechnung 8 2 13" xfId="7427" xr:uid="{6E8E0DDA-6491-495D-872C-8194B02F9938}"/>
    <cellStyle name="Berechnung 8 2 13 2" xfId="27869" xr:uid="{80271C85-D34B-4C71-B228-3F984B42CD48}"/>
    <cellStyle name="Berechnung 8 2 14" xfId="7428" xr:uid="{9E0C8998-B89E-4C6C-9C23-C81DA4308D84}"/>
    <cellStyle name="Berechnung 8 2 14 2" xfId="27870" xr:uid="{6E510A72-2914-41F6-A14F-CC943F439D9F}"/>
    <cellStyle name="Berechnung 8 2 15" xfId="27871" xr:uid="{CFC8131A-96A0-4FF5-9F9B-86BE63599E9E}"/>
    <cellStyle name="Berechnung 8 2 2" xfId="7429" xr:uid="{43D7318C-A18C-4CA7-A14D-2E9B8282ED03}"/>
    <cellStyle name="Berechnung 8 2 2 10" xfId="7430" xr:uid="{C0025F97-7B18-4E9B-8DF8-370EEBB6DC84}"/>
    <cellStyle name="Berechnung 8 2 2 10 2" xfId="27872" xr:uid="{5131DA8F-EAC8-4E90-92E2-71A3161CDE45}"/>
    <cellStyle name="Berechnung 8 2 2 11" xfId="7431" xr:uid="{4E328F12-D00E-4D6B-AE23-4298798B9B9A}"/>
    <cellStyle name="Berechnung 8 2 2 11 2" xfId="27873" xr:uid="{3A72843C-7C7E-4500-B23C-5CA4FDF1494E}"/>
    <cellStyle name="Berechnung 8 2 2 12" xfId="7432" xr:uid="{093CC399-34E8-4F99-A56D-A97F921DABBE}"/>
    <cellStyle name="Berechnung 8 2 2 12 2" xfId="27874" xr:uid="{FC2C39E7-4D6E-4507-BA44-7B88ED693D34}"/>
    <cellStyle name="Berechnung 8 2 2 13" xfId="7433" xr:uid="{8733A4E6-A73B-43E2-A92C-115A9D90C64C}"/>
    <cellStyle name="Berechnung 8 2 2 13 2" xfId="27875" xr:uid="{DB30DD91-BC69-46AB-8B27-907444E5C339}"/>
    <cellStyle name="Berechnung 8 2 2 14" xfId="7434" xr:uid="{F412C358-28EF-4E26-BF84-90A4A330F9AF}"/>
    <cellStyle name="Berechnung 8 2 2 14 2" xfId="27876" xr:uid="{438897A9-89CB-4D96-BE50-D8DB0B28AC42}"/>
    <cellStyle name="Berechnung 8 2 2 15" xfId="27877" xr:uid="{F96BFD6C-357C-4296-A027-E7A5F0C4F513}"/>
    <cellStyle name="Berechnung 8 2 2 2" xfId="7435" xr:uid="{AAED9757-8323-4D4B-9202-E44CB7619FD6}"/>
    <cellStyle name="Berechnung 8 2 2 2 2" xfId="27878" xr:uid="{C0B55433-FAC3-4209-A55B-AA9A075CE033}"/>
    <cellStyle name="Berechnung 8 2 2 3" xfId="7436" xr:uid="{0C1375F0-4C6C-4793-881F-1D82BC011959}"/>
    <cellStyle name="Berechnung 8 2 2 3 2" xfId="27879" xr:uid="{3DB8F02B-36B0-4054-A118-D6A41991CCDA}"/>
    <cellStyle name="Berechnung 8 2 2 4" xfId="7437" xr:uid="{934D6CDF-D7E3-420A-BCB8-88FDDF38D40E}"/>
    <cellStyle name="Berechnung 8 2 2 4 2" xfId="27880" xr:uid="{ED6CA5EA-5E7C-4F82-BABF-4AE331028924}"/>
    <cellStyle name="Berechnung 8 2 2 5" xfId="7438" xr:uid="{D0BA76BD-576E-41C0-A0BB-543D4C90E91E}"/>
    <cellStyle name="Berechnung 8 2 2 5 2" xfId="27881" xr:uid="{85D5CE43-D6D3-4B56-B92B-8227DCEA0FAE}"/>
    <cellStyle name="Berechnung 8 2 2 6" xfId="7439" xr:uid="{5E32B31D-2799-48D6-89EE-93506FEECB0B}"/>
    <cellStyle name="Berechnung 8 2 2 6 2" xfId="27882" xr:uid="{1688A359-BBC7-4887-B2D7-A258DFF31EA6}"/>
    <cellStyle name="Berechnung 8 2 2 7" xfId="7440" xr:uid="{77EED138-5B37-45A7-A4A9-004941EAEE2F}"/>
    <cellStyle name="Berechnung 8 2 2 7 2" xfId="27883" xr:uid="{E3856588-F9E5-4C40-8B33-D5DE2ED780C3}"/>
    <cellStyle name="Berechnung 8 2 2 8" xfId="7441" xr:uid="{5920B7E1-5334-4370-9D59-BCB685D285CC}"/>
    <cellStyle name="Berechnung 8 2 2 8 2" xfId="27884" xr:uid="{E0109108-F07A-4DA4-825B-93E2D160FF10}"/>
    <cellStyle name="Berechnung 8 2 2 9" xfId="7442" xr:uid="{04C432BD-CC84-4FA6-ACD4-3E72A9A604A3}"/>
    <cellStyle name="Berechnung 8 2 2 9 2" xfId="27885" xr:uid="{97025F98-7637-4A3E-8029-6D88AEEDA2E5}"/>
    <cellStyle name="Berechnung 8 2 3" xfId="7443" xr:uid="{AFAD4348-A171-49FC-A4CC-18DD918FF329}"/>
    <cellStyle name="Berechnung 8 2 3 2" xfId="27886" xr:uid="{829875AB-1FC8-433C-A935-607DE88A1DB4}"/>
    <cellStyle name="Berechnung 8 2 4" xfId="7444" xr:uid="{25798009-4AFA-40A7-B8E0-6F6005353A05}"/>
    <cellStyle name="Berechnung 8 2 4 2" xfId="27887" xr:uid="{2636248D-05C7-4C3C-B531-56CA7AA2E370}"/>
    <cellStyle name="Berechnung 8 2 5" xfId="7445" xr:uid="{75F304AB-938E-4C2A-A63C-EB92FE127042}"/>
    <cellStyle name="Berechnung 8 2 5 2" xfId="27888" xr:uid="{24ABF10F-4A80-44FA-BDDA-33C3B11649E6}"/>
    <cellStyle name="Berechnung 8 2 6" xfId="7446" xr:uid="{5623779A-D0F2-4556-846B-42229F87474B}"/>
    <cellStyle name="Berechnung 8 2 6 2" xfId="27889" xr:uid="{24EDE6ED-7170-49F3-853D-53E5FB4AB19D}"/>
    <cellStyle name="Berechnung 8 2 7" xfId="7447" xr:uid="{217B6859-A8E4-47AA-9764-F7D40DB58980}"/>
    <cellStyle name="Berechnung 8 2 7 2" xfId="27890" xr:uid="{43F50D1D-656A-4566-8BD5-110B72A1B88B}"/>
    <cellStyle name="Berechnung 8 2 8" xfId="7448" xr:uid="{1D88E80C-251A-4705-BEFE-9433B28AD8B8}"/>
    <cellStyle name="Berechnung 8 2 8 2" xfId="27891" xr:uid="{9E0CD8E5-EE6E-49C1-B60D-B472E8BA8CFD}"/>
    <cellStyle name="Berechnung 8 2 9" xfId="7449" xr:uid="{7B504A82-62B4-4FDA-8264-F0BAF6F8BE9E}"/>
    <cellStyle name="Berechnung 8 2 9 2" xfId="27892" xr:uid="{6CDDBBA9-C01A-463E-8C7A-D28BD7D22B74}"/>
    <cellStyle name="Berechnung 8 3" xfId="7450" xr:uid="{8E86F57E-1620-4279-9005-29C7A03395AF}"/>
    <cellStyle name="Berechnung 8 3 10" xfId="7451" xr:uid="{84534156-BF44-4B2A-9D69-76D73234CE60}"/>
    <cellStyle name="Berechnung 8 3 10 2" xfId="27893" xr:uid="{32BD468A-691D-4DAF-AC0B-6871E976959B}"/>
    <cellStyle name="Berechnung 8 3 11" xfId="7452" xr:uid="{8BE320A2-B18A-4BE9-AE26-9A868CDF64FE}"/>
    <cellStyle name="Berechnung 8 3 11 2" xfId="27894" xr:uid="{5A976F19-E7D5-4655-8627-F9CE2B68C8D4}"/>
    <cellStyle name="Berechnung 8 3 12" xfId="7453" xr:uid="{0AF0B4B3-D7BB-45E6-ABBE-384B646BED20}"/>
    <cellStyle name="Berechnung 8 3 12 2" xfId="27895" xr:uid="{46C50342-799B-4EE7-A682-1FD95FE700D7}"/>
    <cellStyle name="Berechnung 8 3 13" xfId="7454" xr:uid="{C6AFAD8E-98B5-4F5A-9C47-AC8D74724B29}"/>
    <cellStyle name="Berechnung 8 3 13 2" xfId="27896" xr:uid="{F5162FFF-C073-467D-9CAF-39FB6A52274A}"/>
    <cellStyle name="Berechnung 8 3 14" xfId="7455" xr:uid="{F2314B93-9DF6-42EB-A6F2-C37AFFBF28A0}"/>
    <cellStyle name="Berechnung 8 3 14 2" xfId="27897" xr:uid="{5ED63938-1F77-47D5-85F8-03F3DA9FF5A8}"/>
    <cellStyle name="Berechnung 8 3 15" xfId="27898" xr:uid="{29B2D798-9B40-4D96-905A-87CBD8390320}"/>
    <cellStyle name="Berechnung 8 3 2" xfId="7456" xr:uid="{C4F68889-EFAE-4313-B452-3D741460E3EE}"/>
    <cellStyle name="Berechnung 8 3 2 2" xfId="27899" xr:uid="{0E862E80-0D56-450A-895A-46D8CF92B57E}"/>
    <cellStyle name="Berechnung 8 3 3" xfId="7457" xr:uid="{AAE20E08-37C6-42C9-89B3-EFCEDA65D290}"/>
    <cellStyle name="Berechnung 8 3 3 2" xfId="27900" xr:uid="{C08A0473-81C5-4D5D-8A25-E8B8C09F3DF8}"/>
    <cellStyle name="Berechnung 8 3 4" xfId="7458" xr:uid="{DCB1A01F-25DF-4009-A02A-60B343183AA8}"/>
    <cellStyle name="Berechnung 8 3 4 2" xfId="27901" xr:uid="{15F698F0-4C2E-4CBB-87C6-E2ABBEACA08A}"/>
    <cellStyle name="Berechnung 8 3 5" xfId="7459" xr:uid="{AA47F1CB-A44F-4CF2-A9FC-6D9B82790EAD}"/>
    <cellStyle name="Berechnung 8 3 5 2" xfId="27902" xr:uid="{883E557D-ECA4-4BA7-BF67-2C008EDC6D45}"/>
    <cellStyle name="Berechnung 8 3 6" xfId="7460" xr:uid="{BA756A46-69D8-49B9-B019-4D3B3B73A6F5}"/>
    <cellStyle name="Berechnung 8 3 6 2" xfId="27903" xr:uid="{58D02F62-3547-42A6-8E7C-437D48B21A18}"/>
    <cellStyle name="Berechnung 8 3 7" xfId="7461" xr:uid="{85B7C53F-2719-4F2B-A9D2-A1690840C4B3}"/>
    <cellStyle name="Berechnung 8 3 7 2" xfId="27904" xr:uid="{D9FD3024-252E-4A31-A2E0-22C0A21ABC77}"/>
    <cellStyle name="Berechnung 8 3 8" xfId="7462" xr:uid="{B3AB9DA8-B210-4218-9506-93D81A080697}"/>
    <cellStyle name="Berechnung 8 3 8 2" xfId="27905" xr:uid="{96EB3EEF-C0BC-4D02-B920-04655B6417AB}"/>
    <cellStyle name="Berechnung 8 3 9" xfId="7463" xr:uid="{425A6AA4-3315-430C-AF43-E7CD61FFA70D}"/>
    <cellStyle name="Berechnung 8 3 9 2" xfId="27906" xr:uid="{328FF0B0-47F7-4697-A525-A02022999F85}"/>
    <cellStyle name="Berechnung 8 4" xfId="7464" xr:uid="{5F0A6572-0AC1-4B05-8709-B7956CDBEB22}"/>
    <cellStyle name="Berechnung 8 4 2" xfId="27907" xr:uid="{E3538435-0BEE-4176-A3BD-645FD8091504}"/>
    <cellStyle name="Berechnung 8 5" xfId="7465" xr:uid="{DC0699CF-DB88-455A-9F53-C37EB224F93F}"/>
    <cellStyle name="Berechnung 8 5 2" xfId="27908" xr:uid="{FE12EEEE-32CB-4F91-97D2-D96599D2C025}"/>
    <cellStyle name="Berechnung 8 6" xfId="7466" xr:uid="{138C54CF-0392-485B-B35E-32B305549596}"/>
    <cellStyle name="Berechnung 8 6 2" xfId="27909" xr:uid="{596B1FBC-89B1-41F9-B4B1-862529C3B2AB}"/>
    <cellStyle name="Berechnung 8 7" xfId="7467" xr:uid="{280CD963-2779-454A-BDCF-6AEE7CEA19EA}"/>
    <cellStyle name="Berechnung 8 7 2" xfId="27910" xr:uid="{657324A3-21B4-47F6-9379-268BE50027DD}"/>
    <cellStyle name="Berechnung 8 8" xfId="7468" xr:uid="{D49C23B4-37DF-49AF-A40B-E501CFE64391}"/>
    <cellStyle name="Berechnung 8 8 2" xfId="27911" xr:uid="{252FE4CE-302A-42C4-83ED-0F507EB99796}"/>
    <cellStyle name="Berechnung 8 9" xfId="7469" xr:uid="{941A724E-8789-4AA7-B9B1-1FB4C3D759B2}"/>
    <cellStyle name="Berechnung 8 9 2" xfId="27912" xr:uid="{1318B97E-1DDA-4360-8312-00D9A1C9E83D}"/>
    <cellStyle name="Berechnung 9" xfId="7470" xr:uid="{FDE27113-665A-4746-88F6-00E7EF3AB2D9}"/>
    <cellStyle name="Berechnung 9 10" xfId="7471" xr:uid="{EEAB8D95-7D6C-4BB8-80A9-0F02EE3921AD}"/>
    <cellStyle name="Berechnung 9 10 2" xfId="27913" xr:uid="{D2D94CAF-8C95-47CD-8AEA-7645A9A54EB9}"/>
    <cellStyle name="Berechnung 9 11" xfId="7472" xr:uid="{6F86B10C-D478-418D-84CF-31515E7B76DF}"/>
    <cellStyle name="Berechnung 9 11 2" xfId="27914" xr:uid="{455FE2BE-0C58-46FE-9F85-A909AD2B12F4}"/>
    <cellStyle name="Berechnung 9 12" xfId="7473" xr:uid="{60749B7D-BEEC-4B6D-B60D-2F504F04E5E7}"/>
    <cellStyle name="Berechnung 9 12 2" xfId="27915" xr:uid="{B7A8DBC3-EA51-4E1D-BFD9-B67B458A13D0}"/>
    <cellStyle name="Berechnung 9 13" xfId="7474" xr:uid="{DE07EB91-1F9C-46CF-BAA3-7197E8B51A37}"/>
    <cellStyle name="Berechnung 9 13 2" xfId="27916" xr:uid="{57E20F90-537A-4B7B-B6FA-8C3E5945F315}"/>
    <cellStyle name="Berechnung 9 14" xfId="7475" xr:uid="{2F2C058B-D142-4DA7-835A-9785DDF6EB5E}"/>
    <cellStyle name="Berechnung 9 14 2" xfId="27917" xr:uid="{AEDB4182-1CC9-43EB-B041-625067D3BB8E}"/>
    <cellStyle name="Berechnung 9 15" xfId="7476" xr:uid="{B5FDFE49-C6B2-4DFE-99B1-3C19A7BA80FE}"/>
    <cellStyle name="Berechnung 9 15 2" xfId="27918" xr:uid="{3B5181BA-70A7-473B-AB7C-F259563DAF06}"/>
    <cellStyle name="Berechnung 9 16" xfId="27919" xr:uid="{3D1424EC-A3ED-4A34-8FC4-354F3CB702D9}"/>
    <cellStyle name="Berechnung 9 2" xfId="7477" xr:uid="{7D0A1F7E-FF43-40C6-8E53-643A3F6FE0E0}"/>
    <cellStyle name="Berechnung 9 2 10" xfId="7478" xr:uid="{E2C6446D-13E3-416B-A243-B1F0953BD3CD}"/>
    <cellStyle name="Berechnung 9 2 10 2" xfId="27920" xr:uid="{09A96942-49B5-4DC1-8933-391FC2F9CC8A}"/>
    <cellStyle name="Berechnung 9 2 11" xfId="7479" xr:uid="{C7279D6F-7A0B-4723-BC8D-F9BEC70533E0}"/>
    <cellStyle name="Berechnung 9 2 11 2" xfId="27921" xr:uid="{9F3B3C8E-4D1F-4204-8657-41C6A3E557A7}"/>
    <cellStyle name="Berechnung 9 2 12" xfId="7480" xr:uid="{6129A14B-3084-4B87-8D71-63DBB919BD06}"/>
    <cellStyle name="Berechnung 9 2 12 2" xfId="27922" xr:uid="{A96DF170-2445-4D8E-B999-FFFDBD0B0D08}"/>
    <cellStyle name="Berechnung 9 2 13" xfId="7481" xr:uid="{07B98458-E981-4519-B337-EE261A812BF0}"/>
    <cellStyle name="Berechnung 9 2 13 2" xfId="27923" xr:uid="{744FB14A-1268-4FBF-916E-1C470B8CA827}"/>
    <cellStyle name="Berechnung 9 2 14" xfId="7482" xr:uid="{2C2BBB5C-28F7-47E6-BC8F-CF15CC7E4A60}"/>
    <cellStyle name="Berechnung 9 2 14 2" xfId="27924" xr:uid="{A77EB27E-65B9-4D58-8C6B-79B80A60C369}"/>
    <cellStyle name="Berechnung 9 2 15" xfId="27925" xr:uid="{ED298E63-A322-4F0A-BD5C-05C727FB28B8}"/>
    <cellStyle name="Berechnung 9 2 2" xfId="7483" xr:uid="{09F4055F-E09B-421C-929C-1AD446C3E507}"/>
    <cellStyle name="Berechnung 9 2 2 10" xfId="7484" xr:uid="{62D6A677-3139-4FB7-B5BD-EB4F4BA49165}"/>
    <cellStyle name="Berechnung 9 2 2 10 2" xfId="27926" xr:uid="{6692913A-3017-47B1-97F9-22486D7D516D}"/>
    <cellStyle name="Berechnung 9 2 2 11" xfId="7485" xr:uid="{CE2594AF-0C3E-4466-8448-99FDFF29E37E}"/>
    <cellStyle name="Berechnung 9 2 2 11 2" xfId="27927" xr:uid="{D920B24D-2092-4F72-80B8-A52BC663D191}"/>
    <cellStyle name="Berechnung 9 2 2 12" xfId="7486" xr:uid="{10058D35-0CFD-424A-9415-913698EDB675}"/>
    <cellStyle name="Berechnung 9 2 2 12 2" xfId="27928" xr:uid="{3DB52F7F-3762-48D1-BA58-13B134849F3D}"/>
    <cellStyle name="Berechnung 9 2 2 13" xfId="7487" xr:uid="{9A14BE10-A85C-484D-BD02-5CC252E07E35}"/>
    <cellStyle name="Berechnung 9 2 2 13 2" xfId="27929" xr:uid="{805F615C-34F1-4B89-8EC0-743039466CB5}"/>
    <cellStyle name="Berechnung 9 2 2 14" xfId="7488" xr:uid="{085C4871-94E2-417F-A7AE-AB17D3AAFBC0}"/>
    <cellStyle name="Berechnung 9 2 2 14 2" xfId="27930" xr:uid="{D3F7381A-F127-4A10-847B-23F0AA6E725B}"/>
    <cellStyle name="Berechnung 9 2 2 15" xfId="27931" xr:uid="{C85C0549-139C-4A3E-AD73-4140A517B9D8}"/>
    <cellStyle name="Berechnung 9 2 2 2" xfId="7489" xr:uid="{383018BA-8C08-46B5-A30A-D24EAAE38734}"/>
    <cellStyle name="Berechnung 9 2 2 2 2" xfId="27932" xr:uid="{E2D63FE0-9CDE-467E-A331-7ED4D4199DC5}"/>
    <cellStyle name="Berechnung 9 2 2 3" xfId="7490" xr:uid="{9EF206FA-5726-4CFD-A076-9E5D4CA807F7}"/>
    <cellStyle name="Berechnung 9 2 2 3 2" xfId="27933" xr:uid="{CEF2E519-75C7-4991-86E2-51A03A7EF07F}"/>
    <cellStyle name="Berechnung 9 2 2 4" xfId="7491" xr:uid="{0C54D5CA-D566-4FCD-B4DE-C86FF4252152}"/>
    <cellStyle name="Berechnung 9 2 2 4 2" xfId="27934" xr:uid="{9A705238-3223-4AD7-ABE4-8FE4481D3A99}"/>
    <cellStyle name="Berechnung 9 2 2 5" xfId="7492" xr:uid="{3864DEF1-62CC-4A9E-ABEC-8B124610064A}"/>
    <cellStyle name="Berechnung 9 2 2 5 2" xfId="27935" xr:uid="{425671E1-DA02-423A-8773-BE2C0379C189}"/>
    <cellStyle name="Berechnung 9 2 2 6" xfId="7493" xr:uid="{8676019F-85A7-4E09-8CAE-630A45EF6E0A}"/>
    <cellStyle name="Berechnung 9 2 2 6 2" xfId="27936" xr:uid="{0326DA86-0AD2-4863-A2F7-6A151AB20358}"/>
    <cellStyle name="Berechnung 9 2 2 7" xfId="7494" xr:uid="{3B6D0A73-B28B-4AFE-9EF7-8837970113C4}"/>
    <cellStyle name="Berechnung 9 2 2 7 2" xfId="27937" xr:uid="{7F3F6F1E-FBFF-4AD2-A6D2-6114DFA7844A}"/>
    <cellStyle name="Berechnung 9 2 2 8" xfId="7495" xr:uid="{FC6ADCB4-120C-4766-9B59-CF25F3B6002B}"/>
    <cellStyle name="Berechnung 9 2 2 8 2" xfId="27938" xr:uid="{86621C16-B355-41D2-9E8C-AA8CF945448D}"/>
    <cellStyle name="Berechnung 9 2 2 9" xfId="7496" xr:uid="{96FC4A53-394D-4790-A270-2E93B0CC729B}"/>
    <cellStyle name="Berechnung 9 2 2 9 2" xfId="27939" xr:uid="{345FCB45-2236-4A77-9D19-13081C4AB5D1}"/>
    <cellStyle name="Berechnung 9 2 3" xfId="7497" xr:uid="{724C1B22-2C0B-433E-A0FB-36A4A5F279FF}"/>
    <cellStyle name="Berechnung 9 2 3 2" xfId="27940" xr:uid="{8188DBFE-955C-4FAB-AB4F-0A64520F284B}"/>
    <cellStyle name="Berechnung 9 2 4" xfId="7498" xr:uid="{5A8A9A8D-D773-432C-9EA0-2E6B925C8566}"/>
    <cellStyle name="Berechnung 9 2 4 2" xfId="27941" xr:uid="{AA0E0810-AB9F-4E44-A723-8775770B3EAD}"/>
    <cellStyle name="Berechnung 9 2 5" xfId="7499" xr:uid="{B2A7A044-08DB-498E-B1A2-DB82BEF0E889}"/>
    <cellStyle name="Berechnung 9 2 5 2" xfId="27942" xr:uid="{3E1F052A-4444-4160-BB68-C65D5FDF11CC}"/>
    <cellStyle name="Berechnung 9 2 6" xfId="7500" xr:uid="{BD77BDD8-5DA7-426A-92E7-1D54EB407941}"/>
    <cellStyle name="Berechnung 9 2 6 2" xfId="27943" xr:uid="{F78B8CE9-BCA7-43C7-9648-2F492FDF7069}"/>
    <cellStyle name="Berechnung 9 2 7" xfId="7501" xr:uid="{119A7A5C-E674-40AA-90A8-CC30E21B4E4F}"/>
    <cellStyle name="Berechnung 9 2 7 2" xfId="27944" xr:uid="{00C50D1F-6F9D-496B-9215-9C47441B1F8B}"/>
    <cellStyle name="Berechnung 9 2 8" xfId="7502" xr:uid="{87E3A786-B796-4B90-AC93-CA84CC335CF1}"/>
    <cellStyle name="Berechnung 9 2 8 2" xfId="27945" xr:uid="{E9F1736E-A8AE-48BA-8D26-0438027CFB0D}"/>
    <cellStyle name="Berechnung 9 2 9" xfId="7503" xr:uid="{10B35AC3-718B-4AA4-976E-E6141BE9B7DC}"/>
    <cellStyle name="Berechnung 9 2 9 2" xfId="27946" xr:uid="{67224070-B061-4CD2-B99B-2C1D3B26E104}"/>
    <cellStyle name="Berechnung 9 3" xfId="7504" xr:uid="{746A3A55-581B-4D67-9E47-1DCF980D59C6}"/>
    <cellStyle name="Berechnung 9 3 10" xfId="7505" xr:uid="{3687DE94-F4DF-408E-BAB5-EC874CFF9592}"/>
    <cellStyle name="Berechnung 9 3 10 2" xfId="27947" xr:uid="{55FF8B1A-BF66-4D98-A371-12520605D58F}"/>
    <cellStyle name="Berechnung 9 3 11" xfId="7506" xr:uid="{6EF996F5-3979-4F70-9528-339ECC7CE3AC}"/>
    <cellStyle name="Berechnung 9 3 11 2" xfId="27948" xr:uid="{01F29061-D75B-40D0-B458-5AE95B6CD98D}"/>
    <cellStyle name="Berechnung 9 3 12" xfId="7507" xr:uid="{E5252B5F-5012-42D0-B702-D00A77829930}"/>
    <cellStyle name="Berechnung 9 3 12 2" xfId="27949" xr:uid="{D615B60D-D1BD-4D05-B404-A15DC19A0F8D}"/>
    <cellStyle name="Berechnung 9 3 13" xfId="7508" xr:uid="{771F1308-0665-446C-8BB8-035EC991396C}"/>
    <cellStyle name="Berechnung 9 3 13 2" xfId="27950" xr:uid="{9CCCEB87-76E4-49DA-9F8A-56C4A17C3D5A}"/>
    <cellStyle name="Berechnung 9 3 14" xfId="7509" xr:uid="{8D3D694E-99BC-4220-8AB4-3D8DA3B9635D}"/>
    <cellStyle name="Berechnung 9 3 14 2" xfId="27951" xr:uid="{6A1649FE-79CE-4F05-B854-0F2AB180C4DC}"/>
    <cellStyle name="Berechnung 9 3 15" xfId="27952" xr:uid="{63E777A5-B9CD-4AE4-8C2F-AD3B97B8D443}"/>
    <cellStyle name="Berechnung 9 3 2" xfId="7510" xr:uid="{8328CDE8-5B97-4EFF-B1D6-A50BEF8802B3}"/>
    <cellStyle name="Berechnung 9 3 2 2" xfId="27953" xr:uid="{62536ADD-707B-4329-95DC-D88C02BD4993}"/>
    <cellStyle name="Berechnung 9 3 3" xfId="7511" xr:uid="{EFBE251E-ECB2-49F7-8C76-13E11022DBE5}"/>
    <cellStyle name="Berechnung 9 3 3 2" xfId="27954" xr:uid="{72CE5DBA-6A1F-42E8-9135-810D3536D71B}"/>
    <cellStyle name="Berechnung 9 3 4" xfId="7512" xr:uid="{D161199D-C593-4A6F-ACB4-CCC3D1FD4856}"/>
    <cellStyle name="Berechnung 9 3 4 2" xfId="27955" xr:uid="{9911995A-33CC-40E6-8206-F92597FF8DB0}"/>
    <cellStyle name="Berechnung 9 3 5" xfId="7513" xr:uid="{98452381-516A-4AEB-B1F6-DA2FDC0AC911}"/>
    <cellStyle name="Berechnung 9 3 5 2" xfId="27956" xr:uid="{B0F9CA65-3B1D-4E89-953D-48BD03BA6C06}"/>
    <cellStyle name="Berechnung 9 3 6" xfId="7514" xr:uid="{68B4D4F7-F2B2-4224-A7FD-66AF5BE1FFB0}"/>
    <cellStyle name="Berechnung 9 3 6 2" xfId="27957" xr:uid="{F27997FF-4C51-48EA-9A0E-E466EED71693}"/>
    <cellStyle name="Berechnung 9 3 7" xfId="7515" xr:uid="{C6B2DD29-A80D-4F6B-B04A-92E2918767F5}"/>
    <cellStyle name="Berechnung 9 3 7 2" xfId="27958" xr:uid="{8EE8E63F-9438-4F0B-900C-807924576AFE}"/>
    <cellStyle name="Berechnung 9 3 8" xfId="7516" xr:uid="{3E948E9C-B440-4EFB-AFAE-C6A95F0A980E}"/>
    <cellStyle name="Berechnung 9 3 8 2" xfId="27959" xr:uid="{1678B4C9-3664-4F00-9A38-8BC7E30B5A35}"/>
    <cellStyle name="Berechnung 9 3 9" xfId="7517" xr:uid="{8FCEEF9C-7CB5-4FD5-B0DD-6F895207C1F5}"/>
    <cellStyle name="Berechnung 9 3 9 2" xfId="27960" xr:uid="{0B6299FF-A96F-42B1-95A8-72D0F12109AD}"/>
    <cellStyle name="Berechnung 9 4" xfId="7518" xr:uid="{BFCAF4CF-07D0-4B51-A40B-6D59AEBA0427}"/>
    <cellStyle name="Berechnung 9 4 2" xfId="27961" xr:uid="{26F4D364-637E-4151-94B9-54C493212C23}"/>
    <cellStyle name="Berechnung 9 5" xfId="7519" xr:uid="{BF4D9963-FAEB-4B96-8E93-329781575523}"/>
    <cellStyle name="Berechnung 9 5 2" xfId="27962" xr:uid="{2B752F9A-6921-4F10-806C-992DB110F68B}"/>
    <cellStyle name="Berechnung 9 6" xfId="7520" xr:uid="{8AA0F80D-35C1-4A28-BEBB-1E3840666C59}"/>
    <cellStyle name="Berechnung 9 6 2" xfId="27963" xr:uid="{88C8154C-593C-4692-B3AC-6A9C1E86E7B0}"/>
    <cellStyle name="Berechnung 9 7" xfId="7521" xr:uid="{40C3AD62-8C0D-442C-99C7-93DE4D37F90F}"/>
    <cellStyle name="Berechnung 9 7 2" xfId="27964" xr:uid="{6439A9FA-FC97-4175-8AE7-CA1D8405C132}"/>
    <cellStyle name="Berechnung 9 8" xfId="7522" xr:uid="{4216F470-78D7-4862-BC7B-1C4AAB130F96}"/>
    <cellStyle name="Berechnung 9 8 2" xfId="27965" xr:uid="{E13C424B-FEA6-4648-B00A-05EDC7BEC837}"/>
    <cellStyle name="Berechnung 9 9" xfId="7523" xr:uid="{BE560493-FC21-43D6-B8F9-6725C870F5A1}"/>
    <cellStyle name="Berechnung 9 9 2" xfId="27966" xr:uid="{7451B47D-5112-4ED2-9222-1CA1AF16E70F}"/>
    <cellStyle name="big" xfId="388" xr:uid="{208D9A61-FAFE-49D5-BE3E-C1DA2C26C474}"/>
    <cellStyle name="big 10" xfId="7524" xr:uid="{2E7B20D4-7A1C-4FE4-A19E-8F748D446B58}"/>
    <cellStyle name="big 10 2" xfId="27967" xr:uid="{2DFF762F-01CC-45A9-A61F-ED69DCFD12DB}"/>
    <cellStyle name="big 11" xfId="7525" xr:uid="{B6B5273A-D82B-4A7C-8BA4-99DE1A862F93}"/>
    <cellStyle name="big 11 2" xfId="27968" xr:uid="{2DD62DEA-34F0-4296-A55B-3B326E75841F}"/>
    <cellStyle name="big 12" xfId="7526" xr:uid="{BBBE016F-B3C5-4FF4-A838-C4748AE6EB55}"/>
    <cellStyle name="big 12 2" xfId="27969" xr:uid="{2CFEC3D7-EF07-4F94-9778-AE809E1F69D3}"/>
    <cellStyle name="big 13" xfId="27970" xr:uid="{8A4E0BA3-A13C-4C81-9281-358C8DCAC5CA}"/>
    <cellStyle name="big 2" xfId="7527" xr:uid="{E0EC3368-92A2-42F4-9402-37B1AF61B6D0}"/>
    <cellStyle name="big 2 10" xfId="7528" xr:uid="{7C6ED259-1BDA-4B13-BCC5-B4347743A7B6}"/>
    <cellStyle name="big 2 10 2" xfId="27971" xr:uid="{6359AD73-78EF-47A8-9D76-489D3D934470}"/>
    <cellStyle name="big 2 11" xfId="7529" xr:uid="{B84B8256-BAB5-407E-96A9-DA43D7A4B45D}"/>
    <cellStyle name="big 2 11 2" xfId="27972" xr:uid="{85548253-6189-4321-8088-90933A8A055E}"/>
    <cellStyle name="big 2 12" xfId="27973" xr:uid="{B28026CF-DDEB-400C-8BA6-B7BFF7BEE60C}"/>
    <cellStyle name="big 2 2" xfId="7530" xr:uid="{3E97E02E-782E-4509-A9CD-B684BE09B03B}"/>
    <cellStyle name="big 2 2 10" xfId="7531" xr:uid="{4914C6C0-3AF7-416F-B45C-994144A97A7F}"/>
    <cellStyle name="big 2 2 10 2" xfId="27974" xr:uid="{0A1B4F5C-D527-436E-9B53-4BB860195F5C}"/>
    <cellStyle name="big 2 2 11" xfId="27975" xr:uid="{860378FF-AFA8-495C-8821-916FA17746B8}"/>
    <cellStyle name="big 2 2 2" xfId="7532" xr:uid="{DCA2138F-896D-46CE-AABD-0701794D2212}"/>
    <cellStyle name="big 2 2 2 10" xfId="27976" xr:uid="{CA1F052A-3DFD-4746-8718-312C56E7A491}"/>
    <cellStyle name="big 2 2 2 2" xfId="7533" xr:uid="{6788DD93-BB22-4370-8349-1C0B9D82A781}"/>
    <cellStyle name="big 2 2 2 2 2" xfId="27977" xr:uid="{AD3D5EC9-4503-4B14-B839-1B580D3C9BE5}"/>
    <cellStyle name="big 2 2 2 3" xfId="7534" xr:uid="{F2852134-9FD9-41EE-A806-30D2064DE8A4}"/>
    <cellStyle name="big 2 2 2 3 2" xfId="27978" xr:uid="{A9E03AF6-A977-4B42-8868-BA4114A00B8D}"/>
    <cellStyle name="big 2 2 2 4" xfId="7535" xr:uid="{86DC6DD2-2D77-4124-A15F-CDD184136613}"/>
    <cellStyle name="big 2 2 2 4 2" xfId="27979" xr:uid="{D3073624-391A-4B0C-8850-6BB842B374AF}"/>
    <cellStyle name="big 2 2 2 5" xfId="7536" xr:uid="{C922A7AD-198D-4A55-A9DA-64211DE355F8}"/>
    <cellStyle name="big 2 2 2 5 2" xfId="27980" xr:uid="{8F117791-AD9F-4069-8753-4AED1EFEE476}"/>
    <cellStyle name="big 2 2 2 6" xfId="7537" xr:uid="{1F8B200E-C338-4D36-9DBF-14E528D3FBC6}"/>
    <cellStyle name="big 2 2 2 6 2" xfId="27981" xr:uid="{5968DE89-9C6D-4F4B-93BE-14B5910ACA34}"/>
    <cellStyle name="big 2 2 2 7" xfId="7538" xr:uid="{10AD8392-CE93-4B31-AE3E-9145D44DADC1}"/>
    <cellStyle name="big 2 2 2 7 2" xfId="27982" xr:uid="{0B26DF7F-3277-4448-87A6-D5245D2E609B}"/>
    <cellStyle name="big 2 2 2 8" xfId="7539" xr:uid="{DBEEC7E7-4B5C-40AE-8105-AB1216BC619F}"/>
    <cellStyle name="big 2 2 2 8 2" xfId="27983" xr:uid="{ACD3FAED-D11F-42B1-B5F8-F14BE7DF46C9}"/>
    <cellStyle name="big 2 2 2 9" xfId="7540" xr:uid="{BE13118D-01B6-4302-8B3D-01CDB27ABAE0}"/>
    <cellStyle name="big 2 2 2 9 2" xfId="27984" xr:uid="{A1BD552A-5A38-447E-9C02-18F2470D5E71}"/>
    <cellStyle name="big 2 2 3" xfId="7541" xr:uid="{7D0B7C17-E832-4939-89F9-A4DB1F19C284}"/>
    <cellStyle name="big 2 2 3 2" xfId="27985" xr:uid="{AB34D7E0-3E91-4557-B6B6-386355FA8416}"/>
    <cellStyle name="big 2 2 4" xfId="7542" xr:uid="{950ED245-9A5A-4000-93CA-10375D12A642}"/>
    <cellStyle name="big 2 2 4 2" xfId="27986" xr:uid="{0AF217AA-1A4A-4542-AABF-2DCF42D8DEDD}"/>
    <cellStyle name="big 2 2 5" xfId="7543" xr:uid="{F18C8613-FB3D-4957-9832-C20EE65EBCEF}"/>
    <cellStyle name="big 2 2 5 2" xfId="27987" xr:uid="{56EDAC43-7D60-4CC1-9D49-1433C45923D1}"/>
    <cellStyle name="big 2 2 6" xfId="7544" xr:uid="{72493BE3-9F22-4BE1-B871-23B4D28B4297}"/>
    <cellStyle name="big 2 2 6 2" xfId="27988" xr:uid="{D9B9AFF1-7D79-404D-9CF2-27B7D6543939}"/>
    <cellStyle name="big 2 2 7" xfId="7545" xr:uid="{6CD34962-45B4-4B98-82B2-B25BB627A7D5}"/>
    <cellStyle name="big 2 2 7 2" xfId="27989" xr:uid="{357BA867-E9B3-43FE-B2D3-C101BA33A4A3}"/>
    <cellStyle name="big 2 2 8" xfId="7546" xr:uid="{27048F86-9AC0-44A9-AAC5-6090B4C5D866}"/>
    <cellStyle name="big 2 2 8 2" xfId="27990" xr:uid="{ED5519C8-716A-4B22-B079-E12C999041E6}"/>
    <cellStyle name="big 2 2 9" xfId="7547" xr:uid="{319849D7-FFFC-4081-A86C-BB5A63D4D678}"/>
    <cellStyle name="big 2 2 9 2" xfId="27991" xr:uid="{95C0FE41-CF6A-4CAF-B8AF-0893AB35BC20}"/>
    <cellStyle name="big 2 3" xfId="7548" xr:uid="{9DDE3747-A3CB-4EDC-89BA-4F7B610E345D}"/>
    <cellStyle name="big 2 3 10" xfId="27992" xr:uid="{2FA5099E-5F70-4FA9-B750-9134953A5FFB}"/>
    <cellStyle name="big 2 3 2" xfId="7549" xr:uid="{8D68258E-4705-476F-B362-3C34CA083A55}"/>
    <cellStyle name="big 2 3 2 2" xfId="27993" xr:uid="{88C0FD53-911C-4F10-A8B6-00F3768B94FE}"/>
    <cellStyle name="big 2 3 3" xfId="7550" xr:uid="{A6E52621-E59F-4388-BB1E-5114CD368E2A}"/>
    <cellStyle name="big 2 3 3 2" xfId="27994" xr:uid="{1C91EB3F-CB6E-4B0C-975A-5E1D299FC57C}"/>
    <cellStyle name="big 2 3 4" xfId="7551" xr:uid="{912B093E-6456-4848-B16D-2EB9F0DBCC19}"/>
    <cellStyle name="big 2 3 4 2" xfId="27995" xr:uid="{586D8937-C547-468B-837E-B8FC6B3A8847}"/>
    <cellStyle name="big 2 3 5" xfId="7552" xr:uid="{34E58A2A-61CC-4E2C-A6B7-B6A3ABBB40D1}"/>
    <cellStyle name="big 2 3 5 2" xfId="27996" xr:uid="{A3E03EB5-A377-46B7-8845-E4B52A9197AD}"/>
    <cellStyle name="big 2 3 6" xfId="7553" xr:uid="{8C1D249F-8526-4ACE-9E3F-6C3BA34CE0F1}"/>
    <cellStyle name="big 2 3 6 2" xfId="27997" xr:uid="{9D3FA9AA-0D80-476F-8DF7-5C5B28A6D0E2}"/>
    <cellStyle name="big 2 3 7" xfId="7554" xr:uid="{3BE8F7DC-33B8-4A92-A33D-3F2C392D7EB7}"/>
    <cellStyle name="big 2 3 7 2" xfId="27998" xr:uid="{8D87C982-8AE2-48E8-B7B0-369C017877BC}"/>
    <cellStyle name="big 2 3 8" xfId="7555" xr:uid="{EBACF757-3206-4F98-9DB5-27DF1661C58F}"/>
    <cellStyle name="big 2 3 8 2" xfId="27999" xr:uid="{ABCE1C83-3E14-4AB1-818B-465C08F7779B}"/>
    <cellStyle name="big 2 3 9" xfId="7556" xr:uid="{25EFD72A-B9BE-4567-A414-A6F89A55FFB9}"/>
    <cellStyle name="big 2 3 9 2" xfId="28000" xr:uid="{26E30D2A-437E-47D1-8400-FE1235803E04}"/>
    <cellStyle name="big 2 4" xfId="7557" xr:uid="{1F3ED957-64BB-4660-8436-9BD5348B5FA2}"/>
    <cellStyle name="big 2 4 2" xfId="28001" xr:uid="{2E85ACE3-2441-4A67-866B-092EEC3FEA11}"/>
    <cellStyle name="big 2 5" xfId="7558" xr:uid="{0E6F08F3-4E0F-4A26-A5CB-8C083051856C}"/>
    <cellStyle name="big 2 5 2" xfId="28002" xr:uid="{75DB34CF-0825-4F82-B438-BFA7DF61BF44}"/>
    <cellStyle name="big 2 6" xfId="7559" xr:uid="{70341FEE-A534-416A-8908-724EE4A49E6D}"/>
    <cellStyle name="big 2 6 2" xfId="28003" xr:uid="{F5373129-3E2E-4FF1-940E-B9E7FBC9D176}"/>
    <cellStyle name="big 2 7" xfId="7560" xr:uid="{056EDEE9-D224-4948-9F07-0CBBCE6261C0}"/>
    <cellStyle name="big 2 7 2" xfId="28004" xr:uid="{A6653CD8-89F4-4029-9E3F-1BFD800FC222}"/>
    <cellStyle name="big 2 8" xfId="7561" xr:uid="{A6D72B96-907F-47A1-B8B9-638A4850EB6A}"/>
    <cellStyle name="big 2 8 2" xfId="28005" xr:uid="{1C91E123-74AE-4BC2-95FC-375D43269B7F}"/>
    <cellStyle name="big 2 9" xfId="7562" xr:uid="{11799485-5CBA-40C5-B05D-2A19BB85B8A4}"/>
    <cellStyle name="big 2 9 2" xfId="28006" xr:uid="{9DD0B3F9-BEC8-4D3B-9519-D9C6F9E6EFAB}"/>
    <cellStyle name="big 3" xfId="7563" xr:uid="{36CF76B1-E4A2-47AD-B1C2-3309F7DCA314}"/>
    <cellStyle name="big 3 10" xfId="7564" xr:uid="{C0F58031-937A-4E61-8481-D48628F84C29}"/>
    <cellStyle name="big 3 10 2" xfId="28007" xr:uid="{E1277574-F70B-4F66-9016-94ADC2E8635B}"/>
    <cellStyle name="big 3 11" xfId="7565" xr:uid="{699FDA4A-BA3C-4001-9EAA-67C636EA3FE4}"/>
    <cellStyle name="big 3 11 2" xfId="28008" xr:uid="{CF81A455-DBAB-483C-8ABB-60288C4BBD07}"/>
    <cellStyle name="big 3 12" xfId="28009" xr:uid="{2CB2DB5E-1AED-4F45-B84C-3417F298ACAD}"/>
    <cellStyle name="big 3 2" xfId="7566" xr:uid="{9BABDBD5-38BA-4228-8916-E8C703B74404}"/>
    <cellStyle name="big 3 2 10" xfId="7567" xr:uid="{F1E4E090-9D20-4FDF-B9D6-32FC4D0008F8}"/>
    <cellStyle name="big 3 2 10 2" xfId="28010" xr:uid="{886B7E6E-63EA-425D-8626-855CB66377CB}"/>
    <cellStyle name="big 3 2 11" xfId="28011" xr:uid="{B7C87CB4-5EBC-4BE7-9BCB-FCB45C43267C}"/>
    <cellStyle name="big 3 2 2" xfId="7568" xr:uid="{BA0F4C68-323B-4386-A70A-1437DFB6F138}"/>
    <cellStyle name="big 3 2 2 10" xfId="28012" xr:uid="{0F493B5A-DDF1-4419-AA87-1FAB61F907EA}"/>
    <cellStyle name="big 3 2 2 2" xfId="7569" xr:uid="{1A8623F6-5730-4AE3-A505-E26A85D83738}"/>
    <cellStyle name="big 3 2 2 2 2" xfId="28013" xr:uid="{B01C456C-8EF7-42D5-BA4E-7BC1CAF10972}"/>
    <cellStyle name="big 3 2 2 3" xfId="7570" xr:uid="{D606BF19-A1C5-48B6-94DD-64D4245307CC}"/>
    <cellStyle name="big 3 2 2 3 2" xfId="28014" xr:uid="{B62F4C88-DA74-46B8-A5A7-605A9AA2BDF4}"/>
    <cellStyle name="big 3 2 2 4" xfId="7571" xr:uid="{6EB06172-2932-4C93-A7E6-7C7C7D87EA78}"/>
    <cellStyle name="big 3 2 2 4 2" xfId="28015" xr:uid="{33403705-4BF4-4785-8571-C1F6626C5175}"/>
    <cellStyle name="big 3 2 2 5" xfId="7572" xr:uid="{B607F4D8-800F-47D7-88E6-934E5F7A8B1A}"/>
    <cellStyle name="big 3 2 2 5 2" xfId="28016" xr:uid="{B70B80F7-0828-4E67-AA5C-428EC6E3E23B}"/>
    <cellStyle name="big 3 2 2 6" xfId="7573" xr:uid="{545D45D3-7C45-4D33-A682-79A2442344B1}"/>
    <cellStyle name="big 3 2 2 6 2" xfId="28017" xr:uid="{7B2734EF-5E9A-4566-BBE5-5AFD1149281F}"/>
    <cellStyle name="big 3 2 2 7" xfId="7574" xr:uid="{186018C6-D7B7-4BD0-9100-118D2C01C7CB}"/>
    <cellStyle name="big 3 2 2 7 2" xfId="28018" xr:uid="{2FFFF828-69C2-42EE-8CB8-7E3453C962F4}"/>
    <cellStyle name="big 3 2 2 8" xfId="7575" xr:uid="{0DC61D42-2E47-497F-9806-E2E55941E2B4}"/>
    <cellStyle name="big 3 2 2 8 2" xfId="28019" xr:uid="{9969024E-3E99-4099-A96A-D2A3789A2EFA}"/>
    <cellStyle name="big 3 2 2 9" xfId="7576" xr:uid="{EFAAF382-F082-4EAB-B02D-97D979EB727C}"/>
    <cellStyle name="big 3 2 2 9 2" xfId="28020" xr:uid="{0C264BFC-ACF1-434D-A270-9AC8ADB9C96E}"/>
    <cellStyle name="big 3 2 3" xfId="7577" xr:uid="{A83B7DE1-7CDE-492A-B0EA-D78523610358}"/>
    <cellStyle name="big 3 2 3 2" xfId="28021" xr:uid="{ACDF16D3-5D7E-4489-9480-10665D06DADF}"/>
    <cellStyle name="big 3 2 4" xfId="7578" xr:uid="{EE7EA1E7-FD86-49B1-907C-4A670330F744}"/>
    <cellStyle name="big 3 2 4 2" xfId="28022" xr:uid="{C7C5D4D2-D5D4-4C04-A1E6-92F86A695F9E}"/>
    <cellStyle name="big 3 2 5" xfId="7579" xr:uid="{D53C7DDC-B8D5-4A65-87EC-C567F9CA5AED}"/>
    <cellStyle name="big 3 2 5 2" xfId="28023" xr:uid="{91770674-399A-43D2-91D1-3E30484ECCE2}"/>
    <cellStyle name="big 3 2 6" xfId="7580" xr:uid="{F3DF4497-2C4A-4A21-964E-53E623EBDF02}"/>
    <cellStyle name="big 3 2 6 2" xfId="28024" xr:uid="{D03B2258-77D2-41E8-A19C-D43B756AF642}"/>
    <cellStyle name="big 3 2 7" xfId="7581" xr:uid="{EEB175E9-DD71-49E1-B7ED-19DAB757195D}"/>
    <cellStyle name="big 3 2 7 2" xfId="28025" xr:uid="{FE96723C-7B57-49D7-AA34-02CAA681789F}"/>
    <cellStyle name="big 3 2 8" xfId="7582" xr:uid="{AAD1126E-7C85-460A-9030-6A83F4D07E91}"/>
    <cellStyle name="big 3 2 8 2" xfId="28026" xr:uid="{3733C968-718F-4C63-8389-5B093A02D5EC}"/>
    <cellStyle name="big 3 2 9" xfId="7583" xr:uid="{8A1B0528-ECD4-4731-96D8-2EE62F74F2F3}"/>
    <cellStyle name="big 3 2 9 2" xfId="28027" xr:uid="{BE34DD4C-9523-4642-B5B4-FA47C98D058D}"/>
    <cellStyle name="big 3 3" xfId="7584" xr:uid="{7B8F5F74-B195-40B0-8ABC-8B71A5CED3AF}"/>
    <cellStyle name="big 3 3 10" xfId="28028" xr:uid="{F3BE6DFE-F43C-42DF-8D0E-7AC30E441A81}"/>
    <cellStyle name="big 3 3 2" xfId="7585" xr:uid="{AE4E7284-E5B8-4AB8-BAFF-6758EF9F45ED}"/>
    <cellStyle name="big 3 3 2 2" xfId="28029" xr:uid="{EDF85902-FD2C-44B5-BD24-9C8A6885D40A}"/>
    <cellStyle name="big 3 3 3" xfId="7586" xr:uid="{BF969FF4-7639-4BE3-B40B-32BB221377BF}"/>
    <cellStyle name="big 3 3 3 2" xfId="28030" xr:uid="{922B7CED-1D42-42CD-9EBD-BF499E44E287}"/>
    <cellStyle name="big 3 3 4" xfId="7587" xr:uid="{8E9535A2-EE37-4BB6-B099-527EF6484579}"/>
    <cellStyle name="big 3 3 4 2" xfId="28031" xr:uid="{338F36EF-62E1-49E5-963F-1AA1043297D7}"/>
    <cellStyle name="big 3 3 5" xfId="7588" xr:uid="{312C6D31-A2FD-46FB-B8A1-CC2FFD840669}"/>
    <cellStyle name="big 3 3 5 2" xfId="28032" xr:uid="{D20DD567-BD52-49AA-8E4C-0C014D6FCBBB}"/>
    <cellStyle name="big 3 3 6" xfId="7589" xr:uid="{3260959A-C10B-4BC7-A892-AB92962DE18A}"/>
    <cellStyle name="big 3 3 6 2" xfId="28033" xr:uid="{B259773B-16DD-4812-9F75-382F33250B6E}"/>
    <cellStyle name="big 3 3 7" xfId="7590" xr:uid="{AB5205F3-B649-4EAB-8E23-FAE92DAE5FD1}"/>
    <cellStyle name="big 3 3 7 2" xfId="28034" xr:uid="{EAF50C88-A746-45A3-A84D-D82BBB3A5C2F}"/>
    <cellStyle name="big 3 3 8" xfId="7591" xr:uid="{2F04D93A-C2DB-419A-AA3D-348F9EEDBCF3}"/>
    <cellStyle name="big 3 3 8 2" xfId="28035" xr:uid="{167D3D96-CDC8-407F-99AD-508CB7E1D80E}"/>
    <cellStyle name="big 3 3 9" xfId="7592" xr:uid="{0912A3F3-B872-4278-93BA-F99662C66835}"/>
    <cellStyle name="big 3 3 9 2" xfId="28036" xr:uid="{F9813BEE-35A9-4421-8C3B-0DE946B0EDA0}"/>
    <cellStyle name="big 3 4" xfId="7593" xr:uid="{2AB3EB2D-FDCC-41E2-A251-3C9E6D450A7B}"/>
    <cellStyle name="big 3 4 2" xfId="28037" xr:uid="{98BD0929-6517-49BA-BF85-C2F48C4A8453}"/>
    <cellStyle name="big 3 5" xfId="7594" xr:uid="{78BA73F9-58A2-4049-B707-A27167CF59EC}"/>
    <cellStyle name="big 3 5 2" xfId="28038" xr:uid="{F84AFFF3-EA27-4EE1-85FF-F73AA4D3A6AB}"/>
    <cellStyle name="big 3 6" xfId="7595" xr:uid="{25A7E71C-99D9-4C75-BF39-2D76E769A270}"/>
    <cellStyle name="big 3 6 2" xfId="28039" xr:uid="{59F106AE-7E0C-4F9F-96D4-9D4A5C27EED2}"/>
    <cellStyle name="big 3 7" xfId="7596" xr:uid="{38A7E718-965B-466D-BC99-472B39F78371}"/>
    <cellStyle name="big 3 7 2" xfId="28040" xr:uid="{509E50A4-3490-4CA6-A0C5-43D13C463E62}"/>
    <cellStyle name="big 3 8" xfId="7597" xr:uid="{7FD13F8F-C716-49AB-96F4-EA0B04CF70AA}"/>
    <cellStyle name="big 3 8 2" xfId="28041" xr:uid="{46D22F18-19F7-406C-9E25-8D66390695EA}"/>
    <cellStyle name="big 3 9" xfId="7598" xr:uid="{1E1306B9-06D5-4E23-A140-F6FE62DDB9D5}"/>
    <cellStyle name="big 3 9 2" xfId="28042" xr:uid="{7802CF4B-180D-4C2D-955F-FB8E635B0AD8}"/>
    <cellStyle name="big 4" xfId="7599" xr:uid="{9437C7E2-47FB-45F6-8CD9-362D11FEA396}"/>
    <cellStyle name="big 4 10" xfId="7600" xr:uid="{E2E32954-C8C2-46CC-B2DD-1859C7FD0BEE}"/>
    <cellStyle name="big 4 10 2" xfId="28043" xr:uid="{80C0C801-43B7-4985-BB8D-80701099B55B}"/>
    <cellStyle name="big 4 11" xfId="28044" xr:uid="{54B05A72-6084-45D9-BB6A-094E3122ECF7}"/>
    <cellStyle name="big 4 2" xfId="7601" xr:uid="{F9ECBEF7-12EE-448E-AC52-3A940E25EA53}"/>
    <cellStyle name="big 4 2 10" xfId="28045" xr:uid="{BB8B321F-180C-41B9-A627-1BC21682D56C}"/>
    <cellStyle name="big 4 2 2" xfId="7602" xr:uid="{CDABC876-232F-4166-B21A-043F15D76616}"/>
    <cellStyle name="big 4 2 2 2" xfId="28046" xr:uid="{B1BE0DD8-2B1E-4046-835D-8D26D9E03EC0}"/>
    <cellStyle name="big 4 2 3" xfId="7603" xr:uid="{EB686FAF-A4CD-436C-AF8A-2E85EDAF59D9}"/>
    <cellStyle name="big 4 2 3 2" xfId="28047" xr:uid="{D9841412-95D7-482F-8A23-7BF35607C393}"/>
    <cellStyle name="big 4 2 4" xfId="7604" xr:uid="{D01B06B2-5852-4D62-B7FA-B6F5891A64B1}"/>
    <cellStyle name="big 4 2 4 2" xfId="28048" xr:uid="{37CFF29F-06C6-4B00-897A-7DB39C269EE7}"/>
    <cellStyle name="big 4 2 5" xfId="7605" xr:uid="{56649E3C-591E-4652-837A-94D06DC0C05E}"/>
    <cellStyle name="big 4 2 5 2" xfId="28049" xr:uid="{EE89BAED-6F36-4A16-87EC-C11F4DB2C942}"/>
    <cellStyle name="big 4 2 6" xfId="7606" xr:uid="{4257DACA-4ADA-4708-A7D5-696F9FCC5D91}"/>
    <cellStyle name="big 4 2 6 2" xfId="28050" xr:uid="{90252302-B986-4DFE-A05C-29565C641307}"/>
    <cellStyle name="big 4 2 7" xfId="7607" xr:uid="{4EFAB843-E3BE-4234-8CDA-D105200E5374}"/>
    <cellStyle name="big 4 2 7 2" xfId="28051" xr:uid="{510A36DE-1403-415D-96BE-992E499A5C03}"/>
    <cellStyle name="big 4 2 8" xfId="7608" xr:uid="{7EA2CFD7-C47A-4FC1-BF64-88936058744C}"/>
    <cellStyle name="big 4 2 8 2" xfId="28052" xr:uid="{A9C7B534-8D11-476C-9EB8-E8B00605EE68}"/>
    <cellStyle name="big 4 2 9" xfId="7609" xr:uid="{22A8B58B-D5BE-4B50-8149-56389382DBFA}"/>
    <cellStyle name="big 4 2 9 2" xfId="28053" xr:uid="{4672ED36-976B-4455-82CC-49FD67AC7DE3}"/>
    <cellStyle name="big 4 3" xfId="7610" xr:uid="{229377BC-9F08-4744-9227-35A17C745333}"/>
    <cellStyle name="big 4 3 2" xfId="28054" xr:uid="{937ADB8B-71A7-4653-945A-A13805C7E4EA}"/>
    <cellStyle name="big 4 4" xfId="7611" xr:uid="{2C45230D-24EA-4D5B-8239-C65ADA880EC7}"/>
    <cellStyle name="big 4 4 2" xfId="28055" xr:uid="{3D9DD26B-971A-4786-B385-857837127B8C}"/>
    <cellStyle name="big 4 5" xfId="7612" xr:uid="{8FB2378F-98D5-4504-967E-99D82BBD52E9}"/>
    <cellStyle name="big 4 5 2" xfId="28056" xr:uid="{DD4173A4-D7E4-458A-8E4F-1AEA9B4F46F2}"/>
    <cellStyle name="big 4 6" xfId="7613" xr:uid="{4BB6DB19-9B32-4D69-83C6-1A302FD6A479}"/>
    <cellStyle name="big 4 6 2" xfId="28057" xr:uid="{05AEBF15-3130-4A77-A9C5-D7DDEDB9DCBF}"/>
    <cellStyle name="big 4 7" xfId="7614" xr:uid="{5E9C85B4-C305-4609-AB6E-8D128014F906}"/>
    <cellStyle name="big 4 7 2" xfId="28058" xr:uid="{481F9644-4D4C-4EEF-BE19-4EA17C1F1298}"/>
    <cellStyle name="big 4 8" xfId="7615" xr:uid="{F343487B-5A7E-4A24-8045-2172200CE02B}"/>
    <cellStyle name="big 4 8 2" xfId="28059" xr:uid="{0792732C-F6FC-453C-BA89-AB03B2270EE2}"/>
    <cellStyle name="big 4 9" xfId="7616" xr:uid="{1F53369B-A78A-4BA2-9AC8-AB61A789CEB2}"/>
    <cellStyle name="big 4 9 2" xfId="28060" xr:uid="{0B564594-5D50-48B3-8AF5-C97F393BF704}"/>
    <cellStyle name="big 5" xfId="7617" xr:uid="{5FB85F46-7262-4DFC-830D-E4C35FE0CA7D}"/>
    <cellStyle name="big 5 10" xfId="28061" xr:uid="{498121D8-93C3-4F7D-BB1D-254E0C20E698}"/>
    <cellStyle name="big 5 2" xfId="7618" xr:uid="{351FE0D7-90E9-4C7F-AF86-DFB4FBF3EC18}"/>
    <cellStyle name="big 5 2 2" xfId="28062" xr:uid="{860BEC3B-022B-43E9-8CC3-360DD928AB6F}"/>
    <cellStyle name="big 5 3" xfId="7619" xr:uid="{C9EDE524-B21C-40FD-BCC7-C11270917138}"/>
    <cellStyle name="big 5 3 2" xfId="28063" xr:uid="{AA10058D-F70B-4BDE-BC7F-73F6F9FA3756}"/>
    <cellStyle name="big 5 4" xfId="7620" xr:uid="{E60074CD-7BD5-4B5E-A50E-CAA54CFBACE2}"/>
    <cellStyle name="big 5 4 2" xfId="28064" xr:uid="{F05B4351-436E-4034-B724-2B342850D1BA}"/>
    <cellStyle name="big 5 5" xfId="7621" xr:uid="{C621FA14-51D1-44B7-B614-31B133D1AA5F}"/>
    <cellStyle name="big 5 5 2" xfId="28065" xr:uid="{4C3711B2-21A3-4610-A41C-DBC6A281A2C7}"/>
    <cellStyle name="big 5 6" xfId="7622" xr:uid="{953EA876-A7B5-447C-BDC6-2F9604116E17}"/>
    <cellStyle name="big 5 6 2" xfId="28066" xr:uid="{F1BA2ABC-2AEF-451C-B96C-89AC732EDE0C}"/>
    <cellStyle name="big 5 7" xfId="7623" xr:uid="{0D9FDB27-493A-446D-8C62-CCF24CC0B274}"/>
    <cellStyle name="big 5 7 2" xfId="28067" xr:uid="{60DF05F2-B64D-475E-8DBE-134058EF8EFC}"/>
    <cellStyle name="big 5 8" xfId="7624" xr:uid="{CE964385-DB92-4FC9-B939-0F42BE98A9F4}"/>
    <cellStyle name="big 5 8 2" xfId="28068" xr:uid="{251547AB-2EE4-48E3-879B-6E0BAF4E8C28}"/>
    <cellStyle name="big 5 9" xfId="7625" xr:uid="{EA373629-5A5B-4078-B14D-4E0E4AAE1A63}"/>
    <cellStyle name="big 5 9 2" xfId="28069" xr:uid="{9D577D1C-D15A-4CCE-8914-25B39183EAF0}"/>
    <cellStyle name="big 6" xfId="7626" xr:uid="{6493A78F-A68C-4C1A-9D71-FB12353B742D}"/>
    <cellStyle name="big 6 2" xfId="28070" xr:uid="{77B9A028-76D9-4482-81C4-9CA74C4B6272}"/>
    <cellStyle name="big 7" xfId="7627" xr:uid="{9031A0D8-B46A-49A9-93FF-72136C876BD4}"/>
    <cellStyle name="big 7 2" xfId="28071" xr:uid="{ABC83072-3235-4D15-8783-435E65529754}"/>
    <cellStyle name="big 8" xfId="7628" xr:uid="{2BE9AD61-67F4-4E85-80D2-1FEEB924AE96}"/>
    <cellStyle name="big 8 2" xfId="28072" xr:uid="{106F301E-A39D-4855-983C-3BB104D63B66}"/>
    <cellStyle name="big 9" xfId="7629" xr:uid="{6806CC92-7FEA-4A1D-8A3F-3462E73DD274}"/>
    <cellStyle name="big 9 2" xfId="28073" xr:uid="{8BCDBD89-3B95-4CAD-83D9-F3327B36C81A}"/>
    <cellStyle name="bigWithDblBorder" xfId="389" xr:uid="{2038C813-191E-4D2A-AEE0-D4DCFD0F37EB}"/>
    <cellStyle name="border" xfId="390" xr:uid="{F7234EC0-C163-42A1-97AC-490E62D63E7E}"/>
    <cellStyle name="border 10" xfId="7630" xr:uid="{24E9DCF3-2DE5-403C-B82C-CE11D42AC3A3}"/>
    <cellStyle name="border 10 2" xfId="28074" xr:uid="{2D3983E8-6E97-40D5-9052-D34EC927828C}"/>
    <cellStyle name="border 11" xfId="7631" xr:uid="{445CE72C-20AF-4E1C-9F1C-C0879BA89B86}"/>
    <cellStyle name="border 11 2" xfId="28075" xr:uid="{8E9957D5-A67D-4381-B1BC-DE73D5FA232D}"/>
    <cellStyle name="border 12" xfId="7632" xr:uid="{C20FA9A6-2349-4652-9AC2-5D8C40F8DB1A}"/>
    <cellStyle name="border 12 2" xfId="28076" xr:uid="{6EF90584-5F44-4ED4-99A9-83C90F5E157C}"/>
    <cellStyle name="border 13" xfId="28077" xr:uid="{0B8A1DB8-C0C0-4ECB-B200-12EDAAA26DA1}"/>
    <cellStyle name="border 2" xfId="7633" xr:uid="{88DDBA7A-A763-4E03-90FE-BD32F9D0318F}"/>
    <cellStyle name="border 2 10" xfId="7634" xr:uid="{632B5FBA-8484-47F3-BC5C-7D4D842FFF27}"/>
    <cellStyle name="border 2 10 2" xfId="28078" xr:uid="{8E2F6B01-81D7-4965-A32A-C84158DAAA6D}"/>
    <cellStyle name="border 2 11" xfId="7635" xr:uid="{3CCD870F-E640-40DC-852B-A69D9D103727}"/>
    <cellStyle name="border 2 11 2" xfId="28079" xr:uid="{3AF25D4F-98A8-4D73-B4DA-04275E4B2BC3}"/>
    <cellStyle name="border 2 12" xfId="28080" xr:uid="{711BA60B-E0AE-45A9-881A-02A19549029E}"/>
    <cellStyle name="border 2 2" xfId="7636" xr:uid="{DCC3C2FB-BD1E-4ACF-A87C-5BB3F0629B51}"/>
    <cellStyle name="border 2 2 10" xfId="7637" xr:uid="{C26014BA-A791-4AD1-9F34-CE9E950CA53D}"/>
    <cellStyle name="border 2 2 10 2" xfId="28081" xr:uid="{B2A4C35A-F582-4BE3-BFFF-1C76380A02FE}"/>
    <cellStyle name="border 2 2 11" xfId="28082" xr:uid="{D6C08C57-52C4-4D88-9C8A-A3B876CD7D67}"/>
    <cellStyle name="border 2 2 2" xfId="7638" xr:uid="{A23CF4C5-CDA6-4A94-B550-B8F01D373462}"/>
    <cellStyle name="border 2 2 2 10" xfId="28083" xr:uid="{48F6A314-435E-4B88-B76C-D1C959944D59}"/>
    <cellStyle name="border 2 2 2 2" xfId="7639" xr:uid="{2D9EB8A3-F257-4490-A947-58D9F8EF9127}"/>
    <cellStyle name="border 2 2 2 2 2" xfId="28084" xr:uid="{F12F443E-DFF6-45F0-9453-C4CE734998C7}"/>
    <cellStyle name="border 2 2 2 3" xfId="7640" xr:uid="{AA745138-477F-456D-87A8-FB45125CB813}"/>
    <cellStyle name="border 2 2 2 3 2" xfId="28085" xr:uid="{16410B62-3CD2-4B66-9A06-423DEAEAB94B}"/>
    <cellStyle name="border 2 2 2 4" xfId="7641" xr:uid="{714A8C66-FBB8-4D57-972D-A03DFBF59B07}"/>
    <cellStyle name="border 2 2 2 4 2" xfId="28086" xr:uid="{F6E86A51-AA74-480E-A1FA-251E3B696BA0}"/>
    <cellStyle name="border 2 2 2 5" xfId="7642" xr:uid="{3A1D3C82-5838-4F85-B180-803A4C9909BF}"/>
    <cellStyle name="border 2 2 2 5 2" xfId="28087" xr:uid="{C0175A7E-9D55-461E-A3E6-A7A9EFEC80DC}"/>
    <cellStyle name="border 2 2 2 6" xfId="7643" xr:uid="{88A9825F-6A42-4EA9-BF02-39806D05D908}"/>
    <cellStyle name="border 2 2 2 6 2" xfId="28088" xr:uid="{B3AFB674-540D-47CE-84DC-4EB028B8EAF5}"/>
    <cellStyle name="border 2 2 2 7" xfId="7644" xr:uid="{59E4F43C-182D-4B6A-944B-0C227AAE2725}"/>
    <cellStyle name="border 2 2 2 7 2" xfId="28089" xr:uid="{B1363DB3-87C8-4C81-B4A2-68D9F72A21D6}"/>
    <cellStyle name="border 2 2 2 8" xfId="7645" xr:uid="{CB6BF45F-C4E9-433A-837C-23D444AB073A}"/>
    <cellStyle name="border 2 2 2 8 2" xfId="28090" xr:uid="{53DC3D61-4031-4EA6-AE43-61A64A6873A5}"/>
    <cellStyle name="border 2 2 2 9" xfId="7646" xr:uid="{3CD2CB06-EA0C-4541-B8CD-6537F67EFBAB}"/>
    <cellStyle name="border 2 2 2 9 2" xfId="28091" xr:uid="{3BC22BE4-9664-49ED-9B34-0848CEFAC72A}"/>
    <cellStyle name="border 2 2 3" xfId="7647" xr:uid="{FC2F5BBE-FEE6-4AAA-9E4B-77CC198A9A8A}"/>
    <cellStyle name="border 2 2 3 2" xfId="28092" xr:uid="{88284D1C-4591-4573-BDDA-B352E2988874}"/>
    <cellStyle name="border 2 2 4" xfId="7648" xr:uid="{B5E2ECAC-0192-45FA-87D7-5BEDC90F5E6A}"/>
    <cellStyle name="border 2 2 4 2" xfId="28093" xr:uid="{F07CE1A8-3BA5-4958-97ED-DC2ADAA7F8A3}"/>
    <cellStyle name="border 2 2 5" xfId="7649" xr:uid="{959B0202-2A77-4CA1-AC1F-75D4A7F508EF}"/>
    <cellStyle name="border 2 2 5 2" xfId="28094" xr:uid="{7C3AFEC7-046A-4001-A339-88976F264AEF}"/>
    <cellStyle name="border 2 2 6" xfId="7650" xr:uid="{865ECC89-FB0F-4054-87A8-AD647EA17789}"/>
    <cellStyle name="border 2 2 6 2" xfId="28095" xr:uid="{B7702D35-24C2-46D3-8E84-8A722856C5F6}"/>
    <cellStyle name="border 2 2 7" xfId="7651" xr:uid="{AFF91644-B781-4374-A68E-293606DCD2E4}"/>
    <cellStyle name="border 2 2 7 2" xfId="28096" xr:uid="{46A81865-0BDC-4788-8BBC-6B9CC9536672}"/>
    <cellStyle name="border 2 2 8" xfId="7652" xr:uid="{C5CBF9F5-3344-4810-BD66-E709C518A8F5}"/>
    <cellStyle name="border 2 2 8 2" xfId="28097" xr:uid="{E3B09E49-1373-43A0-8B77-8737A2685454}"/>
    <cellStyle name="border 2 2 9" xfId="7653" xr:uid="{AC23C283-46A9-45AC-9C02-28775DD9BC15}"/>
    <cellStyle name="border 2 2 9 2" xfId="28098" xr:uid="{93116438-61A0-43CE-B3FD-D743210725C6}"/>
    <cellStyle name="border 2 3" xfId="7654" xr:uid="{BAFE00A7-3120-4B4A-BEDE-35409FC114CE}"/>
    <cellStyle name="border 2 3 10" xfId="28099" xr:uid="{B3676EBA-BDFB-4F8E-9924-5D754B54F798}"/>
    <cellStyle name="border 2 3 2" xfId="7655" xr:uid="{450B1125-E9E6-42B9-81B1-994B27660A5A}"/>
    <cellStyle name="border 2 3 2 2" xfId="28100" xr:uid="{09A8220B-3706-4DA8-858B-C3886F0C335C}"/>
    <cellStyle name="border 2 3 3" xfId="7656" xr:uid="{A7BBA7D9-0F71-4B1C-992C-B6688572A5D3}"/>
    <cellStyle name="border 2 3 3 2" xfId="28101" xr:uid="{65802D73-B18B-4502-98C9-936112D6C6C7}"/>
    <cellStyle name="border 2 3 4" xfId="7657" xr:uid="{63986302-DDCE-4177-93F9-D7CA9B9C40F8}"/>
    <cellStyle name="border 2 3 4 2" xfId="28102" xr:uid="{239D4DDD-F2ED-42C2-9129-52BD837EDF21}"/>
    <cellStyle name="border 2 3 5" xfId="7658" xr:uid="{46237DC1-BF10-4512-BAD8-6310D9A2095E}"/>
    <cellStyle name="border 2 3 5 2" xfId="28103" xr:uid="{0266866F-3563-44F3-AB20-CE4990D2E60C}"/>
    <cellStyle name="border 2 3 6" xfId="7659" xr:uid="{454A4C8F-2890-4016-AB46-4FBDFF106FC4}"/>
    <cellStyle name="border 2 3 6 2" xfId="28104" xr:uid="{A8721C3C-E030-4164-A00E-FB042579A778}"/>
    <cellStyle name="border 2 3 7" xfId="7660" xr:uid="{AD9FAA5A-88ED-4444-A417-A6A73B6F564E}"/>
    <cellStyle name="border 2 3 7 2" xfId="28105" xr:uid="{F2925CC4-D1C8-4600-86ED-E5E7F5CA58BA}"/>
    <cellStyle name="border 2 3 8" xfId="7661" xr:uid="{34C88A3B-42FA-4A3E-993D-DABE65B554EA}"/>
    <cellStyle name="border 2 3 8 2" xfId="28106" xr:uid="{4F140BB9-4366-4161-A1A9-DDE4DED77F76}"/>
    <cellStyle name="border 2 3 9" xfId="7662" xr:uid="{E26F5FB8-E019-4C2D-B6F5-996D632A3203}"/>
    <cellStyle name="border 2 3 9 2" xfId="28107" xr:uid="{D408C6FD-187A-4BFC-8D34-8BA6F26A4CE3}"/>
    <cellStyle name="border 2 4" xfId="7663" xr:uid="{2957FADC-31DF-4151-A5D1-E0FB53833D3D}"/>
    <cellStyle name="border 2 4 2" xfId="28108" xr:uid="{E2E49F90-5182-4F7B-8838-17B7BF97434F}"/>
    <cellStyle name="border 2 5" xfId="7664" xr:uid="{B9A403F3-8046-4C7D-99DA-91EFBB027307}"/>
    <cellStyle name="border 2 5 2" xfId="28109" xr:uid="{6B91C94C-5E9B-4B93-A59D-1854406E6376}"/>
    <cellStyle name="border 2 6" xfId="7665" xr:uid="{4DC6D726-0462-4A2A-A34E-42E570E21CAD}"/>
    <cellStyle name="border 2 6 2" xfId="28110" xr:uid="{395E7BF9-BDC1-473D-9664-70CF7E37E5FE}"/>
    <cellStyle name="border 2 7" xfId="7666" xr:uid="{4A9C59CD-F55E-4496-823F-F220CEA2ED1E}"/>
    <cellStyle name="border 2 7 2" xfId="28111" xr:uid="{C71075B7-91A0-4E2B-9AF8-5BBFC01DE264}"/>
    <cellStyle name="border 2 8" xfId="7667" xr:uid="{AA60A6AE-ECEC-4660-85FF-E1617F875AA8}"/>
    <cellStyle name="border 2 8 2" xfId="28112" xr:uid="{2E1B0760-E7A0-4762-8814-0100734C0655}"/>
    <cellStyle name="border 2 9" xfId="7668" xr:uid="{553FD622-9540-48AC-BC16-C2101BD64D60}"/>
    <cellStyle name="border 2 9 2" xfId="28113" xr:uid="{7C0CABA2-6689-40DA-9B99-35DEBCE8C1CB}"/>
    <cellStyle name="border 3" xfId="7669" xr:uid="{3E45F48E-B53B-4B03-AA4F-9CFF1BADD8DE}"/>
    <cellStyle name="border 3 10" xfId="7670" xr:uid="{18710F3D-AB1E-43B1-A76C-40D0EE23EE28}"/>
    <cellStyle name="border 3 10 2" xfId="28114" xr:uid="{4935FFF2-49BF-4BA4-8EED-9B05E44CAD0E}"/>
    <cellStyle name="border 3 11" xfId="7671" xr:uid="{848B6DF2-D53C-4603-AD7E-41735E244000}"/>
    <cellStyle name="border 3 11 2" xfId="28115" xr:uid="{ECE95693-FCA2-4BA3-AFAA-9323927F2FE6}"/>
    <cellStyle name="border 3 12" xfId="28116" xr:uid="{FD2AA628-3083-46B3-AF16-D91E14F6358E}"/>
    <cellStyle name="border 3 2" xfId="7672" xr:uid="{167D9BD3-5CB2-49A9-8166-9C4E0C9630E8}"/>
    <cellStyle name="border 3 2 10" xfId="7673" xr:uid="{1715B882-1029-466E-9635-DAB9326CB38B}"/>
    <cellStyle name="border 3 2 10 2" xfId="28117" xr:uid="{47F445CC-6900-43F6-86C2-4DF7ADFF841B}"/>
    <cellStyle name="border 3 2 11" xfId="28118" xr:uid="{C137E2A3-DD98-4A66-8270-2ACC68F2E5CD}"/>
    <cellStyle name="border 3 2 2" xfId="7674" xr:uid="{4FEA0A44-214A-4CD0-8EDF-D6021B995717}"/>
    <cellStyle name="border 3 2 2 10" xfId="28119" xr:uid="{65763AE3-244C-473A-967A-9A7E4F1C0252}"/>
    <cellStyle name="border 3 2 2 2" xfId="7675" xr:uid="{E40D5F0F-061B-42CA-8A66-71CB3EEB03DD}"/>
    <cellStyle name="border 3 2 2 2 2" xfId="28120" xr:uid="{F9AD817F-2F76-45AE-89F3-196C2EAA23EC}"/>
    <cellStyle name="border 3 2 2 3" xfId="7676" xr:uid="{A197BFA6-7116-4660-A80C-85F3B3857A23}"/>
    <cellStyle name="border 3 2 2 3 2" xfId="28121" xr:uid="{B31964DF-1818-4D6B-8698-36AD5A0E3EC3}"/>
    <cellStyle name="border 3 2 2 4" xfId="7677" xr:uid="{AFA3EB3D-24FB-4937-B9E6-BE852D89C6BE}"/>
    <cellStyle name="border 3 2 2 4 2" xfId="28122" xr:uid="{91267054-13C7-43FC-B5E3-DB705F7B827D}"/>
    <cellStyle name="border 3 2 2 5" xfId="7678" xr:uid="{79D13F1E-8061-4CB3-945E-1E1A50D4DDA8}"/>
    <cellStyle name="border 3 2 2 5 2" xfId="28123" xr:uid="{8E338A66-51C4-4FE2-AD05-CEED4102F144}"/>
    <cellStyle name="border 3 2 2 6" xfId="7679" xr:uid="{DFA48009-1B8B-47A5-A8E1-3F380E24ACB1}"/>
    <cellStyle name="border 3 2 2 6 2" xfId="28124" xr:uid="{F1434D61-A85E-470F-9B02-BA188CE78269}"/>
    <cellStyle name="border 3 2 2 7" xfId="7680" xr:uid="{93D0A86F-A220-4E8A-8CAA-975837098D69}"/>
    <cellStyle name="border 3 2 2 7 2" xfId="28125" xr:uid="{0FA02392-DA01-475C-AF0B-A69B8713FBB6}"/>
    <cellStyle name="border 3 2 2 8" xfId="7681" xr:uid="{93FF2EAB-B77E-48FA-A88A-2063FCE22569}"/>
    <cellStyle name="border 3 2 2 8 2" xfId="28126" xr:uid="{9D7C282F-132F-464F-8DF8-BE3A6C3042B4}"/>
    <cellStyle name="border 3 2 2 9" xfId="7682" xr:uid="{3E6DA866-3682-453C-8842-FAEA66020577}"/>
    <cellStyle name="border 3 2 2 9 2" xfId="28127" xr:uid="{61384F95-DD6B-4448-B61A-140DCF2769CB}"/>
    <cellStyle name="border 3 2 3" xfId="7683" xr:uid="{853CB9B8-1763-4F5A-AE83-AE8FEC14D683}"/>
    <cellStyle name="border 3 2 3 2" xfId="28128" xr:uid="{098F22A8-0A62-49D9-90BD-EE8D66732258}"/>
    <cellStyle name="border 3 2 4" xfId="7684" xr:uid="{582D7BE2-8DEF-4178-8C54-356DCD7B560B}"/>
    <cellStyle name="border 3 2 4 2" xfId="28129" xr:uid="{A7BE35AB-5550-45DA-93A3-C4EE7143718F}"/>
    <cellStyle name="border 3 2 5" xfId="7685" xr:uid="{4C9576ED-46E6-4499-8A18-E9BE42380216}"/>
    <cellStyle name="border 3 2 5 2" xfId="28130" xr:uid="{2426ACB4-66DD-4C93-8EFC-BFF41E2C5BB8}"/>
    <cellStyle name="border 3 2 6" xfId="7686" xr:uid="{AA7B5F81-F14A-474E-BC68-4D7230DD8EA4}"/>
    <cellStyle name="border 3 2 6 2" xfId="28131" xr:uid="{44E8ED7A-E041-4872-ACC1-D45CAD39A6A4}"/>
    <cellStyle name="border 3 2 7" xfId="7687" xr:uid="{84CA947C-79F7-4402-A509-5AAC18642644}"/>
    <cellStyle name="border 3 2 7 2" xfId="28132" xr:uid="{7698DB15-C989-4CFD-B8ED-33D98156AF8C}"/>
    <cellStyle name="border 3 2 8" xfId="7688" xr:uid="{17D9891D-5029-4CAC-BE4D-C15689EA43B1}"/>
    <cellStyle name="border 3 2 8 2" xfId="28133" xr:uid="{95866063-9D56-482C-95F7-628DB6A650B2}"/>
    <cellStyle name="border 3 2 9" xfId="7689" xr:uid="{612EF7BD-2043-4098-A5C0-36AE5FC4DF78}"/>
    <cellStyle name="border 3 2 9 2" xfId="28134" xr:uid="{9351E07C-44BB-4011-BFDA-3293B378B380}"/>
    <cellStyle name="border 3 3" xfId="7690" xr:uid="{CB2ABC6C-E680-4976-B9C7-F520DBD6FBA6}"/>
    <cellStyle name="border 3 3 10" xfId="28135" xr:uid="{A2977BC7-4D01-4029-8FF8-9AB88CFC62D5}"/>
    <cellStyle name="border 3 3 2" xfId="7691" xr:uid="{F2367F06-3631-4256-BFD3-BB930236C588}"/>
    <cellStyle name="border 3 3 2 2" xfId="28136" xr:uid="{B79474A6-4444-4138-94C1-0A5AE58B3DDC}"/>
    <cellStyle name="border 3 3 3" xfId="7692" xr:uid="{E5D1BBEB-B207-42C0-A1AF-33009E1E94C4}"/>
    <cellStyle name="border 3 3 3 2" xfId="28137" xr:uid="{235AD188-7CA2-4EC0-8045-71C33EF43F52}"/>
    <cellStyle name="border 3 3 4" xfId="7693" xr:uid="{F7D0225B-A235-4C20-82CB-4B4B90767108}"/>
    <cellStyle name="border 3 3 4 2" xfId="28138" xr:uid="{A009F495-BF76-431F-B6EB-585DAC4D8CA6}"/>
    <cellStyle name="border 3 3 5" xfId="7694" xr:uid="{838D40B8-7D9B-40CD-AEAB-326D1C51D01B}"/>
    <cellStyle name="border 3 3 5 2" xfId="28139" xr:uid="{CB35A4CF-737E-41F8-AB11-E2E47980BEE0}"/>
    <cellStyle name="border 3 3 6" xfId="7695" xr:uid="{CBC04F09-5852-4ED7-9AE6-06C6A5D2E317}"/>
    <cellStyle name="border 3 3 6 2" xfId="28140" xr:uid="{521F8516-28CB-4230-B44D-9ED3B614D018}"/>
    <cellStyle name="border 3 3 7" xfId="7696" xr:uid="{2AF07A6D-96E9-46EC-8538-F6284CF7043F}"/>
    <cellStyle name="border 3 3 7 2" xfId="28141" xr:uid="{9C2C7203-E065-40F2-96D1-880EF3F5D489}"/>
    <cellStyle name="border 3 3 8" xfId="7697" xr:uid="{4C2F7065-54E0-4B2C-9791-8AD6168DFA70}"/>
    <cellStyle name="border 3 3 8 2" xfId="28142" xr:uid="{5936E697-C916-4F87-893F-AD8C828BECC9}"/>
    <cellStyle name="border 3 3 9" xfId="7698" xr:uid="{84437F91-8ED0-4E52-B8EF-9673E9E8C6A6}"/>
    <cellStyle name="border 3 3 9 2" xfId="28143" xr:uid="{FC57D196-894D-4070-A2D0-5FE4AE8D79D8}"/>
    <cellStyle name="border 3 4" xfId="7699" xr:uid="{4D7A35FB-2FEB-4358-B55C-0EED3B77052A}"/>
    <cellStyle name="border 3 4 2" xfId="28144" xr:uid="{F3CACD80-89CD-44FA-A038-F6B4A022F1AD}"/>
    <cellStyle name="border 3 5" xfId="7700" xr:uid="{23433042-193C-432B-A0A6-AF56C5234E83}"/>
    <cellStyle name="border 3 5 2" xfId="28145" xr:uid="{7A713D57-EC19-4F3F-89BF-D60321ACC517}"/>
    <cellStyle name="border 3 6" xfId="7701" xr:uid="{1A11C9C2-CEE7-46F1-9487-4DAEF74BE636}"/>
    <cellStyle name="border 3 6 2" xfId="28146" xr:uid="{719A8242-A40C-4E74-B4A7-39719F690FD4}"/>
    <cellStyle name="border 3 7" xfId="7702" xr:uid="{F503281B-4547-473E-B3FF-363FDE297C4A}"/>
    <cellStyle name="border 3 7 2" xfId="28147" xr:uid="{C37539D8-6964-49F3-8E55-A67BB32A1ADD}"/>
    <cellStyle name="border 3 8" xfId="7703" xr:uid="{73AD9449-AD2D-4FFA-9FC6-C4912B5B9E50}"/>
    <cellStyle name="border 3 8 2" xfId="28148" xr:uid="{3381E950-1397-47FF-821D-9A7E2B3E9817}"/>
    <cellStyle name="border 3 9" xfId="7704" xr:uid="{C07D4732-9BB6-493F-B0F2-7FCE2FA53E99}"/>
    <cellStyle name="border 3 9 2" xfId="28149" xr:uid="{1651FB2B-217B-4D34-8823-3D9270126467}"/>
    <cellStyle name="border 4" xfId="7705" xr:uid="{1DCA6C8C-C6C6-4C2C-BA8F-AC8D8F2F7FB6}"/>
    <cellStyle name="border 4 10" xfId="7706" xr:uid="{544D564C-A2DF-49FB-94C7-566F8EFD2E7B}"/>
    <cellStyle name="border 4 10 2" xfId="28150" xr:uid="{13AF5FDD-A57F-49D0-B48C-F4AFDE009487}"/>
    <cellStyle name="border 4 11" xfId="28151" xr:uid="{C6A7E47E-7CA6-499B-BA18-07DEF6835305}"/>
    <cellStyle name="border 4 2" xfId="7707" xr:uid="{0C4CC6B5-30DE-42EA-9154-AC563908C1A1}"/>
    <cellStyle name="border 4 2 10" xfId="28152" xr:uid="{DB08E45E-A760-47B9-A3D5-5AE1C8118974}"/>
    <cellStyle name="border 4 2 2" xfId="7708" xr:uid="{89FE04D8-1804-40AF-AE50-126372B17E7A}"/>
    <cellStyle name="border 4 2 2 2" xfId="28153" xr:uid="{4207BF73-32E6-4499-A9FA-216217D0A1D4}"/>
    <cellStyle name="border 4 2 3" xfId="7709" xr:uid="{163BA661-007C-4491-AD26-C3A1266D9707}"/>
    <cellStyle name="border 4 2 3 2" xfId="28154" xr:uid="{42C5D8BC-6CF2-4131-919A-5DC4DEE47D28}"/>
    <cellStyle name="border 4 2 4" xfId="7710" xr:uid="{4942F8BC-4367-4DBB-80DF-E6367AF8E763}"/>
    <cellStyle name="border 4 2 4 2" xfId="28155" xr:uid="{EC5F465A-439B-49B9-937C-E59F349C5C93}"/>
    <cellStyle name="border 4 2 5" xfId="7711" xr:uid="{C8470470-5DB0-4FCC-BE59-8E9201B0A3A9}"/>
    <cellStyle name="border 4 2 5 2" xfId="28156" xr:uid="{B3862D97-1A52-4950-9F81-77E77F8A304D}"/>
    <cellStyle name="border 4 2 6" xfId="7712" xr:uid="{9D762F27-C94D-4155-A187-A29C29217D4C}"/>
    <cellStyle name="border 4 2 6 2" xfId="28157" xr:uid="{CAE4B997-40BE-496F-A884-5A337BF5FCB4}"/>
    <cellStyle name="border 4 2 7" xfId="7713" xr:uid="{0DB9D6EB-C369-4673-ACF9-74CB8D70B8BD}"/>
    <cellStyle name="border 4 2 7 2" xfId="28158" xr:uid="{1E6DB6BD-7407-4AAD-A8AB-18C72F5EB72D}"/>
    <cellStyle name="border 4 2 8" xfId="7714" xr:uid="{C5BD91FA-F2BD-437A-98BA-909A954FC5ED}"/>
    <cellStyle name="border 4 2 8 2" xfId="28159" xr:uid="{2167BCAF-1CB0-4762-9702-48D352FFEA0F}"/>
    <cellStyle name="border 4 2 9" xfId="7715" xr:uid="{CEA6C9A4-BBDF-4696-9A99-3545FD6E47D2}"/>
    <cellStyle name="border 4 2 9 2" xfId="28160" xr:uid="{AA333BD3-30FF-4F71-893C-4C1062439EA1}"/>
    <cellStyle name="border 4 3" xfId="7716" xr:uid="{3134E01D-3441-4109-BFA1-DF4766323432}"/>
    <cellStyle name="border 4 3 2" xfId="28161" xr:uid="{4D36C7D1-564C-41FD-8C5F-DDFA35B19EB9}"/>
    <cellStyle name="border 4 4" xfId="7717" xr:uid="{A21389E0-F2C1-4480-94DD-7D89EDF7F5E8}"/>
    <cellStyle name="border 4 4 2" xfId="28162" xr:uid="{6D3FE8C4-234A-4816-9DE2-636404D55B10}"/>
    <cellStyle name="border 4 5" xfId="7718" xr:uid="{BEC6D53A-7DDF-4C53-A783-17115F7BEC72}"/>
    <cellStyle name="border 4 5 2" xfId="28163" xr:uid="{52DCC9BF-6A5B-4FD6-8921-6071CC1FA3FF}"/>
    <cellStyle name="border 4 6" xfId="7719" xr:uid="{EFD5CBF7-9D6E-4A63-911F-47F091C5D250}"/>
    <cellStyle name="border 4 6 2" xfId="28164" xr:uid="{2AF48F92-CDE4-453D-831D-598BF7B78A79}"/>
    <cellStyle name="border 4 7" xfId="7720" xr:uid="{7971BC1A-76D9-4CFE-A553-CA0FE860547E}"/>
    <cellStyle name="border 4 7 2" xfId="28165" xr:uid="{995C34C7-849E-40CF-8238-3E6C8489B917}"/>
    <cellStyle name="border 4 8" xfId="7721" xr:uid="{A68038A9-7FF7-40D6-8CB9-037CAE32CFF3}"/>
    <cellStyle name="border 4 8 2" xfId="28166" xr:uid="{7A7A8F10-C333-40F2-BDAB-EF6C3A4F0101}"/>
    <cellStyle name="border 4 9" xfId="7722" xr:uid="{0604C900-0C52-4A3A-9F95-D8E84954B920}"/>
    <cellStyle name="border 4 9 2" xfId="28167" xr:uid="{13AD4354-CF3B-4D38-86D1-877A8468B8B6}"/>
    <cellStyle name="border 5" xfId="7723" xr:uid="{ADD7BF3A-B25A-4C74-93F6-9B600840389B}"/>
    <cellStyle name="border 5 10" xfId="28168" xr:uid="{BC7CED83-95C1-4A2F-9FAA-E052CC911278}"/>
    <cellStyle name="border 5 2" xfId="7724" xr:uid="{50EDE28E-9DB6-447B-9BE0-64F24C692802}"/>
    <cellStyle name="border 5 2 2" xfId="28169" xr:uid="{7B0C862C-DCE8-43B6-BE13-85BC889C52F5}"/>
    <cellStyle name="border 5 3" xfId="7725" xr:uid="{F2CB4EA5-A5B9-4082-B4AE-AE889E94D60C}"/>
    <cellStyle name="border 5 3 2" xfId="28170" xr:uid="{8AE36770-B7B5-4864-9283-66E4D3BBE6EF}"/>
    <cellStyle name="border 5 4" xfId="7726" xr:uid="{D87F331C-9962-46F6-9F60-59715496A25A}"/>
    <cellStyle name="border 5 4 2" xfId="28171" xr:uid="{F12B432F-A0EF-4EC3-A7B6-E784B4F2601B}"/>
    <cellStyle name="border 5 5" xfId="7727" xr:uid="{99CED601-10C2-4BCD-9E36-6431D59B06D6}"/>
    <cellStyle name="border 5 5 2" xfId="28172" xr:uid="{48FBE462-DCB0-4D9F-9BE3-E40890A213FD}"/>
    <cellStyle name="border 5 6" xfId="7728" xr:uid="{F0B4A00A-81E3-4427-9939-30ED6DEC9D9F}"/>
    <cellStyle name="border 5 6 2" xfId="28173" xr:uid="{65D4BF3A-F31E-4998-A2D7-0BDD61EF8635}"/>
    <cellStyle name="border 5 7" xfId="7729" xr:uid="{ABE104EE-D793-404B-9DEA-106ED26A0643}"/>
    <cellStyle name="border 5 7 2" xfId="28174" xr:uid="{0D248694-553F-45B9-9E90-69431F7A89B2}"/>
    <cellStyle name="border 5 8" xfId="7730" xr:uid="{DF896B88-85EC-4694-B535-27B926F525AD}"/>
    <cellStyle name="border 5 8 2" xfId="28175" xr:uid="{640D6770-DC2D-449A-BEB6-E1D3D06FA9D5}"/>
    <cellStyle name="border 5 9" xfId="7731" xr:uid="{8E389C1D-6F0F-4BA0-B1AD-3BC5556B10DC}"/>
    <cellStyle name="border 5 9 2" xfId="28176" xr:uid="{3CDBF1C0-C9E8-4042-A56C-F0B60D288B28}"/>
    <cellStyle name="border 6" xfId="7732" xr:uid="{78ADCB52-9C88-4F0E-B84F-B5565EFE83F3}"/>
    <cellStyle name="border 6 2" xfId="28177" xr:uid="{565C7471-84DA-434F-9582-8878CE46B54B}"/>
    <cellStyle name="border 7" xfId="7733" xr:uid="{94B68754-FB48-4E5F-AEC0-0A496F02EA7F}"/>
    <cellStyle name="border 7 2" xfId="28178" xr:uid="{B0256E22-5F12-477A-AEB8-D73B021263F3}"/>
    <cellStyle name="border 8" xfId="7734" xr:uid="{BB70A79B-0E0C-497B-8A58-0A222F0B898F}"/>
    <cellStyle name="border 8 2" xfId="28179" xr:uid="{15692E52-8A67-4422-BDE5-80148EBB26BF}"/>
    <cellStyle name="border 9" xfId="7735" xr:uid="{4703F8F5-3210-464D-8123-8C36D2876776}"/>
    <cellStyle name="border 9 2" xfId="28180" xr:uid="{31DCC175-6D00-486F-B450-C1E7F13D169E}"/>
    <cellStyle name="Calc Currency (0)" xfId="98" xr:uid="{8C96E24E-CED2-4943-B67B-FB5CC7949CE2}"/>
    <cellStyle name="Calc Currency (2)" xfId="99" xr:uid="{A47775DF-7356-4331-AB9B-98F2CE26CE71}"/>
    <cellStyle name="Calc Percent (0)" xfId="100" xr:uid="{DB6CFDC2-F647-413B-B7E4-E82B0CC58306}"/>
    <cellStyle name="Calc Percent (1)" xfId="101" xr:uid="{7696CE3C-C208-4740-A864-4EAB7793F073}"/>
    <cellStyle name="Calc Percent (2)" xfId="102" xr:uid="{35DE808F-343B-4CE1-A79C-4463F5EE3326}"/>
    <cellStyle name="Calc Units (0)" xfId="103" xr:uid="{4669FBCE-0CA9-4185-BB58-A2D3A385DA12}"/>
    <cellStyle name="Calc Units (1)" xfId="104" xr:uid="{EC3DE626-6884-4A1A-BE72-0DCA7E1638E8}"/>
    <cellStyle name="Calc Units (2)" xfId="105" xr:uid="{894369EE-312B-4B7B-B376-FC05228C8B31}"/>
    <cellStyle name="čárky [0]_548stavokonstr" xfId="391" xr:uid="{E706DB3D-FFE4-419A-9738-12B70FB50FBB}"/>
    <cellStyle name="cárky [0]_laroux" xfId="392" xr:uid="{70675EC5-82EC-41D3-83E3-7E4F358A5EC9}"/>
    <cellStyle name="čárky [0]_laroux" xfId="393" xr:uid="{26B5A71E-7A6E-4CB5-99C8-AC07EABB5626}"/>
    <cellStyle name="cárky [0]_laroux_1" xfId="394" xr:uid="{FD73DA28-9ED7-40DE-B9E5-711597BDA00C}"/>
    <cellStyle name="čárky [0]_laroux_1" xfId="395" xr:uid="{8EB736F1-DA51-4CD4-A016-7462E760E2D3}"/>
    <cellStyle name="cárky [0]_laroux_2" xfId="396" xr:uid="{99EA6752-DCA1-4F31-885C-39B6E3972ECF}"/>
    <cellStyle name="čárky [0]_laroux_2" xfId="397" xr:uid="{0E2E701F-EB62-4E4B-A0D4-01011A601E4D}"/>
    <cellStyle name="čárky_548stavokonstr" xfId="398" xr:uid="{DF790EE4-564E-4DEF-9C2F-259A9C7B7E16}"/>
    <cellStyle name="cárky_laroux" xfId="399" xr:uid="{72634567-402A-4601-AE7D-F20931B2F9AE}"/>
    <cellStyle name="čárky_laroux" xfId="400" xr:uid="{D1D4D917-95CC-4159-97F2-BED1719F1832}"/>
    <cellStyle name="cárky_laroux_1" xfId="401" xr:uid="{51BA14A4-792F-4E5A-B14D-7C4D40D29115}"/>
    <cellStyle name="čárky_laroux_1" xfId="402" xr:uid="{726D02F5-7725-4ACC-8776-053EE4A0694C}"/>
    <cellStyle name="cárky_laroux_2" xfId="403" xr:uid="{1EC25739-A2E9-4ADF-B0ED-94B59040D476}"/>
    <cellStyle name="čárky_laroux_2" xfId="404" xr:uid="{C5DA36E4-B17E-4F90-B4E1-5550F260F801}"/>
    <cellStyle name="category" xfId="106" xr:uid="{3695119A-06B5-4AB3-8E7B-0E20C77D6DF3}"/>
    <cellStyle name="Celkem" xfId="405" xr:uid="{10944086-D81C-4FD4-B978-C235CBC21B3F}"/>
    <cellStyle name="Check Cell" xfId="28181" xr:uid="{3F4CC43A-B3C6-41BA-B1DA-B349088F5F32}"/>
    <cellStyle name="čiarky [0]_Kalkulation POLO GP STAND 23.7.99" xfId="107" xr:uid="{D1AECB3C-B926-4BF0-A8C0-7561B9280F1D}"/>
    <cellStyle name="čiarky_Kalkulation POLO GP STAND 23.7.99" xfId="108" xr:uid="{D1242524-0E0D-4009-A2F9-8BFD3EC73255}"/>
    <cellStyle name="cisla" xfId="406" xr:uid="{BF1E464B-ED82-4BDE-AAC8-91298343317C}"/>
    <cellStyle name="Column_Title" xfId="109" xr:uid="{1184835B-CCDA-48D1-BB0C-A1B6FC5EB958}"/>
    <cellStyle name="Comma  - Style1" xfId="110" xr:uid="{010B19B3-3ECE-4115-BC22-9D80EEF33BF3}"/>
    <cellStyle name="Comma  - Style2" xfId="111" xr:uid="{2C974DE9-1A32-4A98-845F-C52B37152651}"/>
    <cellStyle name="Comma  - Style3" xfId="112" xr:uid="{5E209F1B-0848-4628-8C9E-9061CD2678D5}"/>
    <cellStyle name="Comma  - Style4" xfId="113" xr:uid="{67486B0E-6492-42D0-A7A4-1AA678255808}"/>
    <cellStyle name="Comma  - Style5" xfId="114" xr:uid="{A15BD1CF-1629-424D-B444-0CD47AD335B8}"/>
    <cellStyle name="Comma  - Style6" xfId="115" xr:uid="{E397B215-212E-422B-BBC4-DE3031A23556}"/>
    <cellStyle name="Comma  - Style7" xfId="116" xr:uid="{201B4573-BCCE-43E6-860D-1A4CC6CDE238}"/>
    <cellStyle name="Comma  - Style8" xfId="117" xr:uid="{078BA111-3CAB-43FA-B184-D9A7CAC27BFD}"/>
    <cellStyle name="Comma (1)" xfId="118" xr:uid="{ECA55DE0-7A49-4442-8A6F-20CFF4AFA036}"/>
    <cellStyle name="Comma (1) 2" xfId="7736" xr:uid="{3B175081-2FA1-4683-9DCD-FF554692E786}"/>
    <cellStyle name="Comma (1) 2 10" xfId="7737" xr:uid="{0AA36D98-1472-4896-8F8D-D6669924A700}"/>
    <cellStyle name="Comma (1) 2 11" xfId="7738" xr:uid="{160083F5-1ECB-4517-9BA3-E2A528BB76A6}"/>
    <cellStyle name="Comma (1) 2 12" xfId="7739" xr:uid="{F5E2CC92-3CB1-4C6E-9120-3CB54A1E6B7D}"/>
    <cellStyle name="Comma (1) 2 2" xfId="7740" xr:uid="{23313410-B1DD-42F3-9FD4-D769E30576D8}"/>
    <cellStyle name="Comma (1) 2 2 10" xfId="7741" xr:uid="{54F81255-6F28-4F6A-BA36-954C9806B801}"/>
    <cellStyle name="Comma (1) 2 2 11" xfId="7742" xr:uid="{84DBB48A-611F-463F-A15C-54C4B8611B83}"/>
    <cellStyle name="Comma (1) 2 2 12" xfId="7743" xr:uid="{C3DD7113-7FCC-4F41-BE11-8B90E9A91608}"/>
    <cellStyle name="Comma (1) 2 2 13" xfId="7744" xr:uid="{ACB007E5-BD40-4342-B38B-7CE4A05F75A4}"/>
    <cellStyle name="Comma (1) 2 2 2" xfId="7745" xr:uid="{01AF1631-72C8-428E-87DF-F8F916D15774}"/>
    <cellStyle name="Comma (1) 2 2 2 10" xfId="7746" xr:uid="{7398B1E9-0281-4119-B126-ADEE2AD88549}"/>
    <cellStyle name="Comma (1) 2 2 2 11" xfId="7747" xr:uid="{EB63A999-57B7-48E5-A97D-FE4283B3C205}"/>
    <cellStyle name="Comma (1) 2 2 2 12" xfId="7748" xr:uid="{2F6006A2-EA4F-4074-B606-C7F0B0F85C78}"/>
    <cellStyle name="Comma (1) 2 2 2 13" xfId="7749" xr:uid="{93EA59BB-076C-4456-BA96-D7D5D18FADA0}"/>
    <cellStyle name="Comma (1) 2 2 2 2" xfId="7750" xr:uid="{31EB1E3E-C1F6-4405-8086-151E8DE3CF06}"/>
    <cellStyle name="Comma (1) 2 2 2 3" xfId="7751" xr:uid="{367F65D3-3A99-451D-8F9C-45F14EB466F3}"/>
    <cellStyle name="Comma (1) 2 2 2 4" xfId="7752" xr:uid="{DBF5E69D-C48E-4487-8B79-895044124A3E}"/>
    <cellStyle name="Comma (1) 2 2 2 5" xfId="7753" xr:uid="{820BA23A-BB38-4A4E-9943-FEDC79CE31CD}"/>
    <cellStyle name="Comma (1) 2 2 2 6" xfId="7754" xr:uid="{CAA74A9F-7896-40DA-BFA3-F96F7866A1D3}"/>
    <cellStyle name="Comma (1) 2 2 2 7" xfId="7755" xr:uid="{3B867380-05F4-4250-B2A4-F31F36BC9159}"/>
    <cellStyle name="Comma (1) 2 2 2 8" xfId="7756" xr:uid="{B9F319E5-18AA-4922-91B9-4EEAF105A05F}"/>
    <cellStyle name="Comma (1) 2 2 2 9" xfId="7757" xr:uid="{929895DF-787C-4FC4-A899-ACA334BF981D}"/>
    <cellStyle name="Comma (1) 2 2 3" xfId="7758" xr:uid="{B946B10E-C0E9-4C73-8409-A0288796E302}"/>
    <cellStyle name="Comma (1) 2 2 4" xfId="7759" xr:uid="{9B97E849-A957-4597-8666-6B37A88EE196}"/>
    <cellStyle name="Comma (1) 2 2 5" xfId="7760" xr:uid="{66B999D0-DFFF-40B8-A482-7661B106D919}"/>
    <cellStyle name="Comma (1) 2 2 6" xfId="7761" xr:uid="{CE6EBE93-BC57-4548-A32B-1BD2C3306F34}"/>
    <cellStyle name="Comma (1) 2 2 7" xfId="7762" xr:uid="{3AEABC77-FEA1-4980-B4DB-D02EB5BEC684}"/>
    <cellStyle name="Comma (1) 2 2 8" xfId="7763" xr:uid="{165EED28-24CE-4CDD-822F-BF4AF7AADD3E}"/>
    <cellStyle name="Comma (1) 2 2 9" xfId="7764" xr:uid="{AD89588E-17AF-4390-A195-F1A35A988AFC}"/>
    <cellStyle name="Comma (1) 2 3" xfId="7765" xr:uid="{EFB4FFD6-0944-49B7-B529-39D25B2A325B}"/>
    <cellStyle name="Comma (1) 2 4" xfId="7766" xr:uid="{488D56B8-DF97-43E5-A052-BE9E8A3C4A3B}"/>
    <cellStyle name="Comma (1) 2 5" xfId="7767" xr:uid="{91A9D9E5-28D5-4054-8138-8120C9C481AA}"/>
    <cellStyle name="Comma (1) 2 6" xfId="7768" xr:uid="{2F164B7D-0380-43BE-915F-64C6E3824443}"/>
    <cellStyle name="Comma (1) 2 7" xfId="7769" xr:uid="{83C995E9-0DBD-4DD2-B32A-E77A070EBF53}"/>
    <cellStyle name="Comma (1) 2 8" xfId="7770" xr:uid="{A1B8920A-359B-4311-8647-AD598F938609}"/>
    <cellStyle name="Comma (1) 2 9" xfId="7771" xr:uid="{E41E630F-9100-40BE-B323-2A7D0B109B3C}"/>
    <cellStyle name="Comma (1) 3" xfId="7772" xr:uid="{595206E6-ECDF-4776-ADE4-43965B9CDDC3}"/>
    <cellStyle name="Comma (1) 3 10" xfId="7773" xr:uid="{633C047D-0094-466D-95FB-3CED0CD336FA}"/>
    <cellStyle name="Comma (1) 3 11" xfId="7774" xr:uid="{9BF3D03E-37A3-4A7F-AF52-691F6888137B}"/>
    <cellStyle name="Comma (1) 3 12" xfId="7775" xr:uid="{5C0F5BC3-0BF0-4D24-B3F2-ED025325C30C}"/>
    <cellStyle name="Comma (1) 3 13" xfId="7776" xr:uid="{7F715B3B-220B-4F05-A943-C8AB0B302AD0}"/>
    <cellStyle name="Comma (1) 3 2" xfId="7777" xr:uid="{9B2BB6CE-6310-45B2-9136-F1AC63838D61}"/>
    <cellStyle name="Comma (1) 3 2 10" xfId="7778" xr:uid="{48DF1FF5-0D4C-4AE6-832C-EC2AF42566BC}"/>
    <cellStyle name="Comma (1) 3 2 11" xfId="7779" xr:uid="{E60CB263-D754-4894-B141-07E51C34DDDC}"/>
    <cellStyle name="Comma (1) 3 2 12" xfId="7780" xr:uid="{181CBFD8-F419-4AA7-AAAE-715BF36438E3}"/>
    <cellStyle name="Comma (1) 3 2 13" xfId="7781" xr:uid="{6E860F09-6285-4E0F-BDC1-841FB8603C37}"/>
    <cellStyle name="Comma (1) 3 2 2" xfId="7782" xr:uid="{27AB012E-ABB0-48FC-A34F-4A137C79B631}"/>
    <cellStyle name="Comma (1) 3 2 3" xfId="7783" xr:uid="{70A946B6-AE79-449F-8AF7-F30749E46914}"/>
    <cellStyle name="Comma (1) 3 2 4" xfId="7784" xr:uid="{9D389FE0-DD1C-4411-8CE5-62026440AD92}"/>
    <cellStyle name="Comma (1) 3 2 5" xfId="7785" xr:uid="{0ED879AE-9DCC-4DCC-8711-EEC1C052A0AD}"/>
    <cellStyle name="Comma (1) 3 2 6" xfId="7786" xr:uid="{EB0B6D99-0897-4A1A-AF9E-FFB3C2FBD34F}"/>
    <cellStyle name="Comma (1) 3 2 7" xfId="7787" xr:uid="{2CB31810-CFAF-4F2B-BB4A-7BF4B75F4433}"/>
    <cellStyle name="Comma (1) 3 2 8" xfId="7788" xr:uid="{8E49D08B-C565-4A0E-B8D0-5282A7F4EB60}"/>
    <cellStyle name="Comma (1) 3 2 9" xfId="7789" xr:uid="{BF61F4AB-4FEB-4C04-9CFB-55883E9BDBB0}"/>
    <cellStyle name="Comma (1) 3 3" xfId="7790" xr:uid="{3CE7B910-12E3-46D7-A03D-DB13D57F9BD9}"/>
    <cellStyle name="Comma (1) 3 4" xfId="7791" xr:uid="{8DEC63D1-8ACB-4C40-A8DF-CA20E51745E2}"/>
    <cellStyle name="Comma (1) 3 5" xfId="7792" xr:uid="{2F1B008B-8023-4664-B6E5-1DFF2ADE65B3}"/>
    <cellStyle name="Comma (1) 3 6" xfId="7793" xr:uid="{F235B932-D891-459E-A20D-94C52D89F15A}"/>
    <cellStyle name="Comma (1) 3 7" xfId="7794" xr:uid="{299CE6C0-02DE-4AF9-849B-1184F6C5E160}"/>
    <cellStyle name="Comma (1) 3 8" xfId="7795" xr:uid="{0B5E3E7E-EE94-4F7B-932E-B280FA1CDA15}"/>
    <cellStyle name="Comma (1) 3 9" xfId="7796" xr:uid="{FD5ADDE4-685C-46D0-9F85-2101175BC701}"/>
    <cellStyle name="Comma (1) 4" xfId="7797" xr:uid="{C836D1FA-EA42-41B4-BB5E-A251E4D82AAF}"/>
    <cellStyle name="Comma [0]" xfId="119" xr:uid="{B10BB8F5-59FE-4772-B5B1-22630965A4C3}"/>
    <cellStyle name="Comma [00]" xfId="120" xr:uid="{025AF86A-E3F7-4014-B61D-9CD290754918}"/>
    <cellStyle name="Comma 2" xfId="407" xr:uid="{4B6E6C17-AA3E-47CF-95E1-9C148C97058E}"/>
    <cellStyle name="Comma 2 2" xfId="7798" xr:uid="{B211EF01-E6A3-4B7E-A648-6DC62264311F}"/>
    <cellStyle name="Comma 2 3" xfId="7799" xr:uid="{E1A30244-3A5F-40E1-9D38-AB91F6266398}"/>
    <cellStyle name="Comma 2 3 2" xfId="7800" xr:uid="{A504A250-FB37-45B0-8B2B-47985E5843C2}"/>
    <cellStyle name="Comma 2 3 2 2" xfId="7801" xr:uid="{E1EE1F9F-2679-4374-A630-CA9B0CCCD90E}"/>
    <cellStyle name="Comma 2 3 2 2 2" xfId="7802" xr:uid="{45719BDA-1A93-4F1E-82E2-41B5D3BA14A1}"/>
    <cellStyle name="Comma 2 3 2 2 2 2" xfId="28182" xr:uid="{0AAF547F-1961-43D1-A831-AD25AA63B6F4}"/>
    <cellStyle name="Comma 2 3 2 2 3" xfId="7803" xr:uid="{14ECF03E-BEB1-43C0-8AF6-3000E6E5869A}"/>
    <cellStyle name="Comma 2 3 2 2 3 2" xfId="28183" xr:uid="{85C0A528-A643-4F89-ABB9-10CE5F62D642}"/>
    <cellStyle name="Comma 2 3 2 2 4" xfId="28184" xr:uid="{242D3050-4E7D-4801-AF28-E14F477D0B8B}"/>
    <cellStyle name="Comma 2 3 2 3" xfId="7804" xr:uid="{7195E4C3-EA64-4864-B5BC-F4681CC7C6FD}"/>
    <cellStyle name="Comma 2 3 2 3 2" xfId="28185" xr:uid="{ABE0A3C3-9116-4DD5-B994-970E28676315}"/>
    <cellStyle name="Comma 2 3 2 4" xfId="7805" xr:uid="{1FC8E744-EF15-47E0-A702-85A64A6AADD7}"/>
    <cellStyle name="Comma 2 3 2 4 2" xfId="28186" xr:uid="{E923AF78-A455-4E6F-9A18-B89DA20AFEF4}"/>
    <cellStyle name="Comma 2 3 2 5" xfId="28187" xr:uid="{4D121C56-DF23-4709-ADBE-C280B6070263}"/>
    <cellStyle name="Comma 2 3 3" xfId="7806" xr:uid="{CBE0892C-8F3D-44DC-B6D6-04CCE1635EEC}"/>
    <cellStyle name="Comma 2 3 3 2" xfId="7807" xr:uid="{88A525B1-88EC-41EF-8D0D-481B8B5D91CC}"/>
    <cellStyle name="Comma 2 3 3 2 2" xfId="28188" xr:uid="{137A5AE7-C283-4EC5-9AB5-D970C4117DAD}"/>
    <cellStyle name="Comma 2 3 3 3" xfId="7808" xr:uid="{4F316409-5DB7-4063-A1DF-F417F922084C}"/>
    <cellStyle name="Comma 2 3 3 3 2" xfId="28189" xr:uid="{AD4CD70E-9641-4CE4-834F-C28E2A7B9554}"/>
    <cellStyle name="Comma 2 3 3 4" xfId="28190" xr:uid="{C39C0F7F-70A2-41B4-BBE3-8D150F546C64}"/>
    <cellStyle name="Comma 2 3 4" xfId="7809" xr:uid="{1E35AAF9-DC54-4E10-B342-9E7FABE10D62}"/>
    <cellStyle name="Comma 2 3 4 2" xfId="28191" xr:uid="{E063A8D0-F504-4EF6-B53D-F5849B0D98B4}"/>
    <cellStyle name="Comma 2 3 5" xfId="7810" xr:uid="{D1BEBAA9-581E-4C8E-BDD3-366FD452EBE7}"/>
    <cellStyle name="Comma 2 3 5 2" xfId="28192" xr:uid="{36C7EC8F-FFA5-489E-89BD-C2B07C4D8860}"/>
    <cellStyle name="Comma 2 3 6" xfId="28193" xr:uid="{02CCA6DF-481E-4438-9D9B-F11B01F38128}"/>
    <cellStyle name="Comma 2 4" xfId="7811" xr:uid="{334CD38F-2630-4012-93F3-8388996268DA}"/>
    <cellStyle name="Comma 2 4 2" xfId="7812" xr:uid="{67011F6F-693C-49CF-A6D5-B3B1811573FB}"/>
    <cellStyle name="Comma 2 4 2 2" xfId="7813" xr:uid="{55E6279E-FE6F-4339-A9C1-D6B778DAE43F}"/>
    <cellStyle name="Comma 2 4 2 2 2" xfId="28194" xr:uid="{342B02D5-989C-433B-8E6A-793CBE6D7E91}"/>
    <cellStyle name="Comma 2 4 2 3" xfId="7814" xr:uid="{98B5E554-2F9A-4782-8375-B66EB308FE76}"/>
    <cellStyle name="Comma 2 4 2 3 2" xfId="28195" xr:uid="{4B4A371B-8B4F-438E-8B1A-78CD1A96D946}"/>
    <cellStyle name="Comma 2 4 2 4" xfId="28196" xr:uid="{7606490B-DCE0-4B90-8BAB-DC2243E9BFB6}"/>
    <cellStyle name="Comma 2 4 3" xfId="7815" xr:uid="{A0EAF0EF-B046-4A0A-8657-A6D26857CB7E}"/>
    <cellStyle name="Comma 2 4 3 2" xfId="28197" xr:uid="{558E1B9C-6F14-418C-8899-D6E15145F4CD}"/>
    <cellStyle name="Comma 2 4 4" xfId="7816" xr:uid="{E850EDC9-1340-4F2A-B196-CE5310FF5CE4}"/>
    <cellStyle name="Comma 2 4 4 2" xfId="28198" xr:uid="{F78DD5AC-F7E2-46AD-9C9F-F19C89A857E9}"/>
    <cellStyle name="Comma 2 4 5" xfId="28199" xr:uid="{2159B79F-EF49-4B3E-9EAA-F279A5690897}"/>
    <cellStyle name="Comma 2 5" xfId="7817" xr:uid="{D404DCE2-F591-4527-9E00-394BD1EFB7F9}"/>
    <cellStyle name="Comma 2 5 2" xfId="7818" xr:uid="{813AB467-0F2C-4905-B226-BB182792A729}"/>
    <cellStyle name="Comma 2 5 2 2" xfId="28200" xr:uid="{FAA27C0F-C1B3-47EC-A2C3-7E6F07B2F689}"/>
    <cellStyle name="Comma 2 5 3" xfId="7819" xr:uid="{250C09D7-38DB-4318-B0DF-86C89107B9BE}"/>
    <cellStyle name="Comma 2 5 3 2" xfId="28201" xr:uid="{E5358210-B9F5-4BD0-93F6-57CDB52F3345}"/>
    <cellStyle name="Comma 2 5 4" xfId="28202" xr:uid="{118479C2-E934-4A06-BF96-88D8C40697E5}"/>
    <cellStyle name="Comma 2 6" xfId="7820" xr:uid="{FC6A2C7A-E6E4-4FE2-A84D-6F4B366D3446}"/>
    <cellStyle name="Comma 2 6 2" xfId="28203" xr:uid="{BD004A65-1F63-449A-85CA-4CB7769E2C63}"/>
    <cellStyle name="Comma 2 7" xfId="7821" xr:uid="{FE1CC5C9-D828-46D5-83E5-B546E9CEBE27}"/>
    <cellStyle name="Comma 2 7 2" xfId="28204" xr:uid="{C444BED4-49A5-42AD-9F8A-FB9AAF1C25B7}"/>
    <cellStyle name="Comma 2 8" xfId="28205" xr:uid="{9F8EF0BA-8CF8-44A9-8299-7851DE79F4D5}"/>
    <cellStyle name="Comma 3" xfId="408" xr:uid="{FD1758D6-E65C-49C1-AD7F-2DA23EF33B6A}"/>
    <cellStyle name="Comma 3 2" xfId="28206" xr:uid="{C0BFBC5F-74A4-4FED-B4F0-35303EEC70B8}"/>
    <cellStyle name="Comma 4" xfId="409" xr:uid="{1E1856D1-0631-4EEB-B1A6-C7BEABEE403D}"/>
    <cellStyle name="Comma 4 2" xfId="28207" xr:uid="{EE211BE6-ECA9-46C3-83EE-8AC45E5E0F91}"/>
    <cellStyle name="Comma, 0" xfId="121" xr:uid="{F986DB99-A2CB-4C27-8DEC-1983163AFB13}"/>
    <cellStyle name="Comma[2]" xfId="122" xr:uid="{C013BDFC-FF0F-4A8C-A797-DC89B381D01E}"/>
    <cellStyle name="Comma0" xfId="123" xr:uid="{3617D238-AA57-41D7-A906-AC15B1381FE7}"/>
    <cellStyle name="Currency $" xfId="124" xr:uid="{BBF68E47-CAC8-42E2-AB7A-932A93D626B3}"/>
    <cellStyle name="Currency (1)" xfId="125" xr:uid="{F9269E79-4018-4E6B-B618-26E980A95EE7}"/>
    <cellStyle name="Currency (1) 10" xfId="7822" xr:uid="{1D64EFB7-A71C-4652-BD22-4E8063DA9BEF}"/>
    <cellStyle name="Currency (1) 10 2" xfId="28208" xr:uid="{A5699FCE-0DB6-4ECE-9B01-EAC9D5AF16C9}"/>
    <cellStyle name="Currency (1) 11" xfId="28209" xr:uid="{6D6081E7-1F83-4BFE-AC04-C2B0C400F3F5}"/>
    <cellStyle name="Currency (1) 2" xfId="7823" xr:uid="{A2B6EF72-17B7-45FD-8510-6BD8C0AB832C}"/>
    <cellStyle name="Currency (1) 2 10" xfId="7824" xr:uid="{6C172CBC-8CD7-423E-851D-E7811E042619}"/>
    <cellStyle name="Currency (1) 2 10 2" xfId="28210" xr:uid="{F27AD845-CD7D-464C-950D-3497B37C1507}"/>
    <cellStyle name="Currency (1) 2 11" xfId="7825" xr:uid="{05C10CAE-D2A3-4DD9-A27B-4F72017F5933}"/>
    <cellStyle name="Currency (1) 2 11 2" xfId="28211" xr:uid="{013B2E91-65CE-4171-A82E-2C69C2662896}"/>
    <cellStyle name="Currency (1) 2 12" xfId="7826" xr:uid="{2568FB1D-D0E0-46F9-A5E1-7A6C9E3AFE8D}"/>
    <cellStyle name="Currency (1) 2 12 2" xfId="28212" xr:uid="{24D3C0CB-08F9-4568-8AE8-3A41F3AB8EC3}"/>
    <cellStyle name="Currency (1) 2 13" xfId="7827" xr:uid="{3C831E04-566F-4914-AD00-020662C48F13}"/>
    <cellStyle name="Currency (1) 2 13 2" xfId="28213" xr:uid="{315A7016-3B71-430B-AAC0-0279A03E79E0}"/>
    <cellStyle name="Currency (1) 2 14" xfId="28214" xr:uid="{90BB2F09-8BBF-480A-9E23-A63169BD479D}"/>
    <cellStyle name="Currency (1) 2 2" xfId="7828" xr:uid="{E999BD75-0C44-4295-8D1A-463A8FC80B64}"/>
    <cellStyle name="Currency (1) 2 2 10" xfId="7829" xr:uid="{A33EDFF2-B54A-4F37-9A2F-6E97312E1B37}"/>
    <cellStyle name="Currency (1) 2 2 10 2" xfId="28215" xr:uid="{409ED9EF-B35B-482C-B851-76E424D8D662}"/>
    <cellStyle name="Currency (1) 2 2 11" xfId="7830" xr:uid="{2F71F9CF-F0E6-4186-84BE-3249D5BDD493}"/>
    <cellStyle name="Currency (1) 2 2 11 2" xfId="28216" xr:uid="{3DC3A821-8D55-471A-BFA7-CECDDE50D3EC}"/>
    <cellStyle name="Currency (1) 2 2 12" xfId="7831" xr:uid="{4E16012F-D28D-48A2-82F4-52DB560EF998}"/>
    <cellStyle name="Currency (1) 2 2 12 2" xfId="28217" xr:uid="{64C8B576-DBE0-40A4-ADD5-20E129EFC736}"/>
    <cellStyle name="Currency (1) 2 2 13" xfId="28218" xr:uid="{85F4570A-45FB-4E20-A016-81D8E1F35D7F}"/>
    <cellStyle name="Currency (1) 2 2 2" xfId="7832" xr:uid="{FD1CF8A5-BF55-4284-A10E-C3F2391EA485}"/>
    <cellStyle name="Currency (1) 2 2 2 10" xfId="7833" xr:uid="{A44B727A-44ED-4A91-983E-6381610BA50F}"/>
    <cellStyle name="Currency (1) 2 2 2 10 2" xfId="28219" xr:uid="{DE06CA9F-3DB5-45A1-8287-058B02F195C4}"/>
    <cellStyle name="Currency (1) 2 2 2 11" xfId="7834" xr:uid="{350D9D0B-F740-466F-A51E-4CC05A16E4D5}"/>
    <cellStyle name="Currency (1) 2 2 2 11 2" xfId="28220" xr:uid="{090BE1F8-06C5-443D-8213-01D07F0D4F88}"/>
    <cellStyle name="Currency (1) 2 2 2 12" xfId="28221" xr:uid="{73E4D1E7-2C43-4E58-882B-8D9DFCABC178}"/>
    <cellStyle name="Currency (1) 2 2 2 2" xfId="7835" xr:uid="{5E8012E2-DA47-4258-948F-E87D7ABC0A9A}"/>
    <cellStyle name="Currency (1) 2 2 2 2 2" xfId="28222" xr:uid="{F3B0865F-FCA2-45BA-A48B-B6B430B229F9}"/>
    <cellStyle name="Currency (1) 2 2 2 3" xfId="7836" xr:uid="{84A7AD73-8152-481F-B455-7AB8D2E92BAB}"/>
    <cellStyle name="Currency (1) 2 2 2 3 2" xfId="28223" xr:uid="{5882D794-6EC7-44CB-987C-1C82EFE9AF07}"/>
    <cellStyle name="Currency (1) 2 2 2 4" xfId="7837" xr:uid="{DE3AB248-F0FF-4C9D-AF72-0B0D95484749}"/>
    <cellStyle name="Currency (1) 2 2 2 4 2" xfId="28224" xr:uid="{9650BD32-7158-4177-B5B5-906F462CC33D}"/>
    <cellStyle name="Currency (1) 2 2 2 5" xfId="7838" xr:uid="{91AE295F-A1E3-4ED8-9415-E1BA4147B069}"/>
    <cellStyle name="Currency (1) 2 2 2 5 2" xfId="28225" xr:uid="{E12543B7-4FE4-4F03-8EF4-F72D7509654B}"/>
    <cellStyle name="Currency (1) 2 2 2 6" xfId="7839" xr:uid="{F785EECA-B35D-4E5A-8081-C21C57673A2C}"/>
    <cellStyle name="Currency (1) 2 2 2 6 2" xfId="28226" xr:uid="{76CF99FB-6091-4D86-ACE5-DB3426F8EE3F}"/>
    <cellStyle name="Currency (1) 2 2 2 7" xfId="7840" xr:uid="{2C5EF0FB-AC1A-4BC6-82F9-CCE2E7BEAFC0}"/>
    <cellStyle name="Currency (1) 2 2 2 7 2" xfId="28227" xr:uid="{4645C8B8-2CC0-4F55-B114-4B2D56E78AA2}"/>
    <cellStyle name="Currency (1) 2 2 2 8" xfId="7841" xr:uid="{22CA0ED9-500A-4685-B8A3-DE6D1AB459CD}"/>
    <cellStyle name="Currency (1) 2 2 2 8 2" xfId="28228" xr:uid="{CEBE1A6F-27EC-496B-B7B0-69448047D0E4}"/>
    <cellStyle name="Currency (1) 2 2 2 9" xfId="7842" xr:uid="{2B257D7A-CBE4-4A3A-8668-B01756235A03}"/>
    <cellStyle name="Currency (1) 2 2 2 9 2" xfId="28229" xr:uid="{E3B514C2-B8C9-411A-9E87-1A04AFC2E946}"/>
    <cellStyle name="Currency (1) 2 2 3" xfId="7843" xr:uid="{92DE0D77-CD35-43E3-8F4E-F2B91A114C71}"/>
    <cellStyle name="Currency (1) 2 2 3 2" xfId="28230" xr:uid="{3DDF2800-0BBC-4F5A-B999-39D0109F6473}"/>
    <cellStyle name="Currency (1) 2 2 4" xfId="7844" xr:uid="{61470DAE-BBA5-4DB1-81B0-85E63BF1E002}"/>
    <cellStyle name="Currency (1) 2 2 4 2" xfId="28231" xr:uid="{A8454E43-287E-4FE4-97A2-74BCC728E0E3}"/>
    <cellStyle name="Currency (1) 2 2 5" xfId="7845" xr:uid="{737188B9-4A7E-4211-950C-27856663CDFC}"/>
    <cellStyle name="Currency (1) 2 2 5 2" xfId="28232" xr:uid="{96F9FE0E-86E7-4CA5-91B5-CA53D8FE04F2}"/>
    <cellStyle name="Currency (1) 2 2 6" xfId="7846" xr:uid="{83E7E428-88E2-436A-B122-32D3F9A07C3A}"/>
    <cellStyle name="Currency (1) 2 2 6 2" xfId="28233" xr:uid="{CF1120A8-674C-432C-A251-16CFAA8EB057}"/>
    <cellStyle name="Currency (1) 2 2 7" xfId="7847" xr:uid="{FDDE8436-47DF-4F6D-819D-25E0B641907C}"/>
    <cellStyle name="Currency (1) 2 2 7 2" xfId="28234" xr:uid="{898DBB70-711C-44AD-929D-9EEA973BA35F}"/>
    <cellStyle name="Currency (1) 2 2 8" xfId="7848" xr:uid="{D849AA0A-7D23-4907-8126-528C30E1B716}"/>
    <cellStyle name="Currency (1) 2 2 8 2" xfId="28235" xr:uid="{3FA07CFC-2034-4077-9A9B-E8E616374AEC}"/>
    <cellStyle name="Currency (1) 2 2 9" xfId="7849" xr:uid="{C07123CB-3AF8-4F84-B46F-6490851F5EDA}"/>
    <cellStyle name="Currency (1) 2 2 9 2" xfId="28236" xr:uid="{AC4213DB-F489-4714-9246-CBD65B890FBD}"/>
    <cellStyle name="Currency (1) 2 3" xfId="7850" xr:uid="{4824F78B-67B9-42A0-AFFB-2ADFC974717D}"/>
    <cellStyle name="Currency (1) 2 3 10" xfId="7851" xr:uid="{3CE7C07A-117F-45FC-9242-F9B506D3DB08}"/>
    <cellStyle name="Currency (1) 2 3 10 2" xfId="28237" xr:uid="{6297E083-88CF-4C1D-8B63-74908A3D345B}"/>
    <cellStyle name="Currency (1) 2 3 11" xfId="7852" xr:uid="{BDEFE656-356F-46FD-8E91-F0A94C3697E8}"/>
    <cellStyle name="Currency (1) 2 3 11 2" xfId="28238" xr:uid="{0CE55D56-51A9-4C31-B1CF-195D37F50D97}"/>
    <cellStyle name="Currency (1) 2 3 12" xfId="7853" xr:uid="{44706357-8381-473F-AA52-36154EDF6E78}"/>
    <cellStyle name="Currency (1) 2 3 12 2" xfId="28239" xr:uid="{AD12B151-3A5E-4B1B-9D7D-29E780B4DCEF}"/>
    <cellStyle name="Currency (1) 2 3 13" xfId="28240" xr:uid="{CDE2A9B8-E643-468E-ADF4-5AD11FFA116F}"/>
    <cellStyle name="Currency (1) 2 3 2" xfId="7854" xr:uid="{AA94ACE1-77A0-4724-A821-56F91994A226}"/>
    <cellStyle name="Currency (1) 2 3 2 2" xfId="28241" xr:uid="{F94FE0E2-9600-4E34-BFE5-31975D11E9E8}"/>
    <cellStyle name="Currency (1) 2 3 3" xfId="7855" xr:uid="{04194787-35EB-45BF-9934-D7D04D9EB931}"/>
    <cellStyle name="Currency (1) 2 3 3 2" xfId="28242" xr:uid="{5C9DD51B-CAB0-40E2-9A14-4F0C86DF804F}"/>
    <cellStyle name="Currency (1) 2 3 4" xfId="7856" xr:uid="{D7246778-A6D5-4373-BD5D-515141687812}"/>
    <cellStyle name="Currency (1) 2 3 4 2" xfId="28243" xr:uid="{7E82E116-8E43-465B-94B7-C35C6EFF431F}"/>
    <cellStyle name="Currency (1) 2 3 5" xfId="7857" xr:uid="{5227A91D-FCF9-41ED-8410-0FBF354785E4}"/>
    <cellStyle name="Currency (1) 2 3 5 2" xfId="28244" xr:uid="{AB57FC7B-5684-4EA1-9B1E-C0989FA6D64F}"/>
    <cellStyle name="Currency (1) 2 3 6" xfId="7858" xr:uid="{B1060A46-270E-4539-A82A-98C171871502}"/>
    <cellStyle name="Currency (1) 2 3 6 2" xfId="28245" xr:uid="{1300117E-0778-4643-9461-E7EB2D1852E9}"/>
    <cellStyle name="Currency (1) 2 3 7" xfId="7859" xr:uid="{8B309CED-9DFF-40DC-8235-64A411F3FD08}"/>
    <cellStyle name="Currency (1) 2 3 7 2" xfId="28246" xr:uid="{01BA7D81-7F59-46AF-AFDC-BB59457D0A72}"/>
    <cellStyle name="Currency (1) 2 3 8" xfId="7860" xr:uid="{8EE36A68-8429-4F76-B1E1-CF35762F1759}"/>
    <cellStyle name="Currency (1) 2 3 8 2" xfId="28247" xr:uid="{2E31ADFB-963F-4742-BAAC-74F09BEF6E10}"/>
    <cellStyle name="Currency (1) 2 3 9" xfId="7861" xr:uid="{E51B13E2-E997-4FA1-9549-78DA475F690F}"/>
    <cellStyle name="Currency (1) 2 3 9 2" xfId="28248" xr:uid="{8C84DBE5-045D-4B46-87BC-7077860A4489}"/>
    <cellStyle name="Currency (1) 2 4" xfId="7862" xr:uid="{7C248C97-4F78-4C68-A3BD-5226B2E19137}"/>
    <cellStyle name="Currency (1) 2 4 2" xfId="28249" xr:uid="{83EC2242-2966-4E7B-95AB-8F11E5B268BE}"/>
    <cellStyle name="Currency (1) 2 5" xfId="7863" xr:uid="{2D7E1384-F0E9-4D47-92C6-EE55521152A2}"/>
    <cellStyle name="Currency (1) 2 5 2" xfId="28250" xr:uid="{12FC1826-724E-43B6-8339-FB125677C1C9}"/>
    <cellStyle name="Currency (1) 2 6" xfId="7864" xr:uid="{46F34A26-8A9E-4A72-93C9-61F62A7DEB62}"/>
    <cellStyle name="Currency (1) 2 6 2" xfId="28251" xr:uid="{818FAB4A-E231-4E62-87A4-1E3B9666C7EB}"/>
    <cellStyle name="Currency (1) 2 7" xfId="7865" xr:uid="{935F1B42-DF7D-43D7-BD4D-9D859CE9A4D7}"/>
    <cellStyle name="Currency (1) 2 7 2" xfId="28252" xr:uid="{C39B0CAE-C09B-4BD7-A43C-C14432CB033F}"/>
    <cellStyle name="Currency (1) 2 8" xfId="7866" xr:uid="{F088EF07-220A-42DD-8EDC-2B1CED561D67}"/>
    <cellStyle name="Currency (1) 2 8 2" xfId="28253" xr:uid="{3DDACDA5-1E57-4873-9C17-EC841A3A7B34}"/>
    <cellStyle name="Currency (1) 2 9" xfId="7867" xr:uid="{4B6A22B1-A38B-4D1D-AC1A-BB7648F962D9}"/>
    <cellStyle name="Currency (1) 2 9 2" xfId="28254" xr:uid="{11C5B3F6-F3AA-4298-80F9-94ACCE035139}"/>
    <cellStyle name="Currency (1) 3" xfId="7868" xr:uid="{D4ED15CB-496F-417B-9BC1-8676792AD27C}"/>
    <cellStyle name="Currency (1) 3 10" xfId="7869" xr:uid="{B50126D7-65D7-4373-83B9-46FC408E75C2}"/>
    <cellStyle name="Currency (1) 3 10 2" xfId="28255" xr:uid="{D5E90987-021F-4D9B-8EA6-0DEB598A6002}"/>
    <cellStyle name="Currency (1) 3 11" xfId="7870" xr:uid="{6D82C5F5-5DFE-4500-9C23-E713D872D68B}"/>
    <cellStyle name="Currency (1) 3 11 2" xfId="28256" xr:uid="{8F67D309-4B25-4E01-A05C-8502BB405C80}"/>
    <cellStyle name="Currency (1) 3 12" xfId="7871" xr:uid="{913BE5AB-3BAD-4D89-A755-6DFC60FF6549}"/>
    <cellStyle name="Currency (1) 3 12 2" xfId="28257" xr:uid="{923E2D18-F382-4C39-A3CF-AC192664518A}"/>
    <cellStyle name="Currency (1) 3 13" xfId="7872" xr:uid="{77A8340B-4C8A-49F7-9AF7-3E016CBD36B6}"/>
    <cellStyle name="Currency (1) 3 13 2" xfId="28258" xr:uid="{1F709BD6-994D-48B6-BDBE-D4E7BB97E777}"/>
    <cellStyle name="Currency (1) 3 14" xfId="7873" xr:uid="{8BFA0579-3A34-4F67-8259-A473A7B53CCD}"/>
    <cellStyle name="Currency (1) 3 14 2" xfId="28259" xr:uid="{CA1B7FD7-16E7-4A5B-B687-CBF99727EE3D}"/>
    <cellStyle name="Currency (1) 3 15" xfId="28260" xr:uid="{883AAE47-A2B1-4438-B6E9-39F2BB386781}"/>
    <cellStyle name="Currency (1) 3 2" xfId="7874" xr:uid="{FA660965-8592-4D5C-9E9E-F011A8662D06}"/>
    <cellStyle name="Currency (1) 3 2 10" xfId="7875" xr:uid="{02D10B8C-ACEA-4CCB-9B61-207E31253349}"/>
    <cellStyle name="Currency (1) 3 2 10 2" xfId="28261" xr:uid="{1DEC25E0-2360-4534-8FEC-903D2E21A29D}"/>
    <cellStyle name="Currency (1) 3 2 11" xfId="7876" xr:uid="{AD6C13FA-70AB-43F1-8478-FED5501D2BF2}"/>
    <cellStyle name="Currency (1) 3 2 11 2" xfId="28262" xr:uid="{ACF227D2-EB1F-47B1-B643-9E45C8CB84C6}"/>
    <cellStyle name="Currency (1) 3 2 12" xfId="7877" xr:uid="{5DE27392-D300-4ADA-A88F-C675FE58C0CA}"/>
    <cellStyle name="Currency (1) 3 2 12 2" xfId="28263" xr:uid="{1AE81C57-67BB-48E1-92E4-27DB6E621FF5}"/>
    <cellStyle name="Currency (1) 3 2 13" xfId="28264" xr:uid="{191A5182-FBF2-4F37-8A2B-EDBA2B3D5508}"/>
    <cellStyle name="Currency (1) 3 2 2" xfId="7878" xr:uid="{9ECD0089-F21C-4849-B6ED-83AA636B211A}"/>
    <cellStyle name="Currency (1) 3 2 2 10" xfId="7879" xr:uid="{61BDCEC2-157B-477D-8C06-D32C35963DB8}"/>
    <cellStyle name="Currency (1) 3 2 2 10 2" xfId="28265" xr:uid="{35273FF6-26A1-4DB4-8E6A-4840635D463C}"/>
    <cellStyle name="Currency (1) 3 2 2 11" xfId="7880" xr:uid="{FD907F68-2D8C-4DCC-8EBE-38C73F3D9399}"/>
    <cellStyle name="Currency (1) 3 2 2 11 2" xfId="28266" xr:uid="{D41035AF-B47F-427C-9382-C0D334EB5086}"/>
    <cellStyle name="Currency (1) 3 2 2 12" xfId="28267" xr:uid="{D8B17BC6-50C8-40A7-A010-D5A53EE46905}"/>
    <cellStyle name="Currency (1) 3 2 2 2" xfId="7881" xr:uid="{C27308E5-EF34-42FA-A054-2AD038B574C7}"/>
    <cellStyle name="Currency (1) 3 2 2 2 2" xfId="28268" xr:uid="{FB4CFE53-BD0C-4D3D-BB59-14DF258C5591}"/>
    <cellStyle name="Currency (1) 3 2 2 3" xfId="7882" xr:uid="{E41C53FA-7C05-4379-BB6A-125F2B2C7904}"/>
    <cellStyle name="Currency (1) 3 2 2 3 2" xfId="28269" xr:uid="{6163FAFE-2E91-4759-AED0-00217E38B228}"/>
    <cellStyle name="Currency (1) 3 2 2 4" xfId="7883" xr:uid="{678CDB22-6347-470A-952B-84E0F6DEB28D}"/>
    <cellStyle name="Currency (1) 3 2 2 4 2" xfId="28270" xr:uid="{A29118A2-E78D-4376-B96E-1C78253A0000}"/>
    <cellStyle name="Currency (1) 3 2 2 5" xfId="7884" xr:uid="{A733DB0D-6B71-40D3-B8E5-A2339E8BC4DC}"/>
    <cellStyle name="Currency (1) 3 2 2 5 2" xfId="28271" xr:uid="{99C9D80C-71F4-48F2-95AB-D363A59AD6ED}"/>
    <cellStyle name="Currency (1) 3 2 2 6" xfId="7885" xr:uid="{831B49AD-748D-4C21-A202-A213A0CA18EA}"/>
    <cellStyle name="Currency (1) 3 2 2 6 2" xfId="28272" xr:uid="{BC683E98-F3B0-4E8E-9418-998500445246}"/>
    <cellStyle name="Currency (1) 3 2 2 7" xfId="7886" xr:uid="{7FDE1AC5-593F-4C36-BE89-39477779C6B5}"/>
    <cellStyle name="Currency (1) 3 2 2 7 2" xfId="28273" xr:uid="{650B2355-C469-43AF-9D19-780AF8E073C4}"/>
    <cellStyle name="Currency (1) 3 2 2 8" xfId="7887" xr:uid="{E03C1D3B-CD9E-4BCA-87EF-45F284FBB86D}"/>
    <cellStyle name="Currency (1) 3 2 2 8 2" xfId="28274" xr:uid="{690D1384-44BD-4B35-9324-62FF694E3BF5}"/>
    <cellStyle name="Currency (1) 3 2 2 9" xfId="7888" xr:uid="{C48F0DEB-B294-4A1D-BB8C-36ADC349759A}"/>
    <cellStyle name="Currency (1) 3 2 2 9 2" xfId="28275" xr:uid="{9A917CFC-1FFA-4958-99CF-1ADABE397BA6}"/>
    <cellStyle name="Currency (1) 3 2 3" xfId="7889" xr:uid="{FA6A133C-19DF-4619-BF3B-26CCCC541354}"/>
    <cellStyle name="Currency (1) 3 2 3 2" xfId="28276" xr:uid="{CA00D13A-8917-4008-8477-2575D4EB6500}"/>
    <cellStyle name="Currency (1) 3 2 4" xfId="7890" xr:uid="{B2BEAB9D-BD26-468B-9EFA-FD6F3980EE32}"/>
    <cellStyle name="Currency (1) 3 2 4 2" xfId="28277" xr:uid="{DC84BDF7-A3C3-48E1-85CC-52B0C850A988}"/>
    <cellStyle name="Currency (1) 3 2 5" xfId="7891" xr:uid="{4739B281-1A63-40AF-AAC8-CAE1FAF6B7B0}"/>
    <cellStyle name="Currency (1) 3 2 5 2" xfId="28278" xr:uid="{79764B7C-5EBD-4457-A09D-F178F1A68BB9}"/>
    <cellStyle name="Currency (1) 3 2 6" xfId="7892" xr:uid="{88F662C0-07D3-4DDC-BEE9-4594572A59B9}"/>
    <cellStyle name="Currency (1) 3 2 6 2" xfId="28279" xr:uid="{9361DCC6-2238-4CAE-82DF-D9C19BAFD1DD}"/>
    <cellStyle name="Currency (1) 3 2 7" xfId="7893" xr:uid="{6384994E-D133-4640-91A7-D8AD33F2FE39}"/>
    <cellStyle name="Currency (1) 3 2 7 2" xfId="28280" xr:uid="{CDA7C749-D8B0-4A3E-BD8D-0CF788007BFA}"/>
    <cellStyle name="Currency (1) 3 2 8" xfId="7894" xr:uid="{17CFC536-8CD3-45A0-AFAB-FCC15C814B8E}"/>
    <cellStyle name="Currency (1) 3 2 8 2" xfId="28281" xr:uid="{457FF8F7-E456-4360-8434-3C98F2EC031B}"/>
    <cellStyle name="Currency (1) 3 2 9" xfId="7895" xr:uid="{871631C0-4103-4AEC-8F5C-B5187C537A6D}"/>
    <cellStyle name="Currency (1) 3 2 9 2" xfId="28282" xr:uid="{D7127DEE-AC19-490C-95E6-8B16213A88BC}"/>
    <cellStyle name="Currency (1) 3 3" xfId="7896" xr:uid="{5D7B3B50-E33A-43AA-B2F1-1A349ECDD357}"/>
    <cellStyle name="Currency (1) 3 3 10" xfId="7897" xr:uid="{0CEA2BCA-D26B-4B13-A154-2C44BC40132F}"/>
    <cellStyle name="Currency (1) 3 3 10 2" xfId="28283" xr:uid="{522425FF-A596-401D-8065-FC03D3340D12}"/>
    <cellStyle name="Currency (1) 3 3 11" xfId="7898" xr:uid="{53714488-29E7-40A2-A050-C5A2A732D998}"/>
    <cellStyle name="Currency (1) 3 3 11 2" xfId="28284" xr:uid="{1A7B35B5-D681-4C65-8B90-E05DA7F690CE}"/>
    <cellStyle name="Currency (1) 3 3 12" xfId="7899" xr:uid="{FC999D67-2B94-4921-A8FF-46FAB78112DD}"/>
    <cellStyle name="Currency (1) 3 3 12 2" xfId="28285" xr:uid="{A6AF6D5A-62E9-4008-8741-B0876DA30664}"/>
    <cellStyle name="Currency (1) 3 3 13" xfId="28286" xr:uid="{19FE29B7-E2B2-4AD2-BE12-7C701DDB1094}"/>
    <cellStyle name="Currency (1) 3 3 2" xfId="7900" xr:uid="{7755A1B8-D8FA-4D15-87FE-CFEE7FE025E5}"/>
    <cellStyle name="Currency (1) 3 3 2 2" xfId="28287" xr:uid="{F655A4B2-F113-42B3-B86A-9AF1C6C20BD6}"/>
    <cellStyle name="Currency (1) 3 3 3" xfId="7901" xr:uid="{7C41996B-BC54-4276-90FB-39F1D70E4108}"/>
    <cellStyle name="Currency (1) 3 3 3 2" xfId="28288" xr:uid="{CDEAA395-EC40-4A01-8FE3-704CB5E89250}"/>
    <cellStyle name="Currency (1) 3 3 4" xfId="7902" xr:uid="{706056AA-5198-4C13-B51C-DC2E4916B787}"/>
    <cellStyle name="Currency (1) 3 3 4 2" xfId="28289" xr:uid="{7CB4F39A-5578-4882-9AA2-9A13D22700C0}"/>
    <cellStyle name="Currency (1) 3 3 5" xfId="7903" xr:uid="{75D22B25-60EF-4F27-81B1-86999BAFCF65}"/>
    <cellStyle name="Currency (1) 3 3 5 2" xfId="28290" xr:uid="{B3D3B6C2-6F40-427B-8126-43C97C5C5767}"/>
    <cellStyle name="Currency (1) 3 3 6" xfId="7904" xr:uid="{80E4E65B-A8FA-48E5-A529-3D0C40C68ABA}"/>
    <cellStyle name="Currency (1) 3 3 6 2" xfId="28291" xr:uid="{541573D3-452A-4CDE-8224-8361425F2C5A}"/>
    <cellStyle name="Currency (1) 3 3 7" xfId="7905" xr:uid="{E759FB22-ADB7-4E83-B63E-3A87640C346E}"/>
    <cellStyle name="Currency (1) 3 3 7 2" xfId="28292" xr:uid="{E77EE2D0-A220-4588-A390-2E0362DC68D1}"/>
    <cellStyle name="Currency (1) 3 3 8" xfId="7906" xr:uid="{25BCB664-FA14-4EC6-B4BC-EF3BEEEB6D9D}"/>
    <cellStyle name="Currency (1) 3 3 8 2" xfId="28293" xr:uid="{7F790878-6ACD-42F0-8B10-C130D6C9CB35}"/>
    <cellStyle name="Currency (1) 3 3 9" xfId="7907" xr:uid="{6A7EE6C2-9220-4430-9302-21D1A1646B7A}"/>
    <cellStyle name="Currency (1) 3 3 9 2" xfId="28294" xr:uid="{11D79E36-7B8A-481F-96FD-3D649B989EBB}"/>
    <cellStyle name="Currency (1) 3 4" xfId="7908" xr:uid="{FCD0A396-86A9-42D0-99D7-6A90A60BB800}"/>
    <cellStyle name="Currency (1) 3 4 2" xfId="28295" xr:uid="{8C7B0B65-4859-4B62-A467-2ED2E3FDCB8C}"/>
    <cellStyle name="Currency (1) 3 5" xfId="7909" xr:uid="{98CC4410-A948-4C42-8B5B-011A485DE849}"/>
    <cellStyle name="Currency (1) 3 5 2" xfId="28296" xr:uid="{F024D39E-8C4C-4342-844E-719E3A232F9C}"/>
    <cellStyle name="Currency (1) 3 6" xfId="7910" xr:uid="{B8BCD92A-7AA1-419C-B0AC-562A982EBD71}"/>
    <cellStyle name="Currency (1) 3 6 2" xfId="28297" xr:uid="{0D91E732-6AA7-4E63-8BD3-47C013E6D4D4}"/>
    <cellStyle name="Currency (1) 3 7" xfId="7911" xr:uid="{7DE81C0C-2F4A-4D33-907B-9BB9F04EE98A}"/>
    <cellStyle name="Currency (1) 3 7 2" xfId="28298" xr:uid="{62C6FBAA-FC02-4561-B073-F0285B08DA33}"/>
    <cellStyle name="Currency (1) 3 8" xfId="7912" xr:uid="{B62DC5D6-9C09-4F78-9C7D-3A39316486CE}"/>
    <cellStyle name="Currency (1) 3 8 2" xfId="28299" xr:uid="{EA108AE9-14F6-467F-BB69-15F7EA66BDED}"/>
    <cellStyle name="Currency (1) 3 9" xfId="7913" xr:uid="{2C4C4233-42F5-4F43-9294-C826D021F6F7}"/>
    <cellStyle name="Currency (1) 3 9 2" xfId="28300" xr:uid="{DCFB7AED-818C-4FD7-91E9-1E15D4EC0BF3}"/>
    <cellStyle name="Currency (1) 4" xfId="7914" xr:uid="{3439A7B9-B298-4AD9-819C-2D9B4A0D1664}"/>
    <cellStyle name="Currency (1) 4 10" xfId="7915" xr:uid="{B5173C57-3B77-4D72-B8AA-AD6202F6E921}"/>
    <cellStyle name="Currency (1) 4 10 2" xfId="28301" xr:uid="{E8F74426-4E73-4052-8F0D-DD7D75D42292}"/>
    <cellStyle name="Currency (1) 4 11" xfId="7916" xr:uid="{5EE54402-F7FC-498E-BAE4-610EE92EE72C}"/>
    <cellStyle name="Currency (1) 4 11 2" xfId="28302" xr:uid="{EC764F5C-B260-4EDC-90C7-E3A60F5DB7AB}"/>
    <cellStyle name="Currency (1) 4 12" xfId="7917" xr:uid="{0E4E5DE8-4821-470D-899B-FC2FB037781F}"/>
    <cellStyle name="Currency (1) 4 12 2" xfId="28303" xr:uid="{9C940A7C-FD70-462F-B5F1-5AF477DE36E6}"/>
    <cellStyle name="Currency (1) 4 13" xfId="7918" xr:uid="{AD8BDA07-256D-4D25-BAF3-865AC97424B3}"/>
    <cellStyle name="Currency (1) 4 13 2" xfId="28304" xr:uid="{10C9FC86-B8FC-4200-86A4-F353EDCAB24E}"/>
    <cellStyle name="Currency (1) 4 14" xfId="7919" xr:uid="{568B2000-2CC5-4216-89C0-BAAEA9771299}"/>
    <cellStyle name="Currency (1) 4 14 2" xfId="28305" xr:uid="{1318AAD0-2615-4220-8F23-055DA703B796}"/>
    <cellStyle name="Currency (1) 4 15" xfId="28306" xr:uid="{C7BE4BDF-7FEF-46A7-AC70-14F1B51AA086}"/>
    <cellStyle name="Currency (1) 4 2" xfId="7920" xr:uid="{8D7A2919-7A76-4DE7-AC74-6876DD35FEE9}"/>
    <cellStyle name="Currency (1) 4 2 10" xfId="7921" xr:uid="{0AA0CF48-8B05-4E9E-94A0-B7E058C4F376}"/>
    <cellStyle name="Currency (1) 4 2 10 2" xfId="28307" xr:uid="{613E70CA-E712-4E6C-BC79-BC1CB0FB0BEC}"/>
    <cellStyle name="Currency (1) 4 2 11" xfId="7922" xr:uid="{B39AA7BA-0301-4472-8C17-1ABAD0A3B0A6}"/>
    <cellStyle name="Currency (1) 4 2 11 2" xfId="28308" xr:uid="{63709E17-1FCA-4364-AE8E-CD37464AC03C}"/>
    <cellStyle name="Currency (1) 4 2 12" xfId="7923" xr:uid="{CDBCFF69-BAE3-49D8-ABC5-2CEDDEF9F304}"/>
    <cellStyle name="Currency (1) 4 2 12 2" xfId="28309" xr:uid="{8FEB5675-F6B5-4433-A5B6-B254B523B42F}"/>
    <cellStyle name="Currency (1) 4 2 13" xfId="28310" xr:uid="{4A33FF74-D0ED-4F34-8077-D1AC38C6EEA2}"/>
    <cellStyle name="Currency (1) 4 2 2" xfId="7924" xr:uid="{7C029223-8FF8-4FCE-BFEF-E36CF575A0D4}"/>
    <cellStyle name="Currency (1) 4 2 2 10" xfId="7925" xr:uid="{ADC70C58-F806-42C1-98ED-4D5DFFE1D13C}"/>
    <cellStyle name="Currency (1) 4 2 2 10 2" xfId="28311" xr:uid="{EF21D623-A857-4DF6-AF2C-5AB082398232}"/>
    <cellStyle name="Currency (1) 4 2 2 11" xfId="7926" xr:uid="{65A0C13B-B475-49BD-B96A-1FD4B80706E7}"/>
    <cellStyle name="Currency (1) 4 2 2 11 2" xfId="28312" xr:uid="{439111C5-A021-4FB7-858B-5405D409BC76}"/>
    <cellStyle name="Currency (1) 4 2 2 12" xfId="28313" xr:uid="{947069D3-4BE1-4989-93DD-08B590D4F697}"/>
    <cellStyle name="Currency (1) 4 2 2 2" xfId="7927" xr:uid="{EE931B87-E06C-48D1-9476-48FA3EB6027B}"/>
    <cellStyle name="Currency (1) 4 2 2 2 2" xfId="28314" xr:uid="{EAD82FAC-872A-4E55-BC37-9ABC88B92195}"/>
    <cellStyle name="Currency (1) 4 2 2 3" xfId="7928" xr:uid="{5CA32A6B-3F9D-4077-A963-FF2E9D19DD28}"/>
    <cellStyle name="Currency (1) 4 2 2 3 2" xfId="28315" xr:uid="{14B5DB9B-4DB6-4BD8-8B3E-568A5BC613BB}"/>
    <cellStyle name="Currency (1) 4 2 2 4" xfId="7929" xr:uid="{C2ACD85E-8B71-4029-B5AF-75B50D5247B7}"/>
    <cellStyle name="Currency (1) 4 2 2 4 2" xfId="28316" xr:uid="{21263451-A279-449F-895D-7BA090D83218}"/>
    <cellStyle name="Currency (1) 4 2 2 5" xfId="7930" xr:uid="{A912884F-67AC-4E11-BADC-BF217FB1DB4A}"/>
    <cellStyle name="Currency (1) 4 2 2 5 2" xfId="28317" xr:uid="{F88368DC-EC44-444E-A731-0604463064AD}"/>
    <cellStyle name="Currency (1) 4 2 2 6" xfId="7931" xr:uid="{001AB05E-DD3C-40A4-80D1-39CABBDCD798}"/>
    <cellStyle name="Currency (1) 4 2 2 6 2" xfId="28318" xr:uid="{AFD3639F-C4E0-4FCE-8F0F-2C278EF5515D}"/>
    <cellStyle name="Currency (1) 4 2 2 7" xfId="7932" xr:uid="{51375938-5381-4A55-8EB3-803CE7FB6550}"/>
    <cellStyle name="Currency (1) 4 2 2 7 2" xfId="28319" xr:uid="{A1B5F404-15C7-4FCF-87EF-DE9B39152B98}"/>
    <cellStyle name="Currency (1) 4 2 2 8" xfId="7933" xr:uid="{B6E4EF29-7B87-4C4D-AFEC-4C54754FFC3F}"/>
    <cellStyle name="Currency (1) 4 2 2 8 2" xfId="28320" xr:uid="{A4638225-78A4-4B7B-9D2C-B5B817DAD7EF}"/>
    <cellStyle name="Currency (1) 4 2 2 9" xfId="7934" xr:uid="{2E802C56-6CD3-45B4-9E45-2DB6132DA75B}"/>
    <cellStyle name="Currency (1) 4 2 2 9 2" xfId="28321" xr:uid="{DB49D984-F717-4751-A1BE-36C2171D2041}"/>
    <cellStyle name="Currency (1) 4 2 3" xfId="7935" xr:uid="{4035F993-0416-43E9-B59A-4E5131F1ACB5}"/>
    <cellStyle name="Currency (1) 4 2 3 2" xfId="28322" xr:uid="{90FB7239-B397-4387-B069-4AD1075FC650}"/>
    <cellStyle name="Currency (1) 4 2 4" xfId="7936" xr:uid="{3009D908-31AF-4971-9778-E43728521D46}"/>
    <cellStyle name="Currency (1) 4 2 4 2" xfId="28323" xr:uid="{D14624F6-C2A0-41F5-9231-3FA95F9CA21B}"/>
    <cellStyle name="Currency (1) 4 2 5" xfId="7937" xr:uid="{0B4DE313-A70B-4588-A4F6-9B5CFE54872E}"/>
    <cellStyle name="Currency (1) 4 2 5 2" xfId="28324" xr:uid="{522C37B2-21F0-4983-BC51-A5A1A9318B86}"/>
    <cellStyle name="Currency (1) 4 2 6" xfId="7938" xr:uid="{B6D85186-A0A4-47F2-AA03-F04EDEA601AE}"/>
    <cellStyle name="Currency (1) 4 2 6 2" xfId="28325" xr:uid="{2CE44F36-D89A-402D-9976-1EC2602FE2CF}"/>
    <cellStyle name="Currency (1) 4 2 7" xfId="7939" xr:uid="{9B784EA5-68C8-446D-ADDF-F680CBA740C6}"/>
    <cellStyle name="Currency (1) 4 2 7 2" xfId="28326" xr:uid="{10462EA4-F673-4AAC-8FC7-DF1228B7C739}"/>
    <cellStyle name="Currency (1) 4 2 8" xfId="7940" xr:uid="{5FB32BD8-6D51-473F-88B2-9171AC7E6E37}"/>
    <cellStyle name="Currency (1) 4 2 8 2" xfId="28327" xr:uid="{FB727F54-2822-40C2-9EEC-0B7A55C06E4D}"/>
    <cellStyle name="Currency (1) 4 2 9" xfId="7941" xr:uid="{15F51774-02C9-46D4-AEAD-1173CA00A452}"/>
    <cellStyle name="Currency (1) 4 2 9 2" xfId="28328" xr:uid="{129A74F7-41D3-4C11-9783-B801841A7959}"/>
    <cellStyle name="Currency (1) 4 3" xfId="7942" xr:uid="{6E1DBB98-207E-490C-86B8-9D950EA05DF7}"/>
    <cellStyle name="Currency (1) 4 3 10" xfId="7943" xr:uid="{E775002A-7ED2-4A2A-8F19-9A0E67F1D509}"/>
    <cellStyle name="Currency (1) 4 3 10 2" xfId="28329" xr:uid="{5C2E416D-91E0-426E-AB97-CDBA79EF0FA5}"/>
    <cellStyle name="Currency (1) 4 3 11" xfId="7944" xr:uid="{180D0410-E957-4126-9CBE-E95609DDADEF}"/>
    <cellStyle name="Currency (1) 4 3 11 2" xfId="28330" xr:uid="{37FD6A16-4186-4601-9F8A-14B21B9A778E}"/>
    <cellStyle name="Currency (1) 4 3 12" xfId="7945" xr:uid="{955188C1-2374-4B1C-8F29-25128B175E52}"/>
    <cellStyle name="Currency (1) 4 3 12 2" xfId="28331" xr:uid="{A0ACAB8F-8F64-402C-9A78-CEA99B0C3FFE}"/>
    <cellStyle name="Currency (1) 4 3 13" xfId="28332" xr:uid="{1136E5F7-8455-4AB1-9116-AE5FB13A00A1}"/>
    <cellStyle name="Currency (1) 4 3 2" xfId="7946" xr:uid="{9957D4D9-9502-4BD2-A875-3488BD6ED986}"/>
    <cellStyle name="Currency (1) 4 3 2 2" xfId="28333" xr:uid="{0B28680F-AF5C-4338-9379-F4B85EDC4437}"/>
    <cellStyle name="Currency (1) 4 3 3" xfId="7947" xr:uid="{CAF7AEFF-68D6-4903-A524-E7F864B18617}"/>
    <cellStyle name="Currency (1) 4 3 3 2" xfId="28334" xr:uid="{8DDBFC6C-FAF7-4F83-B0FC-BF3DEC7E48A5}"/>
    <cellStyle name="Currency (1) 4 3 4" xfId="7948" xr:uid="{CDC0F9B7-C096-4D0E-A55A-9957A0AB499B}"/>
    <cellStyle name="Currency (1) 4 3 4 2" xfId="28335" xr:uid="{2D531686-F2C8-4D48-98F3-679724B57DCC}"/>
    <cellStyle name="Currency (1) 4 3 5" xfId="7949" xr:uid="{905A029E-CB32-4ED1-B707-F9341C13E219}"/>
    <cellStyle name="Currency (1) 4 3 5 2" xfId="28336" xr:uid="{85897031-74C1-4A25-901A-06EEF9613FA5}"/>
    <cellStyle name="Currency (1) 4 3 6" xfId="7950" xr:uid="{4442814C-B52F-4447-BBF6-7675C64E13DE}"/>
    <cellStyle name="Currency (1) 4 3 6 2" xfId="28337" xr:uid="{CFC791F0-A0F0-43A6-9BB5-245F9AC2F4FB}"/>
    <cellStyle name="Currency (1) 4 3 7" xfId="7951" xr:uid="{3D64B27A-A5BF-41CE-AC8D-2040EEBCEF2C}"/>
    <cellStyle name="Currency (1) 4 3 7 2" xfId="28338" xr:uid="{8375A7FF-429B-4295-A952-FF2D40BF6D82}"/>
    <cellStyle name="Currency (1) 4 3 8" xfId="7952" xr:uid="{DBB4F902-66AE-494C-817D-554F56671E34}"/>
    <cellStyle name="Currency (1) 4 3 8 2" xfId="28339" xr:uid="{7671016D-C80C-46FF-903D-5A126628F117}"/>
    <cellStyle name="Currency (1) 4 3 9" xfId="7953" xr:uid="{5392585C-2E5A-4942-96FF-54512488770B}"/>
    <cellStyle name="Currency (1) 4 3 9 2" xfId="28340" xr:uid="{27FB6728-B266-4C11-8BA3-ADAB8BEBBF0D}"/>
    <cellStyle name="Currency (1) 4 4" xfId="7954" xr:uid="{C3493D2F-216A-4BCD-820F-204D618690BE}"/>
    <cellStyle name="Currency (1) 4 4 2" xfId="28341" xr:uid="{6B2E533C-73B2-4EAC-B698-80D279DEF443}"/>
    <cellStyle name="Currency (1) 4 5" xfId="7955" xr:uid="{1438FAD5-681A-4D96-B7F2-135BB938F0B6}"/>
    <cellStyle name="Currency (1) 4 5 2" xfId="28342" xr:uid="{8AE7EFBB-51E7-4CE3-832C-EEDF3E5BF1A5}"/>
    <cellStyle name="Currency (1) 4 6" xfId="7956" xr:uid="{9514A818-C4D1-462D-9E56-64E37DCE05DB}"/>
    <cellStyle name="Currency (1) 4 6 2" xfId="28343" xr:uid="{4885B4FF-1214-4253-B022-170604959370}"/>
    <cellStyle name="Currency (1) 4 7" xfId="7957" xr:uid="{0A7ABF8F-1EFC-408C-B9AF-D99BFDE66938}"/>
    <cellStyle name="Currency (1) 4 7 2" xfId="28344" xr:uid="{614ACF2C-8D8B-44AE-9B8A-81E8E6FF321A}"/>
    <cellStyle name="Currency (1) 4 8" xfId="7958" xr:uid="{3E1408DD-5B0E-4B54-BE49-19FDC3DD26D7}"/>
    <cellStyle name="Currency (1) 4 8 2" xfId="28345" xr:uid="{F0FD4577-5F33-446A-9FEB-46556E28C1B8}"/>
    <cellStyle name="Currency (1) 4 9" xfId="7959" xr:uid="{5E55E551-6F11-4C58-9FAB-73E379304376}"/>
    <cellStyle name="Currency (1) 4 9 2" xfId="28346" xr:uid="{BF0A11E9-DE8A-484F-A1DA-AAB0E37834F9}"/>
    <cellStyle name="Currency (1) 5" xfId="7960" xr:uid="{07EDF55E-E15E-48FA-905A-E86CEC3609CD}"/>
    <cellStyle name="Currency (1) 5 10" xfId="7961" xr:uid="{250B7367-C056-4EB2-B475-23D9D67D7D8C}"/>
    <cellStyle name="Currency (1) 5 10 2" xfId="28347" xr:uid="{EB7236BA-16D8-4CB1-9C1A-6565BEE64BD2}"/>
    <cellStyle name="Currency (1) 5 11" xfId="7962" xr:uid="{CC149BEF-024F-4A83-8991-12C3DC855713}"/>
    <cellStyle name="Currency (1) 5 11 2" xfId="28348" xr:uid="{A5FC7570-FEB6-47D6-AA96-E221998E3855}"/>
    <cellStyle name="Currency (1) 5 12" xfId="7963" xr:uid="{30CA8B8F-12BE-4394-97A8-17FE18A13157}"/>
    <cellStyle name="Currency (1) 5 12 2" xfId="28349" xr:uid="{17C8F5CC-34AD-4E46-882B-958236F6D316}"/>
    <cellStyle name="Currency (1) 5 13" xfId="28350" xr:uid="{6A57D48F-002A-4012-BBCF-0042EAEC3853}"/>
    <cellStyle name="Currency (1) 5 2" xfId="7964" xr:uid="{93F30517-381C-4B44-A51D-FA07922CDD0E}"/>
    <cellStyle name="Currency (1) 5 2 10" xfId="7965" xr:uid="{6E0B346E-BDE9-402C-8857-7BA3BF910865}"/>
    <cellStyle name="Currency (1) 5 2 10 2" xfId="28351" xr:uid="{A251275F-E6C1-409A-9DF7-A591F05284FB}"/>
    <cellStyle name="Currency (1) 5 2 11" xfId="7966" xr:uid="{56EE35BE-4738-4DFC-A63E-AC48133D66F9}"/>
    <cellStyle name="Currency (1) 5 2 11 2" xfId="28352" xr:uid="{07710047-1B6F-4C3A-9C70-C4BDA0756611}"/>
    <cellStyle name="Currency (1) 5 2 12" xfId="28353" xr:uid="{148AAB9E-DC5C-4B50-8BC7-7150B4EA8E84}"/>
    <cellStyle name="Currency (1) 5 2 2" xfId="7967" xr:uid="{D41B6311-22FE-4489-949F-B76FDBD966AD}"/>
    <cellStyle name="Currency (1) 5 2 2 2" xfId="28354" xr:uid="{8C163FE6-26D6-4BF3-90A2-BD3024030DBF}"/>
    <cellStyle name="Currency (1) 5 2 3" xfId="7968" xr:uid="{3D1D2D89-155B-4FC2-91F4-7E99E7795526}"/>
    <cellStyle name="Currency (1) 5 2 3 2" xfId="28355" xr:uid="{6491DBE6-09CD-406F-8851-36F0463BF3E2}"/>
    <cellStyle name="Currency (1) 5 2 4" xfId="7969" xr:uid="{9972DE42-B39F-4DE7-8067-5507F12551FC}"/>
    <cellStyle name="Currency (1) 5 2 4 2" xfId="28356" xr:uid="{BD3602D8-EBA1-44B4-80E0-D7E6B45BA501}"/>
    <cellStyle name="Currency (1) 5 2 5" xfId="7970" xr:uid="{56CEDF2E-9DC9-4A60-887B-5CA0A5469282}"/>
    <cellStyle name="Currency (1) 5 2 5 2" xfId="28357" xr:uid="{AEB05680-60E8-43A8-B40E-13AF6A9A06CC}"/>
    <cellStyle name="Currency (1) 5 2 6" xfId="7971" xr:uid="{50D82E7F-A671-4EB1-B6C9-D01AB9E9C712}"/>
    <cellStyle name="Currency (1) 5 2 6 2" xfId="28358" xr:uid="{CD1A2965-EC04-45EE-8F8E-5E41DA1CBE4F}"/>
    <cellStyle name="Currency (1) 5 2 7" xfId="7972" xr:uid="{7B5F32BE-03CF-4965-A97D-82F003BDB9A5}"/>
    <cellStyle name="Currency (1) 5 2 7 2" xfId="28359" xr:uid="{BF2141B3-7481-4D68-88DA-49BFFCD8B9D1}"/>
    <cellStyle name="Currency (1) 5 2 8" xfId="7973" xr:uid="{FE52C381-8E8F-41FE-BB02-7A1874C1AD14}"/>
    <cellStyle name="Currency (1) 5 2 8 2" xfId="28360" xr:uid="{311C6C75-AE4F-412C-B4D3-987E54B0E4D1}"/>
    <cellStyle name="Currency (1) 5 2 9" xfId="7974" xr:uid="{60D869BA-C631-4597-BEB9-B9EA9E0C1BA5}"/>
    <cellStyle name="Currency (1) 5 2 9 2" xfId="28361" xr:uid="{B46A31A9-88B8-4094-8623-11E54661FDA7}"/>
    <cellStyle name="Currency (1) 5 3" xfId="7975" xr:uid="{1A9A7FE3-7D38-444F-BA50-DDA0CA86B2B1}"/>
    <cellStyle name="Currency (1) 5 3 2" xfId="28362" xr:uid="{64AADA9B-0981-402D-983B-425D4D4B9F8C}"/>
    <cellStyle name="Currency (1) 5 4" xfId="7976" xr:uid="{9468FA0F-10D6-451C-9E58-2DE58993958D}"/>
    <cellStyle name="Currency (1) 5 4 2" xfId="28363" xr:uid="{4F625100-6C6C-4ECF-A112-4A2B6DB2609D}"/>
    <cellStyle name="Currency (1) 5 5" xfId="7977" xr:uid="{C258C3F8-9A23-45B6-977F-BAB001CBC65B}"/>
    <cellStyle name="Currency (1) 5 5 2" xfId="28364" xr:uid="{B3CC9463-E770-4316-87EF-A56F861395A8}"/>
    <cellStyle name="Currency (1) 5 6" xfId="7978" xr:uid="{95E30178-3BBE-43F4-B916-E2D7C8EDE74C}"/>
    <cellStyle name="Currency (1) 5 6 2" xfId="28365" xr:uid="{49283AE0-8EC2-41DE-80AE-C8D8AFCB5A35}"/>
    <cellStyle name="Currency (1) 5 7" xfId="7979" xr:uid="{D2C17F68-E012-4BF9-AFD7-FC5279BC8941}"/>
    <cellStyle name="Currency (1) 5 7 2" xfId="28366" xr:uid="{0A5C9B57-0A37-48CC-A755-8ED9BA07D3A4}"/>
    <cellStyle name="Currency (1) 5 8" xfId="7980" xr:uid="{8E77309A-8444-4795-8634-C6A7F28476FC}"/>
    <cellStyle name="Currency (1) 5 8 2" xfId="28367" xr:uid="{1A31A796-B691-4E2F-9810-2A8AE25A807C}"/>
    <cellStyle name="Currency (1) 5 9" xfId="7981" xr:uid="{ED8F05C6-59F8-43B0-B8DB-AB60632EAF5D}"/>
    <cellStyle name="Currency (1) 5 9 2" xfId="28368" xr:uid="{1CCC6EB2-09C4-4376-90CF-4AD045481B8E}"/>
    <cellStyle name="Currency (1) 6" xfId="7982" xr:uid="{918BA671-EFCE-4A0C-BBC2-ABDBD4791560}"/>
    <cellStyle name="Currency (1) 6 2" xfId="28369" xr:uid="{0AC96DE2-B7E6-4001-82C7-E80821D853EE}"/>
    <cellStyle name="Currency (1) 7" xfId="7983" xr:uid="{C2EAD4BB-C8D1-4919-8685-099A782939A0}"/>
    <cellStyle name="Currency (1) 7 2" xfId="28370" xr:uid="{F49B672F-A334-47EB-9C11-0B87EB669B11}"/>
    <cellStyle name="Currency (1) 8" xfId="7984" xr:uid="{CDD4CF94-59CD-4567-8CBA-846A8F165A60}"/>
    <cellStyle name="Currency (1) 8 2" xfId="28371" xr:uid="{F57489CA-64EC-4CA4-A1A5-60880E9390DB}"/>
    <cellStyle name="Currency (1) 9" xfId="7985" xr:uid="{A4A7C3E2-D8C6-4E44-9795-B58063ACDA43}"/>
    <cellStyle name="Currency (1) 9 2" xfId="28372" xr:uid="{0E518F10-9EE5-4EC8-B104-C052A2655051}"/>
    <cellStyle name="Currency [0]" xfId="126" xr:uid="{62C7960B-0972-479B-8CFB-A70AC10141D2}"/>
    <cellStyle name="Currency [00]" xfId="127" xr:uid="{68B0ECEB-E0D4-424F-9E6E-A0AA787F6499}"/>
    <cellStyle name="Currency 2" xfId="410" xr:uid="{7DA8E25A-8C8C-49E1-803D-4488CF91412D}"/>
    <cellStyle name="Currency 3" xfId="411" xr:uid="{6B983CEB-1D9A-4D5D-97D1-39B34DCED6D8}"/>
    <cellStyle name="Currency 4" xfId="7986" xr:uid="{78FC1EAC-5103-4321-9A1B-4A78B8933E5F}"/>
    <cellStyle name="Currency[2]" xfId="128" xr:uid="{C819764B-6F6F-4DA1-AF98-BA00109C5005}"/>
    <cellStyle name="Currency0" xfId="129" xr:uid="{A46B183F-4690-4FC9-AB3E-7506636F3D59}"/>
    <cellStyle name="Currency0 2" xfId="7987" xr:uid="{41985416-208A-469B-B23F-5B4C47AB4152}"/>
    <cellStyle name="custom" xfId="130" xr:uid="{8BA7B75F-6C9C-44F2-A97B-041496373DF6}"/>
    <cellStyle name="Date" xfId="131" xr:uid="{C137484F-EC11-491C-B4AC-82228904DB91}"/>
    <cellStyle name="Date - Style1" xfId="7988" xr:uid="{2796E12D-34F4-44D2-B958-9B2C07ECBD5A}"/>
    <cellStyle name="Date 2" xfId="7989" xr:uid="{687D0AF8-4F13-479C-B115-C80A3E55B01D}"/>
    <cellStyle name="Date 3" xfId="7990" xr:uid="{1E22E53C-A8BB-4B3F-9A6B-1A0A0DE526C7}"/>
    <cellStyle name="Date 4" xfId="7991" xr:uid="{8C2C26D2-732B-4DE9-94B1-A6C225B3C7FD}"/>
    <cellStyle name="Date 5" xfId="7992" xr:uid="{2A334107-12C5-4BAA-A169-1F98BBE34F72}"/>
    <cellStyle name="Date 6" xfId="7993" xr:uid="{CCE30057-440B-47F5-864D-4355813ECC30}"/>
    <cellStyle name="Date Short" xfId="132" xr:uid="{3B44984B-D745-49A9-AA3A-01E740488B85}"/>
    <cellStyle name="Date_08.08.28_Kostensplit_Ablagen_FS_BFS_AU316" xfId="133" xr:uid="{AB47DD06-EE8D-4776-A320-273D5EBED29A}"/>
    <cellStyle name="Datum" xfId="412" xr:uid="{795956D0-A6E9-43AF-85FF-D91A5FFD954D}"/>
    <cellStyle name="Define your own named style" xfId="134" xr:uid="{82B24FE7-9C25-498E-A493-EF7A7DBEDC78}"/>
    <cellStyle name="Dezimal 2" xfId="28373" xr:uid="{1343FBA5-B6DA-428C-8F28-06AF271B5A92}"/>
    <cellStyle name="Dezimal 2 3" xfId="28374" xr:uid="{16003880-D83F-4F49-A3C3-C73370BDA1D3}"/>
    <cellStyle name="Dezimal 3" xfId="28375" xr:uid="{0A1262E0-9D38-4519-97E4-964939A68309}"/>
    <cellStyle name="Dezimal 4" xfId="28376" xr:uid="{6ABFEAC9-CCAD-41EA-9FD7-319313A2426F}"/>
    <cellStyle name="Dezimal 5" xfId="28377" xr:uid="{23540B05-78A4-418E-AD87-002223B9EA6E}"/>
    <cellStyle name="dlrs_no_decimal" xfId="135" xr:uid="{525B4CE1-BD68-476E-B3BC-4D97947ACD11}"/>
    <cellStyle name="Draw lines around data in range" xfId="136" xr:uid="{AB08B22D-01EB-494C-A82B-CA27C2BB2A95}"/>
    <cellStyle name="Draw shadow and lines within range" xfId="137" xr:uid="{7029FCDD-9F66-4B70-B15E-CB46C6243A79}"/>
    <cellStyle name="Dziesi?tny [0]_1K6_004" xfId="413" xr:uid="{AD97EDEB-88AD-4AC7-AED8-C3DF390853FC}"/>
    <cellStyle name="Dziesi?tny_1K6_004" xfId="414" xr:uid="{28A44511-D2B6-4CB7-8919-54EA01C62D65}"/>
    <cellStyle name="Dziesiętny [0]_1K6_004" xfId="138" xr:uid="{3D7ADBFE-0519-45CC-9C31-77D181845F2B}"/>
    <cellStyle name="Dziesiętny_1K6_004" xfId="139" xr:uid="{B6EA56E5-4E00-4E48-86DF-1A23B836538D}"/>
    <cellStyle name="Eingabe 10" xfId="7994" xr:uid="{0D9928AC-806C-45AB-ACA5-8BC4626FE5D5}"/>
    <cellStyle name="Eingabe 10 10" xfId="7995" xr:uid="{65D69489-AE11-4C2E-9FD0-EF33D74B3D08}"/>
    <cellStyle name="Eingabe 10 10 2" xfId="28378" xr:uid="{BFCA657E-6ED8-4E7D-961A-ECF776EA3CC9}"/>
    <cellStyle name="Eingabe 10 11" xfId="7996" xr:uid="{41DA2AAA-32B2-4C9D-9DEF-4DF7440B4FDA}"/>
    <cellStyle name="Eingabe 10 11 2" xfId="28379" xr:uid="{EC8AA857-3D87-4D37-AC82-E15BDA6CE185}"/>
    <cellStyle name="Eingabe 10 12" xfId="7997" xr:uid="{BB1BBAB2-0E7B-4875-80E4-0C039211F23A}"/>
    <cellStyle name="Eingabe 10 12 2" xfId="28380" xr:uid="{5609EA32-AA61-49B9-A857-B1AA418097AC}"/>
    <cellStyle name="Eingabe 10 13" xfId="7998" xr:uid="{FE937A83-DB27-44B5-BDEA-B2264433EA6A}"/>
    <cellStyle name="Eingabe 10 13 2" xfId="28381" xr:uid="{F849DDBD-C6E3-4BB9-BAE0-88935C098662}"/>
    <cellStyle name="Eingabe 10 14" xfId="7999" xr:uid="{78A7B9A7-1969-4CA1-A709-57BB9522251C}"/>
    <cellStyle name="Eingabe 10 14 2" xfId="28382" xr:uid="{E36059FB-BABD-41BD-903F-E1E7F307AB0F}"/>
    <cellStyle name="Eingabe 10 15" xfId="8000" xr:uid="{497BDB63-7B8B-4647-8A3C-E48CCF793CBC}"/>
    <cellStyle name="Eingabe 10 15 2" xfId="28383" xr:uid="{2985C142-91C3-4D35-9A7E-DC22D4A94F26}"/>
    <cellStyle name="Eingabe 10 16" xfId="28384" xr:uid="{2149605A-9787-4DF1-B3C7-E11B692F0010}"/>
    <cellStyle name="Eingabe 10 2" xfId="8001" xr:uid="{EF794C8D-F850-4037-9458-433D0AF3F822}"/>
    <cellStyle name="Eingabe 10 2 10" xfId="8002" xr:uid="{11AF547C-FC6C-4A4B-8D46-2FE462FD94A9}"/>
    <cellStyle name="Eingabe 10 2 10 2" xfId="28385" xr:uid="{A25B3A81-CA40-44FE-A7B9-A438C1C0FED0}"/>
    <cellStyle name="Eingabe 10 2 11" xfId="8003" xr:uid="{7CBDE504-859B-484E-9E81-6DB4F4AE7750}"/>
    <cellStyle name="Eingabe 10 2 11 2" xfId="28386" xr:uid="{E19016B9-471E-404C-B7EB-4622E6CDD2FD}"/>
    <cellStyle name="Eingabe 10 2 12" xfId="8004" xr:uid="{4CCEDE44-DB06-477C-9C36-E4617EC467EA}"/>
    <cellStyle name="Eingabe 10 2 12 2" xfId="28387" xr:uid="{63815FA3-8E64-4A87-BBC6-65F6102BD413}"/>
    <cellStyle name="Eingabe 10 2 13" xfId="8005" xr:uid="{6C9DEACD-2CFF-40E5-854F-37357D05F2E0}"/>
    <cellStyle name="Eingabe 10 2 13 2" xfId="28388" xr:uid="{46EAD36C-739D-45C3-A689-A0FF5E0E2CF1}"/>
    <cellStyle name="Eingabe 10 2 14" xfId="8006" xr:uid="{2A609830-086B-49F4-9E87-5C76112E9286}"/>
    <cellStyle name="Eingabe 10 2 14 2" xfId="28389" xr:uid="{58157056-B0F4-43FE-98DD-29DFA4E742E9}"/>
    <cellStyle name="Eingabe 10 2 15" xfId="28390" xr:uid="{AFA28044-84FF-4ABC-8D6B-81DB94B6C4DB}"/>
    <cellStyle name="Eingabe 10 2 2" xfId="8007" xr:uid="{D7846EA3-25D8-437C-A5A4-CCD2036B3E3C}"/>
    <cellStyle name="Eingabe 10 2 2 10" xfId="8008" xr:uid="{4EAD7F1C-56AF-48C3-BEFA-D46B61EF192E}"/>
    <cellStyle name="Eingabe 10 2 2 10 2" xfId="28391" xr:uid="{2F497DBC-74D9-4A95-ADF6-556666474F01}"/>
    <cellStyle name="Eingabe 10 2 2 11" xfId="8009" xr:uid="{DA8781F6-FD30-4EF4-AB51-9343E70DC4E4}"/>
    <cellStyle name="Eingabe 10 2 2 11 2" xfId="28392" xr:uid="{D645E1C8-95A6-4E32-AE7F-449A19D07756}"/>
    <cellStyle name="Eingabe 10 2 2 12" xfId="8010" xr:uid="{89133295-0CEE-4D5C-A691-EDAB9AECEDE0}"/>
    <cellStyle name="Eingabe 10 2 2 12 2" xfId="28393" xr:uid="{C39BE43A-A33D-4F06-A170-A30CB4B726C9}"/>
    <cellStyle name="Eingabe 10 2 2 13" xfId="8011" xr:uid="{9479EEBB-0559-4A85-99A1-AF3999E3CF00}"/>
    <cellStyle name="Eingabe 10 2 2 13 2" xfId="28394" xr:uid="{3880E732-203C-4137-864A-9CB2FF86AEE4}"/>
    <cellStyle name="Eingabe 10 2 2 14" xfId="8012" xr:uid="{105DBBD2-5092-496F-A6B0-BAA98E439207}"/>
    <cellStyle name="Eingabe 10 2 2 14 2" xfId="28395" xr:uid="{1CD4B766-D4D8-4CAF-8C73-921BF5A02042}"/>
    <cellStyle name="Eingabe 10 2 2 15" xfId="28396" xr:uid="{9EE68052-4C62-4DAC-BC2E-B5E7F534FEE4}"/>
    <cellStyle name="Eingabe 10 2 2 2" xfId="8013" xr:uid="{996DAE35-0C0C-4D5C-A390-D1A7143B25F7}"/>
    <cellStyle name="Eingabe 10 2 2 2 2" xfId="28397" xr:uid="{29CD7876-7B30-4F57-B8B8-20C1FD7E2235}"/>
    <cellStyle name="Eingabe 10 2 2 3" xfId="8014" xr:uid="{4EDB7E3B-3EAE-4BA6-8900-57C587028E2C}"/>
    <cellStyle name="Eingabe 10 2 2 3 2" xfId="28398" xr:uid="{DDA03331-F26E-4264-8E21-7D2A722F5BA2}"/>
    <cellStyle name="Eingabe 10 2 2 4" xfId="8015" xr:uid="{BBAEEA60-4F34-42C4-8A19-69FA2AD0BF57}"/>
    <cellStyle name="Eingabe 10 2 2 4 2" xfId="28399" xr:uid="{FA5E1193-E77D-4FB7-A65C-12A548F1307F}"/>
    <cellStyle name="Eingabe 10 2 2 5" xfId="8016" xr:uid="{D5F65828-CDEB-4C8B-92EA-17683FE0C71E}"/>
    <cellStyle name="Eingabe 10 2 2 5 2" xfId="28400" xr:uid="{D53D27C9-24CE-4366-91C6-8531EA7B833B}"/>
    <cellStyle name="Eingabe 10 2 2 6" xfId="8017" xr:uid="{8D180B88-83F4-480C-8643-7FF335D9C944}"/>
    <cellStyle name="Eingabe 10 2 2 6 2" xfId="28401" xr:uid="{2CACE6DA-4825-4910-86E3-68CA2A5E2BD9}"/>
    <cellStyle name="Eingabe 10 2 2 7" xfId="8018" xr:uid="{BEC1FDA0-054C-4F38-8F70-932F7A38C38B}"/>
    <cellStyle name="Eingabe 10 2 2 7 2" xfId="28402" xr:uid="{1B4CD342-6424-49FD-BA88-6E60AE948A76}"/>
    <cellStyle name="Eingabe 10 2 2 8" xfId="8019" xr:uid="{0929CC25-2591-4B9B-BCB1-D266E9B57D6B}"/>
    <cellStyle name="Eingabe 10 2 2 8 2" xfId="28403" xr:uid="{DB3A29E5-3DDA-48C7-83AC-4A22321F94BF}"/>
    <cellStyle name="Eingabe 10 2 2 9" xfId="8020" xr:uid="{C5000515-DE2C-4477-93DA-7C12E93A5E8D}"/>
    <cellStyle name="Eingabe 10 2 2 9 2" xfId="28404" xr:uid="{B62AD9A0-C36D-4823-B343-E7663D5ADD3D}"/>
    <cellStyle name="Eingabe 10 2 3" xfId="8021" xr:uid="{864566C6-DEAD-41D7-897D-A73F04ACF1B8}"/>
    <cellStyle name="Eingabe 10 2 3 2" xfId="28405" xr:uid="{218ACE94-F411-4851-A37F-F63A3E6FED46}"/>
    <cellStyle name="Eingabe 10 2 4" xfId="8022" xr:uid="{2964D9AB-5317-4139-AB8B-B5689B60C308}"/>
    <cellStyle name="Eingabe 10 2 4 2" xfId="28406" xr:uid="{7D9722CE-9506-441D-97C5-391F18706DA0}"/>
    <cellStyle name="Eingabe 10 2 5" xfId="8023" xr:uid="{8E7D0B84-7B21-4CC8-901B-CB7EC2C7E8C5}"/>
    <cellStyle name="Eingabe 10 2 5 2" xfId="28407" xr:uid="{431301D2-C19F-4B9A-B504-4D6F1E9A3D65}"/>
    <cellStyle name="Eingabe 10 2 6" xfId="8024" xr:uid="{7DE9A252-D689-41AE-BE3C-C9859D7E96A8}"/>
    <cellStyle name="Eingabe 10 2 6 2" xfId="28408" xr:uid="{0FFE9F92-F5CB-4BE1-9411-C28A03A82A1C}"/>
    <cellStyle name="Eingabe 10 2 7" xfId="8025" xr:uid="{0F081843-2F4F-4833-B033-5EADE1ECFAF7}"/>
    <cellStyle name="Eingabe 10 2 7 2" xfId="28409" xr:uid="{D2EC83AC-AB44-40FC-BEEE-A29BB8C9E880}"/>
    <cellStyle name="Eingabe 10 2 8" xfId="8026" xr:uid="{04F56C21-8175-4CC3-9F59-AEB554D2CBF3}"/>
    <cellStyle name="Eingabe 10 2 8 2" xfId="28410" xr:uid="{DED4CD31-7DB0-41D4-B5B3-72DD07102849}"/>
    <cellStyle name="Eingabe 10 2 9" xfId="8027" xr:uid="{9C994D49-FBEB-4761-8F89-C49951A53A04}"/>
    <cellStyle name="Eingabe 10 2 9 2" xfId="28411" xr:uid="{D567EC8C-9438-44BD-A3D5-B3E491C5D45C}"/>
    <cellStyle name="Eingabe 10 3" xfId="8028" xr:uid="{5AB75635-1979-4494-94EC-0E58B0A7F2E8}"/>
    <cellStyle name="Eingabe 10 3 10" xfId="8029" xr:uid="{522E1D30-60B7-4B2A-821A-4AC59323796F}"/>
    <cellStyle name="Eingabe 10 3 10 2" xfId="28412" xr:uid="{200F6952-F10E-4658-A88B-6284B4FAA3E6}"/>
    <cellStyle name="Eingabe 10 3 11" xfId="8030" xr:uid="{7918F767-2DF4-42E1-823A-4FD6FB9ED932}"/>
    <cellStyle name="Eingabe 10 3 11 2" xfId="28413" xr:uid="{5CB09153-4C8F-4C08-A213-0D3C7961FB07}"/>
    <cellStyle name="Eingabe 10 3 12" xfId="8031" xr:uid="{78DAE7C9-8E38-4D1E-B2EC-D75C255382ED}"/>
    <cellStyle name="Eingabe 10 3 12 2" xfId="28414" xr:uid="{731CF30B-1897-4C97-9153-3A1285BFCCCD}"/>
    <cellStyle name="Eingabe 10 3 13" xfId="8032" xr:uid="{3792973F-D603-486B-9B52-CB774CA563D8}"/>
    <cellStyle name="Eingabe 10 3 13 2" xfId="28415" xr:uid="{FE4106C3-DCFC-4D6F-B76F-E330F78E659A}"/>
    <cellStyle name="Eingabe 10 3 14" xfId="8033" xr:uid="{2C8C58DB-649D-42A0-B4A3-3AD241B2057A}"/>
    <cellStyle name="Eingabe 10 3 14 2" xfId="28416" xr:uid="{7E0FE1CF-9B87-446A-BCF5-1FE8073ED134}"/>
    <cellStyle name="Eingabe 10 3 15" xfId="28417" xr:uid="{463E0C4C-F7F7-4894-91CF-EB61B53BDE09}"/>
    <cellStyle name="Eingabe 10 3 2" xfId="8034" xr:uid="{D511066A-650A-4068-B98A-FC233E7319C9}"/>
    <cellStyle name="Eingabe 10 3 2 2" xfId="28418" xr:uid="{70D47FDD-3295-450C-A6D2-754819716C0D}"/>
    <cellStyle name="Eingabe 10 3 3" xfId="8035" xr:uid="{9E516677-9E51-437D-80D1-6191968278AE}"/>
    <cellStyle name="Eingabe 10 3 3 2" xfId="28419" xr:uid="{0D679456-49EB-498A-A553-0A3F5EC8BCA7}"/>
    <cellStyle name="Eingabe 10 3 4" xfId="8036" xr:uid="{55563D18-29FC-4A51-B9EF-FD6B759B05BD}"/>
    <cellStyle name="Eingabe 10 3 4 2" xfId="28420" xr:uid="{5206A3BE-9A6F-4EA5-8834-58D0D8529C94}"/>
    <cellStyle name="Eingabe 10 3 5" xfId="8037" xr:uid="{27D34F96-AB45-4DCD-BA3E-9DE5C66CBAC7}"/>
    <cellStyle name="Eingabe 10 3 5 2" xfId="28421" xr:uid="{4B726FFE-4DFD-4D43-AEBE-1588E4B03269}"/>
    <cellStyle name="Eingabe 10 3 6" xfId="8038" xr:uid="{0A8AD48C-706B-46F2-B8D4-DBD8CC1B958D}"/>
    <cellStyle name="Eingabe 10 3 6 2" xfId="28422" xr:uid="{30A079E3-5682-4B0F-B345-E43144B6022D}"/>
    <cellStyle name="Eingabe 10 3 7" xfId="8039" xr:uid="{E98937FF-046A-4921-84A2-90934C96A352}"/>
    <cellStyle name="Eingabe 10 3 7 2" xfId="28423" xr:uid="{8FCD1779-E995-4C1B-9A99-37D4488AED04}"/>
    <cellStyle name="Eingabe 10 3 8" xfId="8040" xr:uid="{197F4481-2CEC-4EE3-AA2F-1FB2599A9452}"/>
    <cellStyle name="Eingabe 10 3 8 2" xfId="28424" xr:uid="{943DBE72-B95A-4CA0-9E52-8D4991F32FA6}"/>
    <cellStyle name="Eingabe 10 3 9" xfId="8041" xr:uid="{EB140931-E490-49FB-95D3-CA92BA86391B}"/>
    <cellStyle name="Eingabe 10 3 9 2" xfId="28425" xr:uid="{C1029CF1-D4F5-4290-8B44-DD7112BD4736}"/>
    <cellStyle name="Eingabe 10 4" xfId="8042" xr:uid="{D8C0B626-1D31-475B-8EC5-CD70B7841054}"/>
    <cellStyle name="Eingabe 10 4 2" xfId="28426" xr:uid="{D13F68AD-3C1B-47B7-8AD3-A63234D484D7}"/>
    <cellStyle name="Eingabe 10 5" xfId="8043" xr:uid="{424D22DF-9C75-46BA-A9C1-88E413678CED}"/>
    <cellStyle name="Eingabe 10 5 2" xfId="28427" xr:uid="{C5A0CBAE-2895-4FFC-81DC-9284C46D9D8C}"/>
    <cellStyle name="Eingabe 10 6" xfId="8044" xr:uid="{9A9A170E-BAD4-4879-86FC-3F94322667D7}"/>
    <cellStyle name="Eingabe 10 6 2" xfId="28428" xr:uid="{DCA7CEFB-7DC2-49E1-8A49-575F4CA792B0}"/>
    <cellStyle name="Eingabe 10 7" xfId="8045" xr:uid="{E322CE6D-3281-4A61-A996-C040516689C8}"/>
    <cellStyle name="Eingabe 10 7 2" xfId="28429" xr:uid="{E670C85E-DE65-48E5-AA6A-0B18C6519339}"/>
    <cellStyle name="Eingabe 10 8" xfId="8046" xr:uid="{03FAEDBE-910D-42D0-A9F7-6AFF8E8E19B1}"/>
    <cellStyle name="Eingabe 10 8 2" xfId="28430" xr:uid="{E9A6C8B6-6DAD-4192-9BFF-520A05DF5404}"/>
    <cellStyle name="Eingabe 10 9" xfId="8047" xr:uid="{1B85740A-BC16-4578-9561-32C010565D37}"/>
    <cellStyle name="Eingabe 10 9 2" xfId="28431" xr:uid="{93BED7B7-75F3-427C-AF8F-FCDF7B6661F1}"/>
    <cellStyle name="Eingabe 11" xfId="8048" xr:uid="{8805D9FE-5E60-4789-9509-44FFE35ADEC5}"/>
    <cellStyle name="Eingabe 11 10" xfId="8049" xr:uid="{95D52747-E07C-40C2-8875-1C752610E825}"/>
    <cellStyle name="Eingabe 11 10 2" xfId="28432" xr:uid="{8AE9A774-E939-4F76-BFA9-0C908DBC7BF2}"/>
    <cellStyle name="Eingabe 11 11" xfId="8050" xr:uid="{20940A1E-47F6-4915-84AD-2038E6A3124C}"/>
    <cellStyle name="Eingabe 11 11 2" xfId="28433" xr:uid="{C3F09BDE-A7D3-477C-8F17-8B634B372B81}"/>
    <cellStyle name="Eingabe 11 12" xfId="8051" xr:uid="{12FC13D7-3AD9-4D88-9E0C-A5E0CE13AD71}"/>
    <cellStyle name="Eingabe 11 12 2" xfId="28434" xr:uid="{9D69A3D0-2757-4B83-95DE-FAADB941C5FD}"/>
    <cellStyle name="Eingabe 11 13" xfId="8052" xr:uid="{EAFFA9CB-8ED0-48EE-801D-71F383787A1A}"/>
    <cellStyle name="Eingabe 11 13 2" xfId="28435" xr:uid="{98D85E4E-1901-426C-83AA-AEE338518210}"/>
    <cellStyle name="Eingabe 11 14" xfId="8053" xr:uid="{ADF9C7C4-9F3E-45C3-8A0A-1E75D12A3F90}"/>
    <cellStyle name="Eingabe 11 14 2" xfId="28436" xr:uid="{00971C53-8EC9-4FB4-861C-3F4FF72A497A}"/>
    <cellStyle name="Eingabe 11 15" xfId="8054" xr:uid="{00028A04-25C1-47CC-878A-D4D7E0C93A06}"/>
    <cellStyle name="Eingabe 11 15 2" xfId="28437" xr:uid="{ED4E0547-EF1D-4278-8CB1-8874D88F2708}"/>
    <cellStyle name="Eingabe 11 16" xfId="28438" xr:uid="{5D44E3D6-D7C4-4F28-9CBD-6A710D5763FB}"/>
    <cellStyle name="Eingabe 11 2" xfId="8055" xr:uid="{14BDD974-0F4E-42B0-A76D-49EC54C264BF}"/>
    <cellStyle name="Eingabe 11 2 10" xfId="8056" xr:uid="{ED16CDFE-6780-4168-B65C-3B2E3E584778}"/>
    <cellStyle name="Eingabe 11 2 10 2" xfId="28439" xr:uid="{FF668F7C-72C6-415E-BAAB-0BA1E2FEF525}"/>
    <cellStyle name="Eingabe 11 2 11" xfId="8057" xr:uid="{6862B670-0C1F-4CDB-B9B3-717423CC0FD5}"/>
    <cellStyle name="Eingabe 11 2 11 2" xfId="28440" xr:uid="{D4102830-8205-4D6A-A74A-2E92D0C4BFD5}"/>
    <cellStyle name="Eingabe 11 2 12" xfId="8058" xr:uid="{EF4A5D8C-2B07-48FF-B9D3-F13B917AC15F}"/>
    <cellStyle name="Eingabe 11 2 12 2" xfId="28441" xr:uid="{FBA0FC43-63DD-4931-929C-C7B72ED0F85B}"/>
    <cellStyle name="Eingabe 11 2 13" xfId="8059" xr:uid="{E4C17D0F-5321-47D7-B767-DDFA0B05F584}"/>
    <cellStyle name="Eingabe 11 2 13 2" xfId="28442" xr:uid="{0F7A9E30-9E9B-47F2-A0D3-68ED4ED2B1F4}"/>
    <cellStyle name="Eingabe 11 2 14" xfId="8060" xr:uid="{94DDF6E9-8CB8-4CA7-9767-6F2D69D7085D}"/>
    <cellStyle name="Eingabe 11 2 14 2" xfId="28443" xr:uid="{9715ECCB-D38E-47A7-998E-04ECEDB40F94}"/>
    <cellStyle name="Eingabe 11 2 15" xfId="28444" xr:uid="{C61B3F91-55D5-4F69-953B-8BEFE70AE21D}"/>
    <cellStyle name="Eingabe 11 2 2" xfId="8061" xr:uid="{9A08DAB7-543C-45C8-BAAC-757686DBBFEF}"/>
    <cellStyle name="Eingabe 11 2 2 10" xfId="8062" xr:uid="{45C750F7-0BF8-4B34-AA86-51FF7D91E530}"/>
    <cellStyle name="Eingabe 11 2 2 10 2" xfId="28445" xr:uid="{DF07A378-B1FF-4CF5-8066-F4D74F138BFA}"/>
    <cellStyle name="Eingabe 11 2 2 11" xfId="8063" xr:uid="{472E174E-635F-45FD-B22B-44B3029DD440}"/>
    <cellStyle name="Eingabe 11 2 2 11 2" xfId="28446" xr:uid="{3A7FFB18-D165-4043-AFB9-272DE41D0E42}"/>
    <cellStyle name="Eingabe 11 2 2 12" xfId="8064" xr:uid="{CA8C8BA6-7695-4B25-896B-6A0D35BDCA01}"/>
    <cellStyle name="Eingabe 11 2 2 12 2" xfId="28447" xr:uid="{67FE828F-5CF5-4899-83F7-766741C2752E}"/>
    <cellStyle name="Eingabe 11 2 2 13" xfId="8065" xr:uid="{41C26982-0C75-4DA8-AFFD-94FBA97803F0}"/>
    <cellStyle name="Eingabe 11 2 2 13 2" xfId="28448" xr:uid="{6BEDF12C-CFCF-4FBD-816C-51A68B770850}"/>
    <cellStyle name="Eingabe 11 2 2 14" xfId="8066" xr:uid="{5BA9BFE8-74F7-4DFF-AB70-BE4657F61768}"/>
    <cellStyle name="Eingabe 11 2 2 14 2" xfId="28449" xr:uid="{B50D5746-8099-4005-ADDE-D6596837F9F0}"/>
    <cellStyle name="Eingabe 11 2 2 15" xfId="28450" xr:uid="{68B3B2BB-D887-4EBB-B875-F6C39C694FD5}"/>
    <cellStyle name="Eingabe 11 2 2 2" xfId="8067" xr:uid="{673C3893-F639-4201-946A-7596D411D978}"/>
    <cellStyle name="Eingabe 11 2 2 2 2" xfId="28451" xr:uid="{79ACBAF3-C341-410E-A92D-6E7A9EB39E38}"/>
    <cellStyle name="Eingabe 11 2 2 3" xfId="8068" xr:uid="{98AF3350-AD70-4DA1-BABC-046B6E05CB29}"/>
    <cellStyle name="Eingabe 11 2 2 3 2" xfId="28452" xr:uid="{3F4AE05A-3743-4991-A728-399DA2D0868B}"/>
    <cellStyle name="Eingabe 11 2 2 4" xfId="8069" xr:uid="{84754E9B-A07F-44D7-9F8B-F9076BBC7804}"/>
    <cellStyle name="Eingabe 11 2 2 4 2" xfId="28453" xr:uid="{721D3E86-A186-446F-891A-64A2E0D74563}"/>
    <cellStyle name="Eingabe 11 2 2 5" xfId="8070" xr:uid="{B0F7D991-392E-45C6-8E5E-9C9BD9339650}"/>
    <cellStyle name="Eingabe 11 2 2 5 2" xfId="28454" xr:uid="{848637B3-536E-498F-8583-126B23A57D71}"/>
    <cellStyle name="Eingabe 11 2 2 6" xfId="8071" xr:uid="{3443C757-9DA3-4E81-AAE5-81758D1B8704}"/>
    <cellStyle name="Eingabe 11 2 2 6 2" xfId="28455" xr:uid="{042FD614-E1F1-4020-96C6-E82EBAFCB415}"/>
    <cellStyle name="Eingabe 11 2 2 7" xfId="8072" xr:uid="{BA0A2D1F-74C0-4F35-BD75-0623304A9F8E}"/>
    <cellStyle name="Eingabe 11 2 2 7 2" xfId="28456" xr:uid="{D8E29E37-7993-4DA9-83C6-8D07E395687E}"/>
    <cellStyle name="Eingabe 11 2 2 8" xfId="8073" xr:uid="{4B7FBC49-6EDE-452C-8914-D1F40A953046}"/>
    <cellStyle name="Eingabe 11 2 2 8 2" xfId="28457" xr:uid="{BF831AB4-1737-43A6-BB97-D3AD0A671402}"/>
    <cellStyle name="Eingabe 11 2 2 9" xfId="8074" xr:uid="{FC1A581A-DF3A-4EC8-843B-B75D0AB51E61}"/>
    <cellStyle name="Eingabe 11 2 2 9 2" xfId="28458" xr:uid="{4E1DA84B-E040-4154-B4A1-5957996F3BCE}"/>
    <cellStyle name="Eingabe 11 2 3" xfId="8075" xr:uid="{8E97AF41-CE18-4EBB-A53F-9D0CFAD30020}"/>
    <cellStyle name="Eingabe 11 2 3 2" xfId="28459" xr:uid="{B387AD90-F770-4A0C-8209-10C617F49EBB}"/>
    <cellStyle name="Eingabe 11 2 4" xfId="8076" xr:uid="{2B540253-E2F7-4040-B79B-6655615FC9C8}"/>
    <cellStyle name="Eingabe 11 2 4 2" xfId="28460" xr:uid="{D1DDEEBF-D4F3-4AD3-A5C6-33230668D4F4}"/>
    <cellStyle name="Eingabe 11 2 5" xfId="8077" xr:uid="{212A904D-7AD4-4C59-93CE-0A0175CCA4C9}"/>
    <cellStyle name="Eingabe 11 2 5 2" xfId="28461" xr:uid="{6DBA9EBB-DC86-4617-A4AD-D86D27EFEF58}"/>
    <cellStyle name="Eingabe 11 2 6" xfId="8078" xr:uid="{C2E5613A-0DE1-4CDD-B16F-476A73423B1E}"/>
    <cellStyle name="Eingabe 11 2 6 2" xfId="28462" xr:uid="{AA582F84-8057-4B61-83EB-874F80B2A152}"/>
    <cellStyle name="Eingabe 11 2 7" xfId="8079" xr:uid="{66DF643C-7B65-496E-8424-133323904AF5}"/>
    <cellStyle name="Eingabe 11 2 7 2" xfId="28463" xr:uid="{F0331E6D-8CBF-470F-96CF-735F9D01B940}"/>
    <cellStyle name="Eingabe 11 2 8" xfId="8080" xr:uid="{553BE543-F424-4261-A448-60E9FB486C60}"/>
    <cellStyle name="Eingabe 11 2 8 2" xfId="28464" xr:uid="{B56EA2E0-B4D6-477E-968A-C6B3113DF654}"/>
    <cellStyle name="Eingabe 11 2 9" xfId="8081" xr:uid="{7D9988C2-3E43-4130-B642-EBCB031EDDC2}"/>
    <cellStyle name="Eingabe 11 2 9 2" xfId="28465" xr:uid="{BB9FEACB-87C6-4BE6-989C-1C692BEAC4E1}"/>
    <cellStyle name="Eingabe 11 3" xfId="8082" xr:uid="{BF250B99-3F71-4639-AD7A-12B182838F83}"/>
    <cellStyle name="Eingabe 11 3 10" xfId="8083" xr:uid="{59F07F9C-E637-416A-B6DC-CC9F4D2CA490}"/>
    <cellStyle name="Eingabe 11 3 10 2" xfId="28466" xr:uid="{3191B195-5D16-423C-963C-655957271E96}"/>
    <cellStyle name="Eingabe 11 3 11" xfId="8084" xr:uid="{5C2A18C2-B18E-4232-B503-CBBA3F5122A8}"/>
    <cellStyle name="Eingabe 11 3 11 2" xfId="28467" xr:uid="{E7331418-202D-44A9-AD02-0BB052A2AAD9}"/>
    <cellStyle name="Eingabe 11 3 12" xfId="8085" xr:uid="{DADC12D6-9E58-4BF9-8B0B-634897776D78}"/>
    <cellStyle name="Eingabe 11 3 12 2" xfId="28468" xr:uid="{F9893061-8F59-440E-BAD6-C7849DA35817}"/>
    <cellStyle name="Eingabe 11 3 13" xfId="8086" xr:uid="{2C03BF26-1277-4347-98A3-DEC6AF80C603}"/>
    <cellStyle name="Eingabe 11 3 13 2" xfId="28469" xr:uid="{D99BCB2B-86D6-4B22-BCDA-2F4C6853EF0C}"/>
    <cellStyle name="Eingabe 11 3 14" xfId="8087" xr:uid="{BD3ED218-58A1-4DDA-A034-2AD520994B9F}"/>
    <cellStyle name="Eingabe 11 3 14 2" xfId="28470" xr:uid="{DCC9A2AC-0102-4F1B-B372-BF251193C002}"/>
    <cellStyle name="Eingabe 11 3 15" xfId="28471" xr:uid="{4EB85EC2-4A6B-4AB9-AE31-C38894F46C23}"/>
    <cellStyle name="Eingabe 11 3 2" xfId="8088" xr:uid="{2E532031-69F8-4838-B4A5-3EBAFED3D821}"/>
    <cellStyle name="Eingabe 11 3 2 2" xfId="28472" xr:uid="{5CEC4D4F-7AB2-4068-8C93-4F5DDE963593}"/>
    <cellStyle name="Eingabe 11 3 3" xfId="8089" xr:uid="{A6AD4796-3469-4492-99CE-8231A3CB224C}"/>
    <cellStyle name="Eingabe 11 3 3 2" xfId="28473" xr:uid="{42E8EDA4-EDF9-45EB-85F6-EDD47C4D9B5E}"/>
    <cellStyle name="Eingabe 11 3 4" xfId="8090" xr:uid="{398CCC80-6BDA-4186-A794-31B653C89A6D}"/>
    <cellStyle name="Eingabe 11 3 4 2" xfId="28474" xr:uid="{4098007C-31A4-440C-A4B9-B59E1EAA3701}"/>
    <cellStyle name="Eingabe 11 3 5" xfId="8091" xr:uid="{EBA0C9B2-494B-4EE1-95F4-F369CD5EEE76}"/>
    <cellStyle name="Eingabe 11 3 5 2" xfId="28475" xr:uid="{A5EB20F5-E723-40FD-852B-34F24FA2E34B}"/>
    <cellStyle name="Eingabe 11 3 6" xfId="8092" xr:uid="{FAABC514-D62E-4F41-A89C-F9DEF22D1E82}"/>
    <cellStyle name="Eingabe 11 3 6 2" xfId="28476" xr:uid="{B446C03C-418C-408A-AC8F-852C0B258A78}"/>
    <cellStyle name="Eingabe 11 3 7" xfId="8093" xr:uid="{1C897882-0BAD-4572-A49C-4E37A6AC673F}"/>
    <cellStyle name="Eingabe 11 3 7 2" xfId="28477" xr:uid="{7BF6C897-2519-4305-BC23-0A09015D10EB}"/>
    <cellStyle name="Eingabe 11 3 8" xfId="8094" xr:uid="{DFC6084C-2216-4CC0-A917-14AF1FCF4EE3}"/>
    <cellStyle name="Eingabe 11 3 8 2" xfId="28478" xr:uid="{43422669-DE5F-49BD-9F04-17E741C1EEB2}"/>
    <cellStyle name="Eingabe 11 3 9" xfId="8095" xr:uid="{2E9FA6F0-0552-45A6-8B0B-A6C6435D6507}"/>
    <cellStyle name="Eingabe 11 3 9 2" xfId="28479" xr:uid="{D5637DFB-3E9A-4644-BC19-8FA858395024}"/>
    <cellStyle name="Eingabe 11 4" xfId="8096" xr:uid="{21F6EECE-70EC-4D93-AAF2-AE26093E042B}"/>
    <cellStyle name="Eingabe 11 4 2" xfId="28480" xr:uid="{1D310BC3-44FE-480F-A9FB-7FD525185F59}"/>
    <cellStyle name="Eingabe 11 5" xfId="8097" xr:uid="{1240D46B-D13E-438F-9B72-2D092E2D53B9}"/>
    <cellStyle name="Eingabe 11 5 2" xfId="28481" xr:uid="{EEF56376-9381-432A-BFA0-5DD530C1F414}"/>
    <cellStyle name="Eingabe 11 6" xfId="8098" xr:uid="{209168A2-1391-4EF9-91B3-8076CB1D178A}"/>
    <cellStyle name="Eingabe 11 6 2" xfId="28482" xr:uid="{819A35DA-F4FB-4CAC-8387-A2DCEB04A89F}"/>
    <cellStyle name="Eingabe 11 7" xfId="8099" xr:uid="{2B683E2B-233C-40A6-A77C-D9F3C53D03ED}"/>
    <cellStyle name="Eingabe 11 7 2" xfId="28483" xr:uid="{77344774-2FC1-4783-9B2D-3AAF54963B94}"/>
    <cellStyle name="Eingabe 11 8" xfId="8100" xr:uid="{E65D01D2-6EAC-4360-B75F-259F8A59A5D8}"/>
    <cellStyle name="Eingabe 11 8 2" xfId="28484" xr:uid="{D44EF244-AEA5-4F5D-BC2A-9A0714936B89}"/>
    <cellStyle name="Eingabe 11 9" xfId="8101" xr:uid="{88BA1209-2B93-443E-B21B-3A65424886F1}"/>
    <cellStyle name="Eingabe 11 9 2" xfId="28485" xr:uid="{7DDFA328-9035-4DCE-83C9-1BFFE3B147A9}"/>
    <cellStyle name="Eingabe 2" xfId="8102" xr:uid="{5B0DF3BF-6A5C-4ADB-B4A1-8DC7DF6D9E09}"/>
    <cellStyle name="Eingabe 2 10" xfId="8103" xr:uid="{2E15FCFD-6C4C-41A6-89FC-0A6821B707DE}"/>
    <cellStyle name="Eingabe 2 10 2" xfId="28486" xr:uid="{DCEA882C-6B0F-4F2E-B798-9549CD86AB6B}"/>
    <cellStyle name="Eingabe 2 11" xfId="8104" xr:uid="{EF77D582-5F26-48DF-B556-9A2B2B192332}"/>
    <cellStyle name="Eingabe 2 11 2" xfId="28487" xr:uid="{E8A2B987-FEED-41C9-B125-F1E64FB4138D}"/>
    <cellStyle name="Eingabe 2 12" xfId="8105" xr:uid="{E6520250-30D5-4438-9FA9-1AC6247598D1}"/>
    <cellStyle name="Eingabe 2 12 2" xfId="28488" xr:uid="{50681200-9359-417A-B103-D0727D9415A6}"/>
    <cellStyle name="Eingabe 2 13" xfId="8106" xr:uid="{D5A20EA7-FFEB-47B5-837E-9E93CD1D1C11}"/>
    <cellStyle name="Eingabe 2 13 2" xfId="28489" xr:uid="{1C48CEF7-326C-45CD-8612-7C70EA67B941}"/>
    <cellStyle name="Eingabe 2 14" xfId="8107" xr:uid="{029F09E8-EE2A-4C97-8959-C4AD1607704F}"/>
    <cellStyle name="Eingabe 2 14 2" xfId="28490" xr:uid="{8976DCB2-1B21-43AC-B4D4-AF2E9D049689}"/>
    <cellStyle name="Eingabe 2 15" xfId="8108" xr:uid="{5428F595-90F3-4353-B1E4-C6909ECDB86D}"/>
    <cellStyle name="Eingabe 2 15 2" xfId="28491" xr:uid="{4EB4055F-D132-46A6-B9A0-0A9F51559580}"/>
    <cellStyle name="Eingabe 2 16" xfId="8109" xr:uid="{8F3F6FF9-2026-4E32-A940-120D831A05C2}"/>
    <cellStyle name="Eingabe 2 16 2" xfId="28492" xr:uid="{E7427C0B-502F-4777-B47A-5C8CF1AD261F}"/>
    <cellStyle name="Eingabe 2 17" xfId="8110" xr:uid="{CB837B20-7373-408C-9B11-4CE7B92DF2BE}"/>
    <cellStyle name="Eingabe 2 17 2" xfId="28493" xr:uid="{A34705AF-F7F7-47A3-9141-70D45DA99E86}"/>
    <cellStyle name="Eingabe 2 18" xfId="8111" xr:uid="{107CA144-5E65-4CB2-A989-5A3C47553F87}"/>
    <cellStyle name="Eingabe 2 18 2" xfId="28494" xr:uid="{BB1F4F00-5A8B-4943-950B-0F439D9A6FBA}"/>
    <cellStyle name="Eingabe 2 19" xfId="8112" xr:uid="{2DAF6324-CB47-44A9-9BE3-39B544F3B30A}"/>
    <cellStyle name="Eingabe 2 19 2" xfId="28495" xr:uid="{75860A12-1AAB-48E1-834B-88FB40375EC6}"/>
    <cellStyle name="Eingabe 2 2" xfId="8113" xr:uid="{F121948D-BF64-4664-88AA-8AB484F495BD}"/>
    <cellStyle name="Eingabe 2 2 10" xfId="8114" xr:uid="{F9FB8280-4A5E-40B3-B541-A03076B4ED66}"/>
    <cellStyle name="Eingabe 2 2 10 2" xfId="28496" xr:uid="{979C6FDD-3460-4F00-AFF2-DEB7BBE56E15}"/>
    <cellStyle name="Eingabe 2 2 11" xfId="8115" xr:uid="{FF1A80B6-2BDF-4C19-9B58-6F46B357374D}"/>
    <cellStyle name="Eingabe 2 2 11 2" xfId="28497" xr:uid="{DC23B147-9B65-458F-8747-309C79A86CB8}"/>
    <cellStyle name="Eingabe 2 2 12" xfId="8116" xr:uid="{BB913AD2-B3F6-412B-8BB3-56F76784234B}"/>
    <cellStyle name="Eingabe 2 2 12 2" xfId="28498" xr:uid="{0D6AC177-A15B-4B0C-A55C-2888F73C0529}"/>
    <cellStyle name="Eingabe 2 2 13" xfId="8117" xr:uid="{FCB66019-81D1-449C-839C-FCB47A922516}"/>
    <cellStyle name="Eingabe 2 2 13 2" xfId="28499" xr:uid="{DFEA46C6-1787-4DD5-A76D-943CF252520B}"/>
    <cellStyle name="Eingabe 2 2 14" xfId="8118" xr:uid="{BF167093-0C08-490A-BF4A-08743C76A6A6}"/>
    <cellStyle name="Eingabe 2 2 14 2" xfId="28500" xr:uid="{83FC3CB6-C5EC-4CC6-A24D-990A2C094691}"/>
    <cellStyle name="Eingabe 2 2 15" xfId="8119" xr:uid="{0237F7AF-F7D2-4B17-B468-B789E9FBEED7}"/>
    <cellStyle name="Eingabe 2 2 15 2" xfId="28501" xr:uid="{B94D18FB-AE4D-4E60-A2AF-68E6B31BE184}"/>
    <cellStyle name="Eingabe 2 2 16" xfId="28502" xr:uid="{90A7F7AC-C08F-46B1-BF08-17CDDEE71B85}"/>
    <cellStyle name="Eingabe 2 2 2" xfId="8120" xr:uid="{EBEF18FE-B38A-4D84-8124-EDDEF3E3FC10}"/>
    <cellStyle name="Eingabe 2 2 2 10" xfId="8121" xr:uid="{EDABAF81-9B90-464E-B870-84504F4C2983}"/>
    <cellStyle name="Eingabe 2 2 2 10 2" xfId="28503" xr:uid="{FAD3A7D0-E7E3-4932-A684-6F26085B7C96}"/>
    <cellStyle name="Eingabe 2 2 2 11" xfId="8122" xr:uid="{61DD2B66-3D74-4EC2-99FD-C8A81CF21F94}"/>
    <cellStyle name="Eingabe 2 2 2 11 2" xfId="28504" xr:uid="{7B93D3A8-4A4C-4C9E-A339-7D15AC6C306B}"/>
    <cellStyle name="Eingabe 2 2 2 12" xfId="8123" xr:uid="{E75E39D1-71C1-4212-B0C8-AC8E2C3F9A01}"/>
    <cellStyle name="Eingabe 2 2 2 12 2" xfId="28505" xr:uid="{E7B3E280-8ADE-47DE-ADAC-7D4B3ADD92FA}"/>
    <cellStyle name="Eingabe 2 2 2 13" xfId="8124" xr:uid="{E64B4EBE-3E17-48EF-A7BB-478EDFC7FB5A}"/>
    <cellStyle name="Eingabe 2 2 2 13 2" xfId="28506" xr:uid="{1AAE661F-45A3-4A91-87C0-5A2F1F65557C}"/>
    <cellStyle name="Eingabe 2 2 2 14" xfId="8125" xr:uid="{60696B07-533B-4F63-9DD0-030F03B6F3A7}"/>
    <cellStyle name="Eingabe 2 2 2 14 2" xfId="28507" xr:uid="{0BB4D3A7-B671-4506-8BA1-87CF5F28B553}"/>
    <cellStyle name="Eingabe 2 2 2 15" xfId="28508" xr:uid="{94C2C699-B2A1-41C6-912B-7E88FA9C3A94}"/>
    <cellStyle name="Eingabe 2 2 2 2" xfId="8126" xr:uid="{9355441B-4AA4-4635-8A08-A44C9769BE68}"/>
    <cellStyle name="Eingabe 2 2 2 2 10" xfId="8127" xr:uid="{857EB75F-B190-47C3-816A-64522B2B4894}"/>
    <cellStyle name="Eingabe 2 2 2 2 10 2" xfId="28509" xr:uid="{3ED50D2F-62B6-42E0-8C0D-0DB55740E301}"/>
    <cellStyle name="Eingabe 2 2 2 2 11" xfId="8128" xr:uid="{355588FB-062D-4C39-BD73-1AE4370F3600}"/>
    <cellStyle name="Eingabe 2 2 2 2 11 2" xfId="28510" xr:uid="{23D47E57-C3BE-44F8-AB8E-30B879416742}"/>
    <cellStyle name="Eingabe 2 2 2 2 12" xfId="8129" xr:uid="{FEF2FBCA-936D-44B4-AA29-30621DD313D9}"/>
    <cellStyle name="Eingabe 2 2 2 2 12 2" xfId="28511" xr:uid="{1DDB61AC-8333-440A-AAC6-4A398A00A97F}"/>
    <cellStyle name="Eingabe 2 2 2 2 13" xfId="8130" xr:uid="{2096B083-3C63-4582-937E-1E8EC51319C2}"/>
    <cellStyle name="Eingabe 2 2 2 2 13 2" xfId="28512" xr:uid="{691A4FD1-CB13-406D-939B-D91FF460F3D6}"/>
    <cellStyle name="Eingabe 2 2 2 2 14" xfId="8131" xr:uid="{09176382-D283-4C65-9236-F78AF7BFD4B4}"/>
    <cellStyle name="Eingabe 2 2 2 2 14 2" xfId="28513" xr:uid="{8A9310AF-B408-4C27-8FF3-FAE1140A70FD}"/>
    <cellStyle name="Eingabe 2 2 2 2 15" xfId="28514" xr:uid="{A34ED408-68E0-4E38-B513-E07625D0CA45}"/>
    <cellStyle name="Eingabe 2 2 2 2 2" xfId="8132" xr:uid="{6B1C19C1-498F-47F1-B2EA-7C1CC704AA49}"/>
    <cellStyle name="Eingabe 2 2 2 2 2 2" xfId="28515" xr:uid="{25FC085E-0E3F-4A92-8A47-34CE7F70BC20}"/>
    <cellStyle name="Eingabe 2 2 2 2 3" xfId="8133" xr:uid="{621BBF4B-48C2-44C4-A070-81E6C7E0BA4D}"/>
    <cellStyle name="Eingabe 2 2 2 2 3 2" xfId="28516" xr:uid="{AA00C8B4-EF07-420C-A56D-8807F7EA3EFA}"/>
    <cellStyle name="Eingabe 2 2 2 2 4" xfId="8134" xr:uid="{6A767387-445B-4B82-8183-A596E9EECB30}"/>
    <cellStyle name="Eingabe 2 2 2 2 4 2" xfId="28517" xr:uid="{339F3F3B-9280-4298-A920-DA4F01756D78}"/>
    <cellStyle name="Eingabe 2 2 2 2 5" xfId="8135" xr:uid="{B4CEF41B-31A8-4EF9-A832-AF2991A0D741}"/>
    <cellStyle name="Eingabe 2 2 2 2 5 2" xfId="28518" xr:uid="{B5EDCDF7-324A-463B-8D5A-3A4148E82961}"/>
    <cellStyle name="Eingabe 2 2 2 2 6" xfId="8136" xr:uid="{0E70909F-8F1C-4272-AD35-C30E44803A03}"/>
    <cellStyle name="Eingabe 2 2 2 2 6 2" xfId="28519" xr:uid="{259734FB-8999-43AB-BB49-5FDCE630AC24}"/>
    <cellStyle name="Eingabe 2 2 2 2 7" xfId="8137" xr:uid="{214CD10B-C9CC-4F65-BFC8-60D47AB93417}"/>
    <cellStyle name="Eingabe 2 2 2 2 7 2" xfId="28520" xr:uid="{AED2E447-2982-4F8D-9655-839F5109446C}"/>
    <cellStyle name="Eingabe 2 2 2 2 8" xfId="8138" xr:uid="{4CC46892-678C-4051-A7ED-CB865431A140}"/>
    <cellStyle name="Eingabe 2 2 2 2 8 2" xfId="28521" xr:uid="{34EA424B-175B-4533-B33B-90B4DEA5F3A2}"/>
    <cellStyle name="Eingabe 2 2 2 2 9" xfId="8139" xr:uid="{7809D2A3-F719-4491-A5A4-53F7E4D6C886}"/>
    <cellStyle name="Eingabe 2 2 2 2 9 2" xfId="28522" xr:uid="{96867560-2A09-4C6E-8B88-BF72EC197883}"/>
    <cellStyle name="Eingabe 2 2 2 3" xfId="8140" xr:uid="{FCF99613-3D88-436C-803E-38E6C5594EFD}"/>
    <cellStyle name="Eingabe 2 2 2 3 2" xfId="28523" xr:uid="{6E0109C3-5FC2-43BB-9BD4-EB2974C007C1}"/>
    <cellStyle name="Eingabe 2 2 2 4" xfId="8141" xr:uid="{1D2A008A-D953-4D32-8571-D2A2FFDA41DE}"/>
    <cellStyle name="Eingabe 2 2 2 4 2" xfId="28524" xr:uid="{88148A2D-EB86-4C6D-8DAA-30E0885AA54A}"/>
    <cellStyle name="Eingabe 2 2 2 5" xfId="8142" xr:uid="{A82265BA-2C32-47D7-A3D4-052A115ACA6F}"/>
    <cellStyle name="Eingabe 2 2 2 5 2" xfId="28525" xr:uid="{08B9C9E1-2EB6-4986-8CC3-2B21567355E9}"/>
    <cellStyle name="Eingabe 2 2 2 6" xfId="8143" xr:uid="{F7C6361C-12A4-4AD0-AC3B-C83E55A79CD9}"/>
    <cellStyle name="Eingabe 2 2 2 6 2" xfId="28526" xr:uid="{2F7C5C14-70F0-4A57-BA9D-C78242D1CC23}"/>
    <cellStyle name="Eingabe 2 2 2 7" xfId="8144" xr:uid="{202410A4-DDEF-49DF-9113-36EEBBD9E3E4}"/>
    <cellStyle name="Eingabe 2 2 2 7 2" xfId="28527" xr:uid="{2AA74228-5151-4C0D-BF09-01819134164B}"/>
    <cellStyle name="Eingabe 2 2 2 8" xfId="8145" xr:uid="{3D05D2D9-736D-4B0E-8EFF-789CE76DCD84}"/>
    <cellStyle name="Eingabe 2 2 2 8 2" xfId="28528" xr:uid="{907E2CCF-9AEC-4149-820E-2D82B6A30D59}"/>
    <cellStyle name="Eingabe 2 2 2 9" xfId="8146" xr:uid="{904B2D88-E22C-40EA-B25F-0766840D4404}"/>
    <cellStyle name="Eingabe 2 2 2 9 2" xfId="28529" xr:uid="{D83607F1-CB42-46F4-A4CE-4C5FD3BBF7D9}"/>
    <cellStyle name="Eingabe 2 2 3" xfId="8147" xr:uid="{788D725C-49D7-4453-9BD9-6E23908641A2}"/>
    <cellStyle name="Eingabe 2 2 3 10" xfId="8148" xr:uid="{E83C876D-1878-4101-94EA-4A0AB0814180}"/>
    <cellStyle name="Eingabe 2 2 3 10 2" xfId="28530" xr:uid="{64B4828A-1936-477A-BCD4-E67F5DBA2136}"/>
    <cellStyle name="Eingabe 2 2 3 11" xfId="8149" xr:uid="{0A8C8A07-558A-41F4-9243-07E5F1AD2A6A}"/>
    <cellStyle name="Eingabe 2 2 3 11 2" xfId="28531" xr:uid="{C1F7DAF2-5FA6-487D-8008-2A8A74A9743F}"/>
    <cellStyle name="Eingabe 2 2 3 12" xfId="8150" xr:uid="{AF04D114-D96E-4C29-AAD7-FC90BBF6FD5F}"/>
    <cellStyle name="Eingabe 2 2 3 12 2" xfId="28532" xr:uid="{80DE4DF0-C0AC-435D-B32B-C623CD419A9E}"/>
    <cellStyle name="Eingabe 2 2 3 13" xfId="8151" xr:uid="{0731A4FA-B9F9-4195-B983-E777E498A699}"/>
    <cellStyle name="Eingabe 2 2 3 13 2" xfId="28533" xr:uid="{3CCCBE16-018C-400D-BACB-6BC641ECB1A1}"/>
    <cellStyle name="Eingabe 2 2 3 14" xfId="8152" xr:uid="{70CDCAB9-D497-42AE-9C9A-C7A820B83991}"/>
    <cellStyle name="Eingabe 2 2 3 14 2" xfId="28534" xr:uid="{B4DF2D49-A243-404F-BDB3-BD3767BABE5D}"/>
    <cellStyle name="Eingabe 2 2 3 15" xfId="28535" xr:uid="{D9D5EC5B-EA8F-4ADD-B949-086817A175AC}"/>
    <cellStyle name="Eingabe 2 2 3 2" xfId="8153" xr:uid="{A1E3BF2D-9606-4431-9028-4F5C3F8DDC98}"/>
    <cellStyle name="Eingabe 2 2 3 2 2" xfId="28536" xr:uid="{173B42F5-7C0C-4E18-8140-F16320735A0E}"/>
    <cellStyle name="Eingabe 2 2 3 3" xfId="8154" xr:uid="{2F5CD6F6-0176-4FD0-A6E0-91457EC7019A}"/>
    <cellStyle name="Eingabe 2 2 3 3 2" xfId="28537" xr:uid="{A692B9D4-490A-480B-A3F8-258AAF21A127}"/>
    <cellStyle name="Eingabe 2 2 3 4" xfId="8155" xr:uid="{061B9C37-B423-48AA-93FE-1E1938B7E8DA}"/>
    <cellStyle name="Eingabe 2 2 3 4 2" xfId="28538" xr:uid="{9DAE0D06-EEC4-4236-BCD7-AB307ADB7796}"/>
    <cellStyle name="Eingabe 2 2 3 5" xfId="8156" xr:uid="{74191A15-B137-4474-8164-6C2850105B30}"/>
    <cellStyle name="Eingabe 2 2 3 5 2" xfId="28539" xr:uid="{06BCF189-3E72-4F70-95DB-B515A296D5F1}"/>
    <cellStyle name="Eingabe 2 2 3 6" xfId="8157" xr:uid="{AA76DB0B-831A-4345-9ED4-C5D5210FD89E}"/>
    <cellStyle name="Eingabe 2 2 3 6 2" xfId="28540" xr:uid="{FB5EA9A6-5EE8-4824-92B6-8CF8236E772D}"/>
    <cellStyle name="Eingabe 2 2 3 7" xfId="8158" xr:uid="{4B8E2E97-AE09-4246-A741-2587200ECECA}"/>
    <cellStyle name="Eingabe 2 2 3 7 2" xfId="28541" xr:uid="{317E9772-5103-4E85-AD61-D3B9850F1ADA}"/>
    <cellStyle name="Eingabe 2 2 3 8" xfId="8159" xr:uid="{37F678E9-C035-4999-A8B0-C43003DAC40A}"/>
    <cellStyle name="Eingabe 2 2 3 8 2" xfId="28542" xr:uid="{8BF107D3-ACDA-4E42-ACA5-30013501EF6A}"/>
    <cellStyle name="Eingabe 2 2 3 9" xfId="8160" xr:uid="{3C347B86-609C-496F-A1F0-33B2803B843E}"/>
    <cellStyle name="Eingabe 2 2 3 9 2" xfId="28543" xr:uid="{220FD535-74BD-4956-8893-F716F20FCAE1}"/>
    <cellStyle name="Eingabe 2 2 4" xfId="8161" xr:uid="{279CBD0A-F71C-48E0-BA14-C95CB6C006E1}"/>
    <cellStyle name="Eingabe 2 2 4 2" xfId="28544" xr:uid="{83ACD9CF-3D7C-4699-9DD4-765D1E960C74}"/>
    <cellStyle name="Eingabe 2 2 5" xfId="8162" xr:uid="{E335F213-D572-4B07-90B0-8AA0731E4ECC}"/>
    <cellStyle name="Eingabe 2 2 5 2" xfId="28545" xr:uid="{2A8BE1B6-9978-4015-9C73-A4AB6C6CE4AC}"/>
    <cellStyle name="Eingabe 2 2 6" xfId="8163" xr:uid="{488FC8AA-7784-4809-8E02-30FB5E7E9A59}"/>
    <cellStyle name="Eingabe 2 2 6 2" xfId="28546" xr:uid="{7A244A01-B9B2-4951-B34C-C1CB5A83E807}"/>
    <cellStyle name="Eingabe 2 2 7" xfId="8164" xr:uid="{5BB37541-9490-4EB7-9F09-93D7CFFA88E4}"/>
    <cellStyle name="Eingabe 2 2 7 2" xfId="28547" xr:uid="{91218AF7-8793-4134-91B1-8427E8794648}"/>
    <cellStyle name="Eingabe 2 2 8" xfId="8165" xr:uid="{AED01023-CF32-4559-8808-1D638E99D8A6}"/>
    <cellStyle name="Eingabe 2 2 8 2" xfId="28548" xr:uid="{28834A4C-5864-49BD-8B1B-0643453FB900}"/>
    <cellStyle name="Eingabe 2 2 9" xfId="8166" xr:uid="{95144DB6-9059-4119-A051-47BAA018C33B}"/>
    <cellStyle name="Eingabe 2 2 9 2" xfId="28549" xr:uid="{5A0713AE-FD48-44D0-9A4D-D66748F9CE8C}"/>
    <cellStyle name="Eingabe 2 20" xfId="8167" xr:uid="{593D9D79-FB99-47F0-95B7-C19131B3F323}"/>
    <cellStyle name="Eingabe 2 20 2" xfId="28550" xr:uid="{43EBBEA8-80E3-4F84-93EA-561D6429BD81}"/>
    <cellStyle name="Eingabe 2 21" xfId="28551" xr:uid="{5F3B9510-2065-4417-A41B-A9FB48108C64}"/>
    <cellStyle name="Eingabe 2 3" xfId="8168" xr:uid="{72EF89F4-0DDF-49BB-89DB-319C6C3DAC45}"/>
    <cellStyle name="Eingabe 2 3 10" xfId="8169" xr:uid="{F6145C30-1156-4BBC-99AE-204C282573D5}"/>
    <cellStyle name="Eingabe 2 3 10 2" xfId="28552" xr:uid="{D94A26EF-93DC-415F-9E0D-9ADAB124471B}"/>
    <cellStyle name="Eingabe 2 3 11" xfId="8170" xr:uid="{62601ACD-9223-4984-8BF7-9EFA230997A5}"/>
    <cellStyle name="Eingabe 2 3 11 2" xfId="28553" xr:uid="{F520E16D-42D2-4578-BD0C-57A9B003E999}"/>
    <cellStyle name="Eingabe 2 3 12" xfId="8171" xr:uid="{F7C97F72-2C19-4A94-A263-A5B346675D37}"/>
    <cellStyle name="Eingabe 2 3 12 2" xfId="28554" xr:uid="{C0F55159-DFC6-4722-BFC1-C03C4FEE59F4}"/>
    <cellStyle name="Eingabe 2 3 13" xfId="8172" xr:uid="{F568B55A-1B1E-424F-AB0E-BF8AEF54A804}"/>
    <cellStyle name="Eingabe 2 3 13 2" xfId="28555" xr:uid="{22B67121-4EF7-41ED-BF5E-0D2FE2DFD5D6}"/>
    <cellStyle name="Eingabe 2 3 14" xfId="8173" xr:uid="{814A731E-4EE4-49CA-B9DA-063D087E65CC}"/>
    <cellStyle name="Eingabe 2 3 14 2" xfId="28556" xr:uid="{E247BCFF-75E3-4567-A6A1-F14C83A724D7}"/>
    <cellStyle name="Eingabe 2 3 15" xfId="8174" xr:uid="{E8419152-64B2-4894-B829-04763DAF0316}"/>
    <cellStyle name="Eingabe 2 3 15 2" xfId="28557" xr:uid="{9DDBA063-A526-4282-8ACD-A6DCBFDE884F}"/>
    <cellStyle name="Eingabe 2 3 16" xfId="28558" xr:uid="{3531A54F-1530-40B9-8719-8CB9171187A6}"/>
    <cellStyle name="Eingabe 2 3 2" xfId="8175" xr:uid="{2773B0E7-3176-4A92-ABF7-DA3FDF297EB3}"/>
    <cellStyle name="Eingabe 2 3 2 10" xfId="8176" xr:uid="{2CFDEA19-9138-4D0E-BA23-F4C2D3670072}"/>
    <cellStyle name="Eingabe 2 3 2 10 2" xfId="28559" xr:uid="{0F27B4B0-E9FD-4442-9BA3-DF7BFD5CDC70}"/>
    <cellStyle name="Eingabe 2 3 2 11" xfId="8177" xr:uid="{31CC0B1D-E9F9-457D-A4FE-7A5D2EF420F9}"/>
    <cellStyle name="Eingabe 2 3 2 11 2" xfId="28560" xr:uid="{BCF31E80-F316-4779-81A9-89DA94DF79F6}"/>
    <cellStyle name="Eingabe 2 3 2 12" xfId="8178" xr:uid="{6215FE7A-3414-45AB-9AEE-324BDF112DB3}"/>
    <cellStyle name="Eingabe 2 3 2 12 2" xfId="28561" xr:uid="{76057CF3-4985-4984-9BA0-4BB80A0EEAF8}"/>
    <cellStyle name="Eingabe 2 3 2 13" xfId="8179" xr:uid="{1C00ED27-3504-40E5-8B5D-381E9FC90BC0}"/>
    <cellStyle name="Eingabe 2 3 2 13 2" xfId="28562" xr:uid="{BC58D829-36E8-4637-A647-027623FAE441}"/>
    <cellStyle name="Eingabe 2 3 2 14" xfId="8180" xr:uid="{39AF805D-9A44-4C8A-B545-D9B4530EA126}"/>
    <cellStyle name="Eingabe 2 3 2 14 2" xfId="28563" xr:uid="{FBE84A7E-D939-49B4-97F9-8481A23FD1EB}"/>
    <cellStyle name="Eingabe 2 3 2 15" xfId="28564" xr:uid="{191F6B28-28CD-4C48-9095-0C57FA3A93EE}"/>
    <cellStyle name="Eingabe 2 3 2 2" xfId="8181" xr:uid="{AC244F3F-D53F-4CAA-B625-FBF8E5E4DB0F}"/>
    <cellStyle name="Eingabe 2 3 2 2 10" xfId="8182" xr:uid="{C6BDD2F0-0A8C-41EE-87B5-33A9377C9ADD}"/>
    <cellStyle name="Eingabe 2 3 2 2 10 2" xfId="28565" xr:uid="{A4A6AE5A-7F1F-4CF8-A9D8-FB6586CC2C03}"/>
    <cellStyle name="Eingabe 2 3 2 2 11" xfId="8183" xr:uid="{474EAD5E-3CAD-4576-804A-9651AD7C9622}"/>
    <cellStyle name="Eingabe 2 3 2 2 11 2" xfId="28566" xr:uid="{0B841010-74F8-4F56-974B-BA9A8983665F}"/>
    <cellStyle name="Eingabe 2 3 2 2 12" xfId="8184" xr:uid="{9C62D9D3-818A-42E4-9F04-4C308ED87986}"/>
    <cellStyle name="Eingabe 2 3 2 2 12 2" xfId="28567" xr:uid="{BE75F14C-6ADF-4B9B-9926-7E722CB3DDDA}"/>
    <cellStyle name="Eingabe 2 3 2 2 13" xfId="8185" xr:uid="{61961EE9-D30D-4CB1-9A34-D0376EB9D6BD}"/>
    <cellStyle name="Eingabe 2 3 2 2 13 2" xfId="28568" xr:uid="{02EFD31D-BC0E-4232-BCEF-0F95048E2F62}"/>
    <cellStyle name="Eingabe 2 3 2 2 14" xfId="8186" xr:uid="{6DB30F78-F25D-43A9-8F9F-F1CF57FD8586}"/>
    <cellStyle name="Eingabe 2 3 2 2 14 2" xfId="28569" xr:uid="{46F9C02D-E41D-4388-BDAC-D6326721832B}"/>
    <cellStyle name="Eingabe 2 3 2 2 15" xfId="28570" xr:uid="{491485AE-9B05-4C06-BC3A-496E2327C14C}"/>
    <cellStyle name="Eingabe 2 3 2 2 2" xfId="8187" xr:uid="{B4ADED8A-3958-4BC7-8B70-48DAFEE94E7E}"/>
    <cellStyle name="Eingabe 2 3 2 2 2 2" xfId="28571" xr:uid="{86C9C75A-0D1A-4687-A726-14134C878B95}"/>
    <cellStyle name="Eingabe 2 3 2 2 3" xfId="8188" xr:uid="{33C166B1-4345-4FFE-83D7-FA494FB6E9A6}"/>
    <cellStyle name="Eingabe 2 3 2 2 3 2" xfId="28572" xr:uid="{603CBF3F-21C8-4A68-AF11-E36475643CDF}"/>
    <cellStyle name="Eingabe 2 3 2 2 4" xfId="8189" xr:uid="{D63C7296-16EA-4D57-830A-58AEA7E7454A}"/>
    <cellStyle name="Eingabe 2 3 2 2 4 2" xfId="28573" xr:uid="{596D1393-EF07-459C-8C7A-C6FA0514ACA5}"/>
    <cellStyle name="Eingabe 2 3 2 2 5" xfId="8190" xr:uid="{D80382FD-F018-4F23-96B9-B903880C643F}"/>
    <cellStyle name="Eingabe 2 3 2 2 5 2" xfId="28574" xr:uid="{1123F4FB-E75C-4161-96D2-A17BCEE032A2}"/>
    <cellStyle name="Eingabe 2 3 2 2 6" xfId="8191" xr:uid="{4827D2A9-B9ED-4D81-BE52-79A2BD549380}"/>
    <cellStyle name="Eingabe 2 3 2 2 6 2" xfId="28575" xr:uid="{504B80A3-1318-4679-BAD9-5F3F37E83191}"/>
    <cellStyle name="Eingabe 2 3 2 2 7" xfId="8192" xr:uid="{CAED6480-D287-49A5-BF94-3C56DFA49B3C}"/>
    <cellStyle name="Eingabe 2 3 2 2 7 2" xfId="28576" xr:uid="{C9F04305-A467-445A-AFDB-476119A15675}"/>
    <cellStyle name="Eingabe 2 3 2 2 8" xfId="8193" xr:uid="{1CD7A873-E091-4FD6-8D85-D3F810079600}"/>
    <cellStyle name="Eingabe 2 3 2 2 8 2" xfId="28577" xr:uid="{ED4C57F6-0BF5-4436-A714-5A5C4EFDE495}"/>
    <cellStyle name="Eingabe 2 3 2 2 9" xfId="8194" xr:uid="{52E711CF-B46D-45D2-9868-F18214C4F7D8}"/>
    <cellStyle name="Eingabe 2 3 2 2 9 2" xfId="28578" xr:uid="{48F1C348-848D-460B-A166-99D2F68DE57B}"/>
    <cellStyle name="Eingabe 2 3 2 3" xfId="8195" xr:uid="{64466BB0-810C-4E9E-958C-C3EB4852295D}"/>
    <cellStyle name="Eingabe 2 3 2 3 2" xfId="28579" xr:uid="{C620EA4F-BFE7-4A18-9061-3764816F1B8A}"/>
    <cellStyle name="Eingabe 2 3 2 4" xfId="8196" xr:uid="{A6CC7197-4ACB-4F8D-A1D8-CBF20F1D54C2}"/>
    <cellStyle name="Eingabe 2 3 2 4 2" xfId="28580" xr:uid="{EF3D9552-A3B9-4FF5-918A-1210156852E2}"/>
    <cellStyle name="Eingabe 2 3 2 5" xfId="8197" xr:uid="{1F91F1BA-3B1C-4A57-8E00-FCAC87B5EBE0}"/>
    <cellStyle name="Eingabe 2 3 2 5 2" xfId="28581" xr:uid="{56A1C528-F0C4-4729-8FB6-B8E5DD421C3B}"/>
    <cellStyle name="Eingabe 2 3 2 6" xfId="8198" xr:uid="{A3CF7F18-A6BE-4F43-9031-4D0C65F19159}"/>
    <cellStyle name="Eingabe 2 3 2 6 2" xfId="28582" xr:uid="{88AF156D-B99B-4988-A3AA-3E3AC717B4D3}"/>
    <cellStyle name="Eingabe 2 3 2 7" xfId="8199" xr:uid="{19883642-9E10-447E-8D64-01E3328E29D7}"/>
    <cellStyle name="Eingabe 2 3 2 7 2" xfId="28583" xr:uid="{CDCC3AD5-250A-4C6A-8872-8BC1DAE9BF24}"/>
    <cellStyle name="Eingabe 2 3 2 8" xfId="8200" xr:uid="{9DB60A6B-5FA0-4C31-8F99-45B89838F173}"/>
    <cellStyle name="Eingabe 2 3 2 8 2" xfId="28584" xr:uid="{598B88AA-FAA9-469C-8E41-3F2C974C7007}"/>
    <cellStyle name="Eingabe 2 3 2 9" xfId="8201" xr:uid="{ADD9A728-67D4-4209-B906-ABDE16BE3EAC}"/>
    <cellStyle name="Eingabe 2 3 2 9 2" xfId="28585" xr:uid="{6EBD5BB1-993F-4BE6-AF58-2AA7D0975B16}"/>
    <cellStyle name="Eingabe 2 3 3" xfId="8202" xr:uid="{3EB0709A-6461-4763-9CAB-E3C56E974F1F}"/>
    <cellStyle name="Eingabe 2 3 3 10" xfId="8203" xr:uid="{66F3763B-A6C8-4F95-B7D2-2B3FA948B24B}"/>
    <cellStyle name="Eingabe 2 3 3 10 2" xfId="28586" xr:uid="{9B60881C-5031-4C41-97D1-DF8EEDC74DB6}"/>
    <cellStyle name="Eingabe 2 3 3 11" xfId="8204" xr:uid="{43DC39C6-083D-4762-8010-32812789A8D8}"/>
    <cellStyle name="Eingabe 2 3 3 11 2" xfId="28587" xr:uid="{93E27A3C-A88C-46FD-92A4-4B7053322084}"/>
    <cellStyle name="Eingabe 2 3 3 12" xfId="8205" xr:uid="{34F12D4E-473C-48D1-9E86-F87C5800EEA6}"/>
    <cellStyle name="Eingabe 2 3 3 12 2" xfId="28588" xr:uid="{5676253D-6183-4E66-A739-7362C02DA82B}"/>
    <cellStyle name="Eingabe 2 3 3 13" xfId="8206" xr:uid="{E9DF137A-2C8A-4CDE-A729-D1C67AE92CAE}"/>
    <cellStyle name="Eingabe 2 3 3 13 2" xfId="28589" xr:uid="{6723D543-90D1-453B-A2BD-FA99BFB6AF3E}"/>
    <cellStyle name="Eingabe 2 3 3 14" xfId="8207" xr:uid="{B2AEBD14-7BAE-4289-A782-F111498ED343}"/>
    <cellStyle name="Eingabe 2 3 3 14 2" xfId="28590" xr:uid="{A04A9449-D01C-4167-9FBB-42832F1F0CBC}"/>
    <cellStyle name="Eingabe 2 3 3 15" xfId="28591" xr:uid="{EDAFCBA3-75D2-439E-B734-24678A44DCFB}"/>
    <cellStyle name="Eingabe 2 3 3 2" xfId="8208" xr:uid="{FE4185B3-54EB-453D-9E8B-C4C1EB37A934}"/>
    <cellStyle name="Eingabe 2 3 3 2 2" xfId="28592" xr:uid="{03E0A2CC-3CAE-429F-9615-4403CDE94DC6}"/>
    <cellStyle name="Eingabe 2 3 3 3" xfId="8209" xr:uid="{3349F42E-9F42-41A1-93DB-F72C0D122765}"/>
    <cellStyle name="Eingabe 2 3 3 3 2" xfId="28593" xr:uid="{5E935A06-D3F8-4BC2-9D0C-B062A43175DE}"/>
    <cellStyle name="Eingabe 2 3 3 4" xfId="8210" xr:uid="{8F207DCD-38A3-40BA-86EE-BB412B69B9D5}"/>
    <cellStyle name="Eingabe 2 3 3 4 2" xfId="28594" xr:uid="{C26E2042-8F36-48FD-AB4C-F9366265D593}"/>
    <cellStyle name="Eingabe 2 3 3 5" xfId="8211" xr:uid="{459BCAAF-704F-4255-A1B4-F0B513E6C707}"/>
    <cellStyle name="Eingabe 2 3 3 5 2" xfId="28595" xr:uid="{642636DE-6B57-4F67-AF53-D75AB1DCE4F0}"/>
    <cellStyle name="Eingabe 2 3 3 6" xfId="8212" xr:uid="{7B4BFBC0-5F86-4650-A1F1-2F3EFFB8B0A9}"/>
    <cellStyle name="Eingabe 2 3 3 6 2" xfId="28596" xr:uid="{766FEC2D-7DBC-4DD9-A637-D06B7E7B3F06}"/>
    <cellStyle name="Eingabe 2 3 3 7" xfId="8213" xr:uid="{7DD50ED6-0CAA-4CEB-872D-D998BB3E0527}"/>
    <cellStyle name="Eingabe 2 3 3 7 2" xfId="28597" xr:uid="{29B7B393-F45B-4182-AEC4-EBD27D266E64}"/>
    <cellStyle name="Eingabe 2 3 3 8" xfId="8214" xr:uid="{9550A1ED-FA3B-40D8-8455-E57856FB1911}"/>
    <cellStyle name="Eingabe 2 3 3 8 2" xfId="28598" xr:uid="{A0EB5737-91B8-414D-B48D-036A8CDD747A}"/>
    <cellStyle name="Eingabe 2 3 3 9" xfId="8215" xr:uid="{9B3D97F9-4E84-4173-ADE7-6DB156392FCE}"/>
    <cellStyle name="Eingabe 2 3 3 9 2" xfId="28599" xr:uid="{4E579C39-636A-439A-B478-1E99FBC7AD9A}"/>
    <cellStyle name="Eingabe 2 3 4" xfId="8216" xr:uid="{6F996B61-0EC7-415B-8720-8B01E61772B6}"/>
    <cellStyle name="Eingabe 2 3 4 2" xfId="28600" xr:uid="{CDB03F3A-ADA4-46ED-B6C1-68179C2FA042}"/>
    <cellStyle name="Eingabe 2 3 5" xfId="8217" xr:uid="{B2280F73-5C55-4E65-A09B-2E84B9A70FE8}"/>
    <cellStyle name="Eingabe 2 3 5 2" xfId="28601" xr:uid="{3DDC190E-5E7E-473B-9E48-48CFD2972CD8}"/>
    <cellStyle name="Eingabe 2 3 6" xfId="8218" xr:uid="{65AAF7DE-AFDA-4D4D-96FB-DA75F3307498}"/>
    <cellStyle name="Eingabe 2 3 6 2" xfId="28602" xr:uid="{CAA4EA4E-851C-4A55-BCDF-DCE7DE824C4A}"/>
    <cellStyle name="Eingabe 2 3 7" xfId="8219" xr:uid="{64A7A569-C089-463D-A8AF-4E5BC2D26740}"/>
    <cellStyle name="Eingabe 2 3 7 2" xfId="28603" xr:uid="{D899D572-89FB-44EA-9D5A-EDF0AA652DA4}"/>
    <cellStyle name="Eingabe 2 3 8" xfId="8220" xr:uid="{FD82B27E-B5E4-4032-9FE2-CB423FF5F8EE}"/>
    <cellStyle name="Eingabe 2 3 8 2" xfId="28604" xr:uid="{C0E293B8-04DD-4332-B964-50E65F059F3B}"/>
    <cellStyle name="Eingabe 2 3 9" xfId="8221" xr:uid="{295F9655-8871-4678-8C43-E7A3CE17C7AD}"/>
    <cellStyle name="Eingabe 2 3 9 2" xfId="28605" xr:uid="{6E7EFE5B-4029-4055-BE85-B6B5410665C7}"/>
    <cellStyle name="Eingabe 2 4" xfId="8222" xr:uid="{A8121AE2-DB07-4851-844B-7D5BE12EE2FF}"/>
    <cellStyle name="Eingabe 2 4 10" xfId="8223" xr:uid="{FB2B2792-9E47-4DE7-9C94-1AABEA0C2D20}"/>
    <cellStyle name="Eingabe 2 4 10 2" xfId="28606" xr:uid="{4DB8D460-494A-4495-99EE-6763A62092CA}"/>
    <cellStyle name="Eingabe 2 4 11" xfId="8224" xr:uid="{F67AA89F-BDD8-409C-933F-6A2B641CC7FD}"/>
    <cellStyle name="Eingabe 2 4 11 2" xfId="28607" xr:uid="{88F5BAD5-101C-4AAD-8A19-5263A6B37627}"/>
    <cellStyle name="Eingabe 2 4 12" xfId="8225" xr:uid="{4206328B-3E21-4F3F-8661-A90157E0F623}"/>
    <cellStyle name="Eingabe 2 4 12 2" xfId="28608" xr:uid="{6770EEAF-48D6-4B31-A728-8B73DCACAEB0}"/>
    <cellStyle name="Eingabe 2 4 13" xfId="8226" xr:uid="{7578D25F-D2A0-4A2C-A7C5-E2BDE50433EE}"/>
    <cellStyle name="Eingabe 2 4 13 2" xfId="28609" xr:uid="{36636C46-D3AE-415B-B246-D972823DDE8F}"/>
    <cellStyle name="Eingabe 2 4 14" xfId="8227" xr:uid="{53313FAA-8C3D-4580-BCA9-E646F3A23884}"/>
    <cellStyle name="Eingabe 2 4 14 2" xfId="28610" xr:uid="{1D45FB9B-1734-43A4-80EC-E53599F65AB9}"/>
    <cellStyle name="Eingabe 2 4 15" xfId="8228" xr:uid="{A6F66BD7-3659-4137-9C5B-DF0D7ED4F719}"/>
    <cellStyle name="Eingabe 2 4 15 2" xfId="28611" xr:uid="{70731B03-3CEE-4648-BC1A-6D4FD9402D1D}"/>
    <cellStyle name="Eingabe 2 4 16" xfId="28612" xr:uid="{F9C1EE35-9DE9-411C-8650-0E0755F5F73F}"/>
    <cellStyle name="Eingabe 2 4 2" xfId="8229" xr:uid="{54FCD48D-BF4A-49B1-A5FC-CE84624BBF74}"/>
    <cellStyle name="Eingabe 2 4 2 10" xfId="8230" xr:uid="{21786A7D-D981-47B4-9DBD-646EE6C50F5A}"/>
    <cellStyle name="Eingabe 2 4 2 10 2" xfId="28613" xr:uid="{B4549249-D4CB-4681-A6B0-4628963EDE45}"/>
    <cellStyle name="Eingabe 2 4 2 11" xfId="8231" xr:uid="{F02F6F0F-BAE8-48D6-8DD9-94182C7D72C1}"/>
    <cellStyle name="Eingabe 2 4 2 11 2" xfId="28614" xr:uid="{D890BE43-9A7F-4AC5-84AD-6060892C6907}"/>
    <cellStyle name="Eingabe 2 4 2 12" xfId="8232" xr:uid="{F3A55E09-F6E6-4EFC-8B24-902A3E172F0A}"/>
    <cellStyle name="Eingabe 2 4 2 12 2" xfId="28615" xr:uid="{211822B0-F368-4078-8F56-7201B4F9F718}"/>
    <cellStyle name="Eingabe 2 4 2 13" xfId="8233" xr:uid="{891C1788-F406-4A34-AD37-029CC6B828EC}"/>
    <cellStyle name="Eingabe 2 4 2 13 2" xfId="28616" xr:uid="{98AD267A-A824-4A6B-A758-E020E0AE4C61}"/>
    <cellStyle name="Eingabe 2 4 2 14" xfId="8234" xr:uid="{AE6F721E-FF33-4E31-B4DF-BC4FE178871E}"/>
    <cellStyle name="Eingabe 2 4 2 14 2" xfId="28617" xr:uid="{094022B8-AD9D-4B31-9403-6D9FA1A4081D}"/>
    <cellStyle name="Eingabe 2 4 2 15" xfId="28618" xr:uid="{69899851-8B37-4926-A398-ED7C820910A3}"/>
    <cellStyle name="Eingabe 2 4 2 2" xfId="8235" xr:uid="{FDA2BAD9-7630-4415-A02B-8690E2527B45}"/>
    <cellStyle name="Eingabe 2 4 2 2 10" xfId="8236" xr:uid="{7BD8E3E7-6276-4F20-9DB8-61423877C666}"/>
    <cellStyle name="Eingabe 2 4 2 2 10 2" xfId="28619" xr:uid="{C8715995-C72C-4669-8DD9-967FDE3D8628}"/>
    <cellStyle name="Eingabe 2 4 2 2 11" xfId="8237" xr:uid="{0C2288C8-76D1-4EEB-8D8F-EE760738D3A1}"/>
    <cellStyle name="Eingabe 2 4 2 2 11 2" xfId="28620" xr:uid="{7A9E61BC-C3F0-4E36-B0EA-B6E5FC60272D}"/>
    <cellStyle name="Eingabe 2 4 2 2 12" xfId="8238" xr:uid="{6C82A01D-89FA-43AB-AACA-410951C161CF}"/>
    <cellStyle name="Eingabe 2 4 2 2 12 2" xfId="28621" xr:uid="{8503CDC5-ED43-4162-90C2-A19D0E1887CE}"/>
    <cellStyle name="Eingabe 2 4 2 2 13" xfId="8239" xr:uid="{EF6A8B7F-6E3F-4B85-852B-1EB914FC7410}"/>
    <cellStyle name="Eingabe 2 4 2 2 13 2" xfId="28622" xr:uid="{3392FDF1-0B08-4CC4-87CA-E556C7C904AD}"/>
    <cellStyle name="Eingabe 2 4 2 2 14" xfId="8240" xr:uid="{BBD8F0F2-0B12-49C6-959E-FC0600D5A89C}"/>
    <cellStyle name="Eingabe 2 4 2 2 14 2" xfId="28623" xr:uid="{717AD350-DBC3-4E59-92AF-5DBE5431F601}"/>
    <cellStyle name="Eingabe 2 4 2 2 15" xfId="28624" xr:uid="{43EC889E-3D09-4CBD-8499-A98F423EF3D2}"/>
    <cellStyle name="Eingabe 2 4 2 2 2" xfId="8241" xr:uid="{BCF10532-2066-4582-8656-228697B3280A}"/>
    <cellStyle name="Eingabe 2 4 2 2 2 2" xfId="28625" xr:uid="{862943A6-DE06-4BFD-AD75-812FD26B1A2B}"/>
    <cellStyle name="Eingabe 2 4 2 2 3" xfId="8242" xr:uid="{5FEBE837-2083-4946-8006-2F5D0C942582}"/>
    <cellStyle name="Eingabe 2 4 2 2 3 2" xfId="28626" xr:uid="{4353627E-ECB7-4922-B8BA-D80C724391B3}"/>
    <cellStyle name="Eingabe 2 4 2 2 4" xfId="8243" xr:uid="{09886D6C-9031-462C-8D27-4EB909563A1C}"/>
    <cellStyle name="Eingabe 2 4 2 2 4 2" xfId="28627" xr:uid="{33675A58-E969-41C0-AF24-A3DCD859AD49}"/>
    <cellStyle name="Eingabe 2 4 2 2 5" xfId="8244" xr:uid="{AC02E6AD-A311-4DFC-BFEF-765561AD3663}"/>
    <cellStyle name="Eingabe 2 4 2 2 5 2" xfId="28628" xr:uid="{B540C4EA-D860-43FC-8508-8EF16173FD61}"/>
    <cellStyle name="Eingabe 2 4 2 2 6" xfId="8245" xr:uid="{E31D1963-49E9-4CD7-8C71-7EAE232D6033}"/>
    <cellStyle name="Eingabe 2 4 2 2 6 2" xfId="28629" xr:uid="{4A254411-375A-48D4-9386-CD95E29C4A49}"/>
    <cellStyle name="Eingabe 2 4 2 2 7" xfId="8246" xr:uid="{96222696-CE12-4721-A2E7-6AB98C0912ED}"/>
    <cellStyle name="Eingabe 2 4 2 2 7 2" xfId="28630" xr:uid="{DBC42416-E25E-4E78-8983-2A2523025BBD}"/>
    <cellStyle name="Eingabe 2 4 2 2 8" xfId="8247" xr:uid="{52251374-9CDE-48A7-A6D2-1525CD016A3C}"/>
    <cellStyle name="Eingabe 2 4 2 2 8 2" xfId="28631" xr:uid="{BD0BBAA6-A337-424F-B635-6AA0E8D449BB}"/>
    <cellStyle name="Eingabe 2 4 2 2 9" xfId="8248" xr:uid="{6AA1825C-72D8-476A-95DC-D3B6D86E2EE3}"/>
    <cellStyle name="Eingabe 2 4 2 2 9 2" xfId="28632" xr:uid="{1951F3CC-259A-49AF-B01B-C4ECCE54B9F6}"/>
    <cellStyle name="Eingabe 2 4 2 3" xfId="8249" xr:uid="{1DF43B77-6D24-44DC-BC5F-6145BC39F691}"/>
    <cellStyle name="Eingabe 2 4 2 3 2" xfId="28633" xr:uid="{574CFCAF-1C10-4EAA-A1EE-CD9F089FF934}"/>
    <cellStyle name="Eingabe 2 4 2 4" xfId="8250" xr:uid="{5EBB4A30-1078-47E4-8682-841E4C2B732C}"/>
    <cellStyle name="Eingabe 2 4 2 4 2" xfId="28634" xr:uid="{2E591DA6-5CD7-44E6-8270-35C831583FDD}"/>
    <cellStyle name="Eingabe 2 4 2 5" xfId="8251" xr:uid="{BF991714-5DFD-4161-BAD7-D67ACD31DC4B}"/>
    <cellStyle name="Eingabe 2 4 2 5 2" xfId="28635" xr:uid="{0BB17CA0-E2FB-46E0-830E-367EF99BE7EB}"/>
    <cellStyle name="Eingabe 2 4 2 6" xfId="8252" xr:uid="{DD9CBC5E-F43C-43C3-8ECA-25DF80F74C2F}"/>
    <cellStyle name="Eingabe 2 4 2 6 2" xfId="28636" xr:uid="{BC24CD11-D40E-4B0B-B3C9-DE5C3D7ADACB}"/>
    <cellStyle name="Eingabe 2 4 2 7" xfId="8253" xr:uid="{F2DC90EE-7BD3-4117-A7F9-09C0D87A8C90}"/>
    <cellStyle name="Eingabe 2 4 2 7 2" xfId="28637" xr:uid="{CD7F913A-5302-44C4-A6C2-2B0885104120}"/>
    <cellStyle name="Eingabe 2 4 2 8" xfId="8254" xr:uid="{9CFDC84F-BF0D-4458-AA80-6674370C9BDA}"/>
    <cellStyle name="Eingabe 2 4 2 8 2" xfId="28638" xr:uid="{B9849420-B866-4B37-84B4-B933F17BD8D1}"/>
    <cellStyle name="Eingabe 2 4 2 9" xfId="8255" xr:uid="{A8519FD9-053B-4534-B3ED-F4CB655E504C}"/>
    <cellStyle name="Eingabe 2 4 2 9 2" xfId="28639" xr:uid="{811DC913-D260-4C77-9474-32B494384776}"/>
    <cellStyle name="Eingabe 2 4 3" xfId="8256" xr:uid="{BD345BCF-E29C-4C09-A405-F4CE0ECDBC6C}"/>
    <cellStyle name="Eingabe 2 4 3 10" xfId="8257" xr:uid="{A387378D-C7B4-42CC-BE2D-076B09330D1A}"/>
    <cellStyle name="Eingabe 2 4 3 10 2" xfId="28640" xr:uid="{B1AC3C92-5C80-4CE3-9726-C06723498D77}"/>
    <cellStyle name="Eingabe 2 4 3 11" xfId="8258" xr:uid="{C6E8867E-41E0-4393-9948-DC40B3B11FA2}"/>
    <cellStyle name="Eingabe 2 4 3 11 2" xfId="28641" xr:uid="{D5071A8F-B9DF-42FD-8426-04E74D9C966B}"/>
    <cellStyle name="Eingabe 2 4 3 12" xfId="8259" xr:uid="{DE7447C8-91C9-458B-A0CB-1A54C3CF8CAF}"/>
    <cellStyle name="Eingabe 2 4 3 12 2" xfId="28642" xr:uid="{B06438C4-B285-416A-88D1-E1A806E02EA9}"/>
    <cellStyle name="Eingabe 2 4 3 13" xfId="8260" xr:uid="{1B154CCD-C518-48ED-A979-95450DDA3549}"/>
    <cellStyle name="Eingabe 2 4 3 13 2" xfId="28643" xr:uid="{965BE4F1-EED7-4796-B796-329DB524C3BE}"/>
    <cellStyle name="Eingabe 2 4 3 14" xfId="8261" xr:uid="{FF0BC695-52CA-4A57-9380-B87AEA2BE4C1}"/>
    <cellStyle name="Eingabe 2 4 3 14 2" xfId="28644" xr:uid="{F2B2394E-8375-4E71-A7E5-322CFFF3A5D9}"/>
    <cellStyle name="Eingabe 2 4 3 15" xfId="28645" xr:uid="{6889D854-3E06-48D4-AB7B-C2DFF0226629}"/>
    <cellStyle name="Eingabe 2 4 3 2" xfId="8262" xr:uid="{BE387DFE-36BD-4752-9A35-0D462A6A0732}"/>
    <cellStyle name="Eingabe 2 4 3 2 2" xfId="28646" xr:uid="{EC193028-0E73-49A8-9BB4-F20B3B04A6A1}"/>
    <cellStyle name="Eingabe 2 4 3 3" xfId="8263" xr:uid="{11AE01F4-4509-4269-85DF-A6483FD478E4}"/>
    <cellStyle name="Eingabe 2 4 3 3 2" xfId="28647" xr:uid="{45ACF023-15B9-4697-A893-AFC9DCC10D28}"/>
    <cellStyle name="Eingabe 2 4 3 4" xfId="8264" xr:uid="{CF746637-BA41-4D90-B9D9-177B352CA29E}"/>
    <cellStyle name="Eingabe 2 4 3 4 2" xfId="28648" xr:uid="{78B2253B-DCF8-4857-9217-053659D9E77F}"/>
    <cellStyle name="Eingabe 2 4 3 5" xfId="8265" xr:uid="{B85F8F35-2E20-400D-A1C1-4C5FB132EE79}"/>
    <cellStyle name="Eingabe 2 4 3 5 2" xfId="28649" xr:uid="{91CD1410-8095-4F67-8BD0-5DB47595B596}"/>
    <cellStyle name="Eingabe 2 4 3 6" xfId="8266" xr:uid="{589AADA7-65A2-4FD1-9052-3C68D5A2A8DB}"/>
    <cellStyle name="Eingabe 2 4 3 6 2" xfId="28650" xr:uid="{2D08D72D-DE39-499C-AEC4-B1D55E9F6163}"/>
    <cellStyle name="Eingabe 2 4 3 7" xfId="8267" xr:uid="{13055BD8-3148-4CDE-8868-8132D60CE4A2}"/>
    <cellStyle name="Eingabe 2 4 3 7 2" xfId="28651" xr:uid="{A2671A5E-E993-43D9-91FC-9CC289343C50}"/>
    <cellStyle name="Eingabe 2 4 3 8" xfId="8268" xr:uid="{97F1F99C-BAC0-4596-9F38-57140377662B}"/>
    <cellStyle name="Eingabe 2 4 3 8 2" xfId="28652" xr:uid="{4BAE1A0E-AEF2-4389-B202-6C56732EA03A}"/>
    <cellStyle name="Eingabe 2 4 3 9" xfId="8269" xr:uid="{84EB05B3-5A76-4F1B-BCCA-2EDCEF8AA0B9}"/>
    <cellStyle name="Eingabe 2 4 3 9 2" xfId="28653" xr:uid="{AB3925C2-1F09-43EA-96A8-205772A0028F}"/>
    <cellStyle name="Eingabe 2 4 4" xfId="8270" xr:uid="{552D9C14-5882-49F7-8005-F00BAE443718}"/>
    <cellStyle name="Eingabe 2 4 4 2" xfId="28654" xr:uid="{AC3C294F-8E9A-4AEC-9FC2-8800DCDA3596}"/>
    <cellStyle name="Eingabe 2 4 5" xfId="8271" xr:uid="{9FF2D4A9-2046-43CC-8564-84417A766F5A}"/>
    <cellStyle name="Eingabe 2 4 5 2" xfId="28655" xr:uid="{8236CACF-34BE-4A8B-8789-A3418E161ACF}"/>
    <cellStyle name="Eingabe 2 4 6" xfId="8272" xr:uid="{CE68979F-5ADE-4E97-9477-751E1D103C06}"/>
    <cellStyle name="Eingabe 2 4 6 2" xfId="28656" xr:uid="{F093ABA1-9074-47F0-90CB-1647421A99E4}"/>
    <cellStyle name="Eingabe 2 4 7" xfId="8273" xr:uid="{D537FE0A-1A6F-4432-BB64-76EA6A66C120}"/>
    <cellStyle name="Eingabe 2 4 7 2" xfId="28657" xr:uid="{9EA7EFBF-17F5-4954-BA4F-C42A002E8F63}"/>
    <cellStyle name="Eingabe 2 4 8" xfId="8274" xr:uid="{B4CC96B7-07A6-4B29-8DB8-123C06A94433}"/>
    <cellStyle name="Eingabe 2 4 8 2" xfId="28658" xr:uid="{74427CD2-7E4D-4AF7-B8E7-058F745BDFCB}"/>
    <cellStyle name="Eingabe 2 4 9" xfId="8275" xr:uid="{D2CD3582-94BB-4AD0-86E9-68B9D0674CA8}"/>
    <cellStyle name="Eingabe 2 4 9 2" xfId="28659" xr:uid="{EB327C79-6433-4A1A-8CED-999207246725}"/>
    <cellStyle name="Eingabe 2 5" xfId="8276" xr:uid="{57E6C32F-0186-472C-B6B1-16B2EF790CFD}"/>
    <cellStyle name="Eingabe 2 5 10" xfId="8277" xr:uid="{E6E0DB29-ED5B-470E-949E-85275807A7F6}"/>
    <cellStyle name="Eingabe 2 5 10 2" xfId="28660" xr:uid="{CA7F2376-E285-4FAA-BD60-8D342512F753}"/>
    <cellStyle name="Eingabe 2 5 11" xfId="8278" xr:uid="{BF6C5825-09D0-47B9-8EB0-71CDE966B59A}"/>
    <cellStyle name="Eingabe 2 5 11 2" xfId="28661" xr:uid="{56E2B665-53FA-4367-9031-511E1A8F2E16}"/>
    <cellStyle name="Eingabe 2 5 12" xfId="8279" xr:uid="{DCD1FFA7-1154-4CD3-BFD8-6166C535545D}"/>
    <cellStyle name="Eingabe 2 5 12 2" xfId="28662" xr:uid="{C8F2314A-11E3-4DFE-95AC-83EB8335E793}"/>
    <cellStyle name="Eingabe 2 5 13" xfId="8280" xr:uid="{A66F50EB-9D13-4E7C-B31E-2B78F8B37D40}"/>
    <cellStyle name="Eingabe 2 5 13 2" xfId="28663" xr:uid="{78E4D6A6-280C-4E34-A2DE-7C50984A6189}"/>
    <cellStyle name="Eingabe 2 5 14" xfId="8281" xr:uid="{484132C9-DA7E-4E9F-8789-006CFAAD3302}"/>
    <cellStyle name="Eingabe 2 5 14 2" xfId="28664" xr:uid="{7CD8EAA3-3593-4FA9-B27B-2DF95A7935F6}"/>
    <cellStyle name="Eingabe 2 5 15" xfId="8282" xr:uid="{DF7D35B6-D8D4-4A37-9487-E6161A5BE463}"/>
    <cellStyle name="Eingabe 2 5 15 2" xfId="28665" xr:uid="{474EA660-FFBC-4399-9A05-D977D04AEACF}"/>
    <cellStyle name="Eingabe 2 5 16" xfId="28666" xr:uid="{EECFDDAD-15DE-4974-9437-B02FF7E57073}"/>
    <cellStyle name="Eingabe 2 5 2" xfId="8283" xr:uid="{243CB03B-47DA-4E4D-A9CF-110F100D3519}"/>
    <cellStyle name="Eingabe 2 5 2 10" xfId="8284" xr:uid="{313C52FE-64C7-4A58-839F-D3A8564F663A}"/>
    <cellStyle name="Eingabe 2 5 2 10 2" xfId="28667" xr:uid="{173C79D1-82A6-4EFB-99CB-11E6BB285F00}"/>
    <cellStyle name="Eingabe 2 5 2 11" xfId="8285" xr:uid="{EA77F50E-B4CA-48F4-9397-C19B17ADD5C8}"/>
    <cellStyle name="Eingabe 2 5 2 11 2" xfId="28668" xr:uid="{A3D1C802-E76C-4865-8ED0-2BD4618E619E}"/>
    <cellStyle name="Eingabe 2 5 2 12" xfId="8286" xr:uid="{39BC015A-0384-4779-8475-5390A567ED5C}"/>
    <cellStyle name="Eingabe 2 5 2 12 2" xfId="28669" xr:uid="{CD261C95-1293-4CC8-81E9-0F23E036FBBA}"/>
    <cellStyle name="Eingabe 2 5 2 13" xfId="8287" xr:uid="{4270EAE9-0273-4644-82AF-A63058D70DA6}"/>
    <cellStyle name="Eingabe 2 5 2 13 2" xfId="28670" xr:uid="{9EC6578C-775F-43CB-BEB7-333098B3BE39}"/>
    <cellStyle name="Eingabe 2 5 2 14" xfId="8288" xr:uid="{DE4023F0-D73C-48D5-9DB8-AC6A1DFB1020}"/>
    <cellStyle name="Eingabe 2 5 2 14 2" xfId="28671" xr:uid="{32020A4E-0427-4E46-A6EF-B3098F26116D}"/>
    <cellStyle name="Eingabe 2 5 2 15" xfId="28672" xr:uid="{75FE362A-2127-496D-9137-A5382D1AF6A4}"/>
    <cellStyle name="Eingabe 2 5 2 2" xfId="8289" xr:uid="{7AE99631-E47E-43C1-9B32-6E5CCED43567}"/>
    <cellStyle name="Eingabe 2 5 2 2 10" xfId="8290" xr:uid="{555D1A57-5C98-4885-A6FA-ED44882C99AD}"/>
    <cellStyle name="Eingabe 2 5 2 2 10 2" xfId="28673" xr:uid="{E6A53339-EC1A-4E09-A00B-AC2E5D3BC5E4}"/>
    <cellStyle name="Eingabe 2 5 2 2 11" xfId="8291" xr:uid="{52F0ED71-DB81-4A0C-B636-08F6F4B02CBE}"/>
    <cellStyle name="Eingabe 2 5 2 2 11 2" xfId="28674" xr:uid="{15B14019-D7E8-4F8C-A101-147AADE92C07}"/>
    <cellStyle name="Eingabe 2 5 2 2 12" xfId="8292" xr:uid="{A0DA0564-C153-4CA9-86C2-C84ADF00C4E4}"/>
    <cellStyle name="Eingabe 2 5 2 2 12 2" xfId="28675" xr:uid="{D2716282-9F9D-4D0D-86A9-AF3089F99EB6}"/>
    <cellStyle name="Eingabe 2 5 2 2 13" xfId="8293" xr:uid="{F11C45BC-77CB-4C13-999A-FE55D421B7A6}"/>
    <cellStyle name="Eingabe 2 5 2 2 13 2" xfId="28676" xr:uid="{522384B3-76DF-4E20-AE3B-9BD17D7F0313}"/>
    <cellStyle name="Eingabe 2 5 2 2 14" xfId="8294" xr:uid="{CC56AF14-C207-44FD-96C3-B68A280DC45B}"/>
    <cellStyle name="Eingabe 2 5 2 2 14 2" xfId="28677" xr:uid="{4B73A591-EC9D-425D-8725-FD549C727BD1}"/>
    <cellStyle name="Eingabe 2 5 2 2 15" xfId="28678" xr:uid="{31769223-713E-4B34-9989-40CD69BABAAB}"/>
    <cellStyle name="Eingabe 2 5 2 2 2" xfId="8295" xr:uid="{896D86E9-4027-4D56-AE78-16E532107DE2}"/>
    <cellStyle name="Eingabe 2 5 2 2 2 2" xfId="28679" xr:uid="{4C513729-225D-4ADD-B4C7-5959787A61AE}"/>
    <cellStyle name="Eingabe 2 5 2 2 3" xfId="8296" xr:uid="{F889D955-6B9E-4FEC-9063-85017E181233}"/>
    <cellStyle name="Eingabe 2 5 2 2 3 2" xfId="28680" xr:uid="{1F660480-BDE5-41E3-B58C-76DFAE60C11D}"/>
    <cellStyle name="Eingabe 2 5 2 2 4" xfId="8297" xr:uid="{668DEAC9-EC2E-4894-8C25-5B81B37879D9}"/>
    <cellStyle name="Eingabe 2 5 2 2 4 2" xfId="28681" xr:uid="{FB29CAD8-0211-4280-8F74-98FAE77958EB}"/>
    <cellStyle name="Eingabe 2 5 2 2 5" xfId="8298" xr:uid="{416D9C81-2495-4FED-8A65-ECE2F35939F8}"/>
    <cellStyle name="Eingabe 2 5 2 2 5 2" xfId="28682" xr:uid="{C02BE9BE-1D35-45BF-862F-42E88466C333}"/>
    <cellStyle name="Eingabe 2 5 2 2 6" xfId="8299" xr:uid="{04EDEFA0-EB46-408C-B123-51CEFDE79455}"/>
    <cellStyle name="Eingabe 2 5 2 2 6 2" xfId="28683" xr:uid="{96EE1FC7-96F1-4783-ADDD-383613D1370A}"/>
    <cellStyle name="Eingabe 2 5 2 2 7" xfId="8300" xr:uid="{BDC3D0E4-D63D-4B1D-9D4C-467F8B57E95D}"/>
    <cellStyle name="Eingabe 2 5 2 2 7 2" xfId="28684" xr:uid="{75327AA4-B6BB-4370-83AC-48B954D3326C}"/>
    <cellStyle name="Eingabe 2 5 2 2 8" xfId="8301" xr:uid="{38688C64-FE6D-46BF-BB88-D9588BD6EF61}"/>
    <cellStyle name="Eingabe 2 5 2 2 8 2" xfId="28685" xr:uid="{FB9A04BA-B4CE-4791-AB07-52694511E218}"/>
    <cellStyle name="Eingabe 2 5 2 2 9" xfId="8302" xr:uid="{8D363949-B424-4076-AE4E-1DD34C5EB3E7}"/>
    <cellStyle name="Eingabe 2 5 2 2 9 2" xfId="28686" xr:uid="{028BF4A9-9253-456F-B787-87A53FAD0E06}"/>
    <cellStyle name="Eingabe 2 5 2 3" xfId="8303" xr:uid="{D1769610-CAE6-47B7-B7D1-88493934CE5E}"/>
    <cellStyle name="Eingabe 2 5 2 3 2" xfId="28687" xr:uid="{BFDF89DF-9669-478A-8624-F6B1FC694B16}"/>
    <cellStyle name="Eingabe 2 5 2 4" xfId="8304" xr:uid="{C9E34354-B238-4C70-AC03-A4222E16D0B9}"/>
    <cellStyle name="Eingabe 2 5 2 4 2" xfId="28688" xr:uid="{C69073F5-9F95-4646-8C45-18678F443CD8}"/>
    <cellStyle name="Eingabe 2 5 2 5" xfId="8305" xr:uid="{37B8FB39-974C-4BBC-9759-C4E441824285}"/>
    <cellStyle name="Eingabe 2 5 2 5 2" xfId="28689" xr:uid="{574274BE-93C8-42FA-A425-CCA725F2762A}"/>
    <cellStyle name="Eingabe 2 5 2 6" xfId="8306" xr:uid="{3672FFDE-6CE8-4A3C-9B8F-04BBA1CDB8A1}"/>
    <cellStyle name="Eingabe 2 5 2 6 2" xfId="28690" xr:uid="{E74385B6-5068-4657-9527-338C5CDE21F2}"/>
    <cellStyle name="Eingabe 2 5 2 7" xfId="8307" xr:uid="{B86AD004-D40E-424B-AA42-AB88EE5A752A}"/>
    <cellStyle name="Eingabe 2 5 2 7 2" xfId="28691" xr:uid="{70A489B0-7B2F-4B0B-BF22-79272BC0B6CA}"/>
    <cellStyle name="Eingabe 2 5 2 8" xfId="8308" xr:uid="{407CD362-C207-4EAC-AA5D-356F86C44AB1}"/>
    <cellStyle name="Eingabe 2 5 2 8 2" xfId="28692" xr:uid="{AC2C8156-2A03-4B83-92A0-8629403CD8E6}"/>
    <cellStyle name="Eingabe 2 5 2 9" xfId="8309" xr:uid="{7E33FCBA-431B-4DBD-8730-32C41902C36F}"/>
    <cellStyle name="Eingabe 2 5 2 9 2" xfId="28693" xr:uid="{B5582941-83B2-4499-A540-A82F5E40478B}"/>
    <cellStyle name="Eingabe 2 5 3" xfId="8310" xr:uid="{7616F07F-15C8-46D8-B13C-3D235F73508A}"/>
    <cellStyle name="Eingabe 2 5 3 10" xfId="8311" xr:uid="{D455BFBE-5FA4-4A60-9FBB-FB25FC932077}"/>
    <cellStyle name="Eingabe 2 5 3 10 2" xfId="28694" xr:uid="{8AF456A6-BA3F-412E-A09F-960A91463EED}"/>
    <cellStyle name="Eingabe 2 5 3 11" xfId="8312" xr:uid="{2DDB252C-6A81-49D7-AB31-E7BA06039296}"/>
    <cellStyle name="Eingabe 2 5 3 11 2" xfId="28695" xr:uid="{25E6B69C-ABBC-4672-B91A-1CD705474653}"/>
    <cellStyle name="Eingabe 2 5 3 12" xfId="8313" xr:uid="{F97B29C7-ED57-4008-9E6F-BB9F03087DCE}"/>
    <cellStyle name="Eingabe 2 5 3 12 2" xfId="28696" xr:uid="{AD4C9416-61A6-471F-94A4-65CBA58C8768}"/>
    <cellStyle name="Eingabe 2 5 3 13" xfId="8314" xr:uid="{EC5DD9A7-5C2F-4B06-9CF3-AD5C9E0AE761}"/>
    <cellStyle name="Eingabe 2 5 3 13 2" xfId="28697" xr:uid="{EFB056A3-C7AC-4219-9747-36835C8CF1E8}"/>
    <cellStyle name="Eingabe 2 5 3 14" xfId="8315" xr:uid="{7A361E72-4547-42DC-A9F4-3C8DD872F706}"/>
    <cellStyle name="Eingabe 2 5 3 14 2" xfId="28698" xr:uid="{412E127D-5324-4EDE-BC0A-971DFDB23D11}"/>
    <cellStyle name="Eingabe 2 5 3 15" xfId="28699" xr:uid="{3276EBB0-3DE9-473E-A86C-133462276F70}"/>
    <cellStyle name="Eingabe 2 5 3 2" xfId="8316" xr:uid="{FB8EBC91-C85A-4879-8DD0-7ECCF6EC3F42}"/>
    <cellStyle name="Eingabe 2 5 3 2 2" xfId="28700" xr:uid="{EC7BD32B-EAE3-43B5-B73E-C5A3D3EE4814}"/>
    <cellStyle name="Eingabe 2 5 3 3" xfId="8317" xr:uid="{AF14C6EC-3B68-4CE9-82C0-20777EA394C6}"/>
    <cellStyle name="Eingabe 2 5 3 3 2" xfId="28701" xr:uid="{F9FECC95-1CC5-47CA-B3A6-19A861A25B29}"/>
    <cellStyle name="Eingabe 2 5 3 4" xfId="8318" xr:uid="{0F52FE27-CEE7-49A9-A332-11BE5D5E5038}"/>
    <cellStyle name="Eingabe 2 5 3 4 2" xfId="28702" xr:uid="{DE05C66C-B87F-441B-94DA-4152D873008A}"/>
    <cellStyle name="Eingabe 2 5 3 5" xfId="8319" xr:uid="{FBB71275-5DBC-49E5-A299-180F6A88EB0F}"/>
    <cellStyle name="Eingabe 2 5 3 5 2" xfId="28703" xr:uid="{670906D4-CCCB-4BC1-88C6-E3B51B86E2CE}"/>
    <cellStyle name="Eingabe 2 5 3 6" xfId="8320" xr:uid="{EE03E29C-2AB2-42F4-9505-D9C1820E8316}"/>
    <cellStyle name="Eingabe 2 5 3 6 2" xfId="28704" xr:uid="{95916E28-2DCD-4866-BB3D-0B87D83EBC4D}"/>
    <cellStyle name="Eingabe 2 5 3 7" xfId="8321" xr:uid="{0040DB88-CF6F-489D-BD39-A58C1ACC63CF}"/>
    <cellStyle name="Eingabe 2 5 3 7 2" xfId="28705" xr:uid="{523555B6-9FF5-4265-ADB8-A374C7D8C36F}"/>
    <cellStyle name="Eingabe 2 5 3 8" xfId="8322" xr:uid="{17331999-76CA-4B70-A206-DD7740AA1687}"/>
    <cellStyle name="Eingabe 2 5 3 8 2" xfId="28706" xr:uid="{B3D31ADC-AF6A-4EAA-BE2C-0862E77A4A5A}"/>
    <cellStyle name="Eingabe 2 5 3 9" xfId="8323" xr:uid="{D96C3330-1E44-4865-8CA1-C2B5E4850E7E}"/>
    <cellStyle name="Eingabe 2 5 3 9 2" xfId="28707" xr:uid="{DE3F3B07-D5DB-406F-8847-8342C8D1A75F}"/>
    <cellStyle name="Eingabe 2 5 4" xfId="8324" xr:uid="{6C488956-8F52-4EA8-8FF0-2DD826C38849}"/>
    <cellStyle name="Eingabe 2 5 4 2" xfId="28708" xr:uid="{D3E78035-3251-41AD-B89E-60CAD5EC73B8}"/>
    <cellStyle name="Eingabe 2 5 5" xfId="8325" xr:uid="{FEF13EDA-1AC0-4FA7-A499-2D308E7B8099}"/>
    <cellStyle name="Eingabe 2 5 5 2" xfId="28709" xr:uid="{7131F4A2-4EA6-456A-A21A-42FC0D07BF42}"/>
    <cellStyle name="Eingabe 2 5 6" xfId="8326" xr:uid="{8F0DC26B-B018-412B-B9B6-92E3C665B125}"/>
    <cellStyle name="Eingabe 2 5 6 2" xfId="28710" xr:uid="{E0ADE489-7092-49EC-A476-C2E6214D732E}"/>
    <cellStyle name="Eingabe 2 5 7" xfId="8327" xr:uid="{8764B661-36CE-499D-A85D-79CA46000BED}"/>
    <cellStyle name="Eingabe 2 5 7 2" xfId="28711" xr:uid="{6B80555E-295E-4AFB-B389-95110A87148D}"/>
    <cellStyle name="Eingabe 2 5 8" xfId="8328" xr:uid="{30C55546-662F-4E77-AB07-55D56DDC1687}"/>
    <cellStyle name="Eingabe 2 5 8 2" xfId="28712" xr:uid="{9AA051DC-B96F-4044-A34D-68B5BEDA9595}"/>
    <cellStyle name="Eingabe 2 5 9" xfId="8329" xr:uid="{05DDD885-9FD9-41CA-A829-D3D1DC33B77B}"/>
    <cellStyle name="Eingabe 2 5 9 2" xfId="28713" xr:uid="{01EE6D1A-7DB3-40BB-9B84-14B24F9BB4F0}"/>
    <cellStyle name="Eingabe 2 6" xfId="8330" xr:uid="{1C7661EE-643E-4E60-8C7A-F7BF8A97836D}"/>
    <cellStyle name="Eingabe 2 6 10" xfId="8331" xr:uid="{4380DED9-DBDA-435B-8525-D5138C419190}"/>
    <cellStyle name="Eingabe 2 6 10 2" xfId="28714" xr:uid="{AFA5E0D7-0EBD-40EA-B251-6198BBD04682}"/>
    <cellStyle name="Eingabe 2 6 11" xfId="8332" xr:uid="{891FBC2F-92CC-4CD1-A5C1-7CDB054E6138}"/>
    <cellStyle name="Eingabe 2 6 11 2" xfId="28715" xr:uid="{1BF7E7FE-FFA7-414D-B5E7-63757C64456A}"/>
    <cellStyle name="Eingabe 2 6 12" xfId="8333" xr:uid="{8BB3B049-D88B-42F5-9D51-B72F49B9B0D6}"/>
    <cellStyle name="Eingabe 2 6 12 2" xfId="28716" xr:uid="{D9393BA7-BC5B-4295-8B2F-D64D46754472}"/>
    <cellStyle name="Eingabe 2 6 13" xfId="8334" xr:uid="{F44BE955-DD05-4C68-A92A-459E15E064E2}"/>
    <cellStyle name="Eingabe 2 6 13 2" xfId="28717" xr:uid="{0C1345B8-8444-4959-A562-BA1A2B6E014B}"/>
    <cellStyle name="Eingabe 2 6 14" xfId="8335" xr:uid="{3E9319DE-C2CD-4F1E-A9B5-385A2F7E5232}"/>
    <cellStyle name="Eingabe 2 6 14 2" xfId="28718" xr:uid="{966DA843-9187-4E6F-AD86-E1078F157DB0}"/>
    <cellStyle name="Eingabe 2 6 15" xfId="8336" xr:uid="{1C554FB4-D2EA-48B1-81E0-19DF615BC462}"/>
    <cellStyle name="Eingabe 2 6 15 2" xfId="28719" xr:uid="{3051B999-D4FE-440E-894B-922E0BEA62D7}"/>
    <cellStyle name="Eingabe 2 6 16" xfId="28720" xr:uid="{62EDADF4-68F0-45DF-81D2-0BECE3FAFC7B}"/>
    <cellStyle name="Eingabe 2 6 2" xfId="8337" xr:uid="{AA10F276-F626-402F-8843-6A3E3D2A3A16}"/>
    <cellStyle name="Eingabe 2 6 2 10" xfId="8338" xr:uid="{F600F09C-C71D-4D27-9A26-9E0C835D577F}"/>
    <cellStyle name="Eingabe 2 6 2 10 2" xfId="28721" xr:uid="{F2593E5F-F62D-4118-831D-4743A25C4CCD}"/>
    <cellStyle name="Eingabe 2 6 2 11" xfId="8339" xr:uid="{33E79410-48F9-4965-9489-5505D22AA423}"/>
    <cellStyle name="Eingabe 2 6 2 11 2" xfId="28722" xr:uid="{CA267E8C-B1BB-4275-912E-90F03199DE10}"/>
    <cellStyle name="Eingabe 2 6 2 12" xfId="8340" xr:uid="{0D117641-8B7E-4107-943C-22CA0A0A4B86}"/>
    <cellStyle name="Eingabe 2 6 2 12 2" xfId="28723" xr:uid="{8521D898-3F91-4401-9184-463463DAE150}"/>
    <cellStyle name="Eingabe 2 6 2 13" xfId="8341" xr:uid="{EE09123A-D6C0-43A6-91F0-56FEEE55FA47}"/>
    <cellStyle name="Eingabe 2 6 2 13 2" xfId="28724" xr:uid="{39B39296-07DB-495F-8487-1156B69B8448}"/>
    <cellStyle name="Eingabe 2 6 2 14" xfId="8342" xr:uid="{E83C39C8-2433-451C-A0B8-A53A8D61ACBC}"/>
    <cellStyle name="Eingabe 2 6 2 14 2" xfId="28725" xr:uid="{27DFFBF7-95EC-4C49-9128-67F7D47674ED}"/>
    <cellStyle name="Eingabe 2 6 2 15" xfId="28726" xr:uid="{C0425E8A-1522-4518-9112-708A0A11A56A}"/>
    <cellStyle name="Eingabe 2 6 2 2" xfId="8343" xr:uid="{93CF735C-C0C5-4BF6-BF3E-DDF325D9B2EE}"/>
    <cellStyle name="Eingabe 2 6 2 2 10" xfId="8344" xr:uid="{57465F86-9804-420B-8B14-5C771CC90061}"/>
    <cellStyle name="Eingabe 2 6 2 2 10 2" xfId="28727" xr:uid="{C53D9836-05D2-4A4A-9D24-BD58FC526199}"/>
    <cellStyle name="Eingabe 2 6 2 2 11" xfId="8345" xr:uid="{F8CE2A06-9019-4D86-81CF-C3E6E29F2184}"/>
    <cellStyle name="Eingabe 2 6 2 2 11 2" xfId="28728" xr:uid="{FE10E258-84DC-457D-B8EA-570F99A73451}"/>
    <cellStyle name="Eingabe 2 6 2 2 12" xfId="8346" xr:uid="{BDCB8EAD-68F6-456A-AB05-BD6859D6226E}"/>
    <cellStyle name="Eingabe 2 6 2 2 12 2" xfId="28729" xr:uid="{797D6B5F-F446-4C0F-AE54-6E787009B8EC}"/>
    <cellStyle name="Eingabe 2 6 2 2 13" xfId="8347" xr:uid="{EE11227E-C315-444E-B661-B0D7D13FFBFB}"/>
    <cellStyle name="Eingabe 2 6 2 2 13 2" xfId="28730" xr:uid="{01852FFC-B86D-41CC-AEB2-A6729232C946}"/>
    <cellStyle name="Eingabe 2 6 2 2 14" xfId="8348" xr:uid="{A7C23D7B-17D5-4AD7-9C0F-29534B48DAA1}"/>
    <cellStyle name="Eingabe 2 6 2 2 14 2" xfId="28731" xr:uid="{6D80838B-579C-4314-8BC2-3E5C1C71343B}"/>
    <cellStyle name="Eingabe 2 6 2 2 15" xfId="28732" xr:uid="{29C02A8E-037F-47BD-B153-B0F033AB63DC}"/>
    <cellStyle name="Eingabe 2 6 2 2 2" xfId="8349" xr:uid="{448A1390-FD0B-41F0-AAC1-D307B59C58C1}"/>
    <cellStyle name="Eingabe 2 6 2 2 2 2" xfId="28733" xr:uid="{0EF8DD67-C22B-4D9D-A4CB-513B14E8B203}"/>
    <cellStyle name="Eingabe 2 6 2 2 3" xfId="8350" xr:uid="{2193D18A-D1FF-4FF1-BF08-F401F497E600}"/>
    <cellStyle name="Eingabe 2 6 2 2 3 2" xfId="28734" xr:uid="{A44469C9-D922-4A59-99E9-BE0828312CD7}"/>
    <cellStyle name="Eingabe 2 6 2 2 4" xfId="8351" xr:uid="{C69C4BC5-7B7E-4C68-9133-B21B5EA572B3}"/>
    <cellStyle name="Eingabe 2 6 2 2 4 2" xfId="28735" xr:uid="{7985A6B9-F250-41EF-A299-E8FFC93967F4}"/>
    <cellStyle name="Eingabe 2 6 2 2 5" xfId="8352" xr:uid="{70764227-5CD4-4DB8-8525-6CAE33BFCC09}"/>
    <cellStyle name="Eingabe 2 6 2 2 5 2" xfId="28736" xr:uid="{7B4F6E4D-4633-42BD-A1EF-E2BF7F95C5DF}"/>
    <cellStyle name="Eingabe 2 6 2 2 6" xfId="8353" xr:uid="{F74BD452-A909-4592-8AB0-EFCA3FD41E0C}"/>
    <cellStyle name="Eingabe 2 6 2 2 6 2" xfId="28737" xr:uid="{D44947C0-DF36-4736-8F73-EEABFEA38ABA}"/>
    <cellStyle name="Eingabe 2 6 2 2 7" xfId="8354" xr:uid="{C36B2AF5-2999-4D28-8658-EBA03D6C9849}"/>
    <cellStyle name="Eingabe 2 6 2 2 7 2" xfId="28738" xr:uid="{C3E5A77C-5C50-437A-9E53-65605D5F455B}"/>
    <cellStyle name="Eingabe 2 6 2 2 8" xfId="8355" xr:uid="{E0EE806A-E647-41FD-8482-0CAC050D0049}"/>
    <cellStyle name="Eingabe 2 6 2 2 8 2" xfId="28739" xr:uid="{66591CBB-EDD0-407D-AE74-52F27F0E130F}"/>
    <cellStyle name="Eingabe 2 6 2 2 9" xfId="8356" xr:uid="{0407C2BB-6D58-4BAF-ACD3-F2C44A11552B}"/>
    <cellStyle name="Eingabe 2 6 2 2 9 2" xfId="28740" xr:uid="{9F60E603-6DF0-42B1-BB5C-88DA8D7D0092}"/>
    <cellStyle name="Eingabe 2 6 2 3" xfId="8357" xr:uid="{65D76350-31A3-4000-9E23-8930D2E7054F}"/>
    <cellStyle name="Eingabe 2 6 2 3 2" xfId="28741" xr:uid="{0D221C50-BFD6-40A6-8E21-4433AE241EE6}"/>
    <cellStyle name="Eingabe 2 6 2 4" xfId="8358" xr:uid="{2E8B692D-F483-4018-94C2-6D84A00D1735}"/>
    <cellStyle name="Eingabe 2 6 2 4 2" xfId="28742" xr:uid="{520EF841-CD3C-4927-803E-54D1BD57915F}"/>
    <cellStyle name="Eingabe 2 6 2 5" xfId="8359" xr:uid="{F736ED0A-1D9D-4542-AAB4-EF48750E5DD9}"/>
    <cellStyle name="Eingabe 2 6 2 5 2" xfId="28743" xr:uid="{54E9B524-0086-49DE-8B03-03AEC2C5E315}"/>
    <cellStyle name="Eingabe 2 6 2 6" xfId="8360" xr:uid="{97B6F3C4-9BD2-4E91-9CD4-3FB414FBC6AF}"/>
    <cellStyle name="Eingabe 2 6 2 6 2" xfId="28744" xr:uid="{66B7E3E2-568F-4B1D-98ED-024D0343CCE7}"/>
    <cellStyle name="Eingabe 2 6 2 7" xfId="8361" xr:uid="{B87695C8-E383-4FD9-9E35-83F4E7DBE380}"/>
    <cellStyle name="Eingabe 2 6 2 7 2" xfId="28745" xr:uid="{013F6563-6DF7-4CD3-9703-6D313E33439F}"/>
    <cellStyle name="Eingabe 2 6 2 8" xfId="8362" xr:uid="{F673B53B-E8C0-4B09-86B5-12B0B5447D3A}"/>
    <cellStyle name="Eingabe 2 6 2 8 2" xfId="28746" xr:uid="{C43ED059-A53E-4DD5-B114-473E73CE8022}"/>
    <cellStyle name="Eingabe 2 6 2 9" xfId="8363" xr:uid="{74AF3EE0-905E-4F44-870D-B47C80A75013}"/>
    <cellStyle name="Eingabe 2 6 2 9 2" xfId="28747" xr:uid="{EA301F28-1BE2-4D9B-ADE2-D5AB081C0C4A}"/>
    <cellStyle name="Eingabe 2 6 3" xfId="8364" xr:uid="{351C0486-2299-4871-8504-0700D2AF6928}"/>
    <cellStyle name="Eingabe 2 6 3 10" xfId="8365" xr:uid="{45664C8D-0368-4625-A28E-8883BE79224E}"/>
    <cellStyle name="Eingabe 2 6 3 10 2" xfId="28748" xr:uid="{AAE2700C-7B3A-4C53-86D8-BF2323CB4021}"/>
    <cellStyle name="Eingabe 2 6 3 11" xfId="8366" xr:uid="{C1397AF9-2C00-4F2B-9FEB-0121FD8755F6}"/>
    <cellStyle name="Eingabe 2 6 3 11 2" xfId="28749" xr:uid="{FBF611DF-D716-4283-BC82-B69297932DD3}"/>
    <cellStyle name="Eingabe 2 6 3 12" xfId="8367" xr:uid="{3AE11ABC-BDA8-49BD-BBEF-B606F8A56402}"/>
    <cellStyle name="Eingabe 2 6 3 12 2" xfId="28750" xr:uid="{4185C1FD-C045-4887-96C6-0B96BB614F34}"/>
    <cellStyle name="Eingabe 2 6 3 13" xfId="8368" xr:uid="{A836B30A-F968-4140-8EA7-20AAAA7E1363}"/>
    <cellStyle name="Eingabe 2 6 3 13 2" xfId="28751" xr:uid="{50F44A87-97F3-46F8-A95E-DFD926898603}"/>
    <cellStyle name="Eingabe 2 6 3 14" xfId="8369" xr:uid="{EB4B4455-D7D8-471B-B021-1853780B88C7}"/>
    <cellStyle name="Eingabe 2 6 3 14 2" xfId="28752" xr:uid="{FC653DCF-F4FE-4A41-BD7B-C9D67A438B37}"/>
    <cellStyle name="Eingabe 2 6 3 15" xfId="28753" xr:uid="{7D020DE5-DA3C-4BA7-ADD1-CE5654C610A6}"/>
    <cellStyle name="Eingabe 2 6 3 2" xfId="8370" xr:uid="{08C0997E-9C33-4BF8-BA5A-071F3806BC49}"/>
    <cellStyle name="Eingabe 2 6 3 2 2" xfId="28754" xr:uid="{98E9012C-9CAD-4C39-912D-0433225887E7}"/>
    <cellStyle name="Eingabe 2 6 3 3" xfId="8371" xr:uid="{CAA9B8C0-A7F4-4973-9F1C-E764F0A511F5}"/>
    <cellStyle name="Eingabe 2 6 3 3 2" xfId="28755" xr:uid="{4FD5FD8A-9E3E-4749-AC78-DA97D40FA0FD}"/>
    <cellStyle name="Eingabe 2 6 3 4" xfId="8372" xr:uid="{76ACBA85-B961-464E-9FC4-095D067FCC60}"/>
    <cellStyle name="Eingabe 2 6 3 4 2" xfId="28756" xr:uid="{6097D36F-CAFA-44C7-81A5-B876673CCAA1}"/>
    <cellStyle name="Eingabe 2 6 3 5" xfId="8373" xr:uid="{0D74097F-FE37-4D90-9E73-96C7818EC27B}"/>
    <cellStyle name="Eingabe 2 6 3 5 2" xfId="28757" xr:uid="{6FB6E20E-57FE-4E54-AF67-0BCAF344B7A9}"/>
    <cellStyle name="Eingabe 2 6 3 6" xfId="8374" xr:uid="{6F0AEF72-B014-4384-A1F7-E9300EA4C59D}"/>
    <cellStyle name="Eingabe 2 6 3 6 2" xfId="28758" xr:uid="{4A8157F0-07B0-4E5F-A843-FF6CE6F3548A}"/>
    <cellStyle name="Eingabe 2 6 3 7" xfId="8375" xr:uid="{F47F6413-DE60-41C4-875B-E0DB0F716DBB}"/>
    <cellStyle name="Eingabe 2 6 3 7 2" xfId="28759" xr:uid="{FB2546C8-35F0-45C7-8C74-254D427A3C40}"/>
    <cellStyle name="Eingabe 2 6 3 8" xfId="8376" xr:uid="{8071FA8D-B2CE-4119-944A-571B128E51D3}"/>
    <cellStyle name="Eingabe 2 6 3 8 2" xfId="28760" xr:uid="{B8D308AA-45BA-44E7-A6C9-4EAC6E74DBEB}"/>
    <cellStyle name="Eingabe 2 6 3 9" xfId="8377" xr:uid="{F75B5564-8A0F-4502-B743-EE7118718F5F}"/>
    <cellStyle name="Eingabe 2 6 3 9 2" xfId="28761" xr:uid="{B9547580-C6A5-4BD3-BCDA-60CF88987957}"/>
    <cellStyle name="Eingabe 2 6 4" xfId="8378" xr:uid="{0B1D2129-2CDE-4991-9644-BA64A921BD74}"/>
    <cellStyle name="Eingabe 2 6 4 2" xfId="28762" xr:uid="{808168EF-5FBB-4B74-9CFC-5F7B352DF633}"/>
    <cellStyle name="Eingabe 2 6 5" xfId="8379" xr:uid="{33E0EEAA-0BC1-418E-B074-4BED8BC32247}"/>
    <cellStyle name="Eingabe 2 6 5 2" xfId="28763" xr:uid="{71573974-535D-471E-B7BC-B355EA6CBCE5}"/>
    <cellStyle name="Eingabe 2 6 6" xfId="8380" xr:uid="{A604BDC5-84CF-4598-889D-B0DCEF208A04}"/>
    <cellStyle name="Eingabe 2 6 6 2" xfId="28764" xr:uid="{FC9A6AA5-3AD5-4145-8E5B-E52DF09443C0}"/>
    <cellStyle name="Eingabe 2 6 7" xfId="8381" xr:uid="{A5DAF68D-E218-4FD2-8324-033147CCFA95}"/>
    <cellStyle name="Eingabe 2 6 7 2" xfId="28765" xr:uid="{82D6125D-E818-4B0A-8439-C6FD88B8B4A3}"/>
    <cellStyle name="Eingabe 2 6 8" xfId="8382" xr:uid="{4BFD2C16-A112-43FB-BF9E-3E84EB04E338}"/>
    <cellStyle name="Eingabe 2 6 8 2" xfId="28766" xr:uid="{B8A0EA3E-8932-4849-BDAD-F954307D1F38}"/>
    <cellStyle name="Eingabe 2 6 9" xfId="8383" xr:uid="{70A3D64B-F440-4C74-B3C0-97FD7781B12F}"/>
    <cellStyle name="Eingabe 2 6 9 2" xfId="28767" xr:uid="{0BA62969-E1A5-4BAA-A1E4-3552F10C578F}"/>
    <cellStyle name="Eingabe 2 7" xfId="8384" xr:uid="{500BE6AF-C796-4478-9E40-4F97705C67E5}"/>
    <cellStyle name="Eingabe 2 7 10" xfId="8385" xr:uid="{196174BE-74E6-4173-877B-4AEB110382D3}"/>
    <cellStyle name="Eingabe 2 7 10 2" xfId="28768" xr:uid="{0B94E09D-0754-4153-ACFC-F8CA8EEE9BA0}"/>
    <cellStyle name="Eingabe 2 7 11" xfId="8386" xr:uid="{3EBEABEC-2460-426D-90D9-DFCBB3B85213}"/>
    <cellStyle name="Eingabe 2 7 11 2" xfId="28769" xr:uid="{38937CEB-91A3-46A1-AB60-B624CF324108}"/>
    <cellStyle name="Eingabe 2 7 12" xfId="8387" xr:uid="{5F5F54CD-2DA6-451C-950B-9ACBD7FC9CC0}"/>
    <cellStyle name="Eingabe 2 7 12 2" xfId="28770" xr:uid="{13B930EC-BA99-438C-8413-D2E1D3504BF2}"/>
    <cellStyle name="Eingabe 2 7 13" xfId="8388" xr:uid="{B2C10E2A-1C92-4813-B050-642118A3CF09}"/>
    <cellStyle name="Eingabe 2 7 13 2" xfId="28771" xr:uid="{EB22543A-5C93-4A7B-921F-87A094CFA8F2}"/>
    <cellStyle name="Eingabe 2 7 14" xfId="8389" xr:uid="{567C17D3-4336-4A28-AD35-6FE2EE5CC648}"/>
    <cellStyle name="Eingabe 2 7 14 2" xfId="28772" xr:uid="{CBFAB6E5-F584-4AF0-95E1-197A06CDAF40}"/>
    <cellStyle name="Eingabe 2 7 15" xfId="28773" xr:uid="{AFE33E89-D144-4AC5-83B8-86CFECE39233}"/>
    <cellStyle name="Eingabe 2 7 2" xfId="8390" xr:uid="{B26BFAF8-7D61-424B-B7DB-7A113E91BA34}"/>
    <cellStyle name="Eingabe 2 7 2 10" xfId="8391" xr:uid="{4BB496C7-14C1-44D5-8A7F-F083A15F3EC7}"/>
    <cellStyle name="Eingabe 2 7 2 10 2" xfId="28774" xr:uid="{DD08CF94-6F59-4FDE-8712-23A2DF0AD77F}"/>
    <cellStyle name="Eingabe 2 7 2 11" xfId="8392" xr:uid="{1DDA00BC-074B-4DB6-820F-B57243CA1993}"/>
    <cellStyle name="Eingabe 2 7 2 11 2" xfId="28775" xr:uid="{8917CED9-EEB9-45BE-BAB6-908AE7A6A05F}"/>
    <cellStyle name="Eingabe 2 7 2 12" xfId="8393" xr:uid="{968EDB8D-15B6-433D-A3F2-C06632A25FC7}"/>
    <cellStyle name="Eingabe 2 7 2 12 2" xfId="28776" xr:uid="{E21D4243-7B79-421E-A853-6E70E1E04CE3}"/>
    <cellStyle name="Eingabe 2 7 2 13" xfId="8394" xr:uid="{1D9BFA0D-FB74-4CA5-AF09-A7EFE9266AD5}"/>
    <cellStyle name="Eingabe 2 7 2 13 2" xfId="28777" xr:uid="{07EE7616-0EE0-4F9C-8E95-927A1FD52104}"/>
    <cellStyle name="Eingabe 2 7 2 14" xfId="8395" xr:uid="{02EAF4CE-4D68-4E69-A5E2-263F3FB30492}"/>
    <cellStyle name="Eingabe 2 7 2 14 2" xfId="28778" xr:uid="{79306C8A-4FE8-48C9-8C7A-EF9BFDD6F826}"/>
    <cellStyle name="Eingabe 2 7 2 15" xfId="28779" xr:uid="{C9CCE374-C884-4B00-8C67-9977FAF5078D}"/>
    <cellStyle name="Eingabe 2 7 2 2" xfId="8396" xr:uid="{60306F0C-F978-458E-9199-761D3A9C1E22}"/>
    <cellStyle name="Eingabe 2 7 2 2 2" xfId="28780" xr:uid="{0D49540D-8995-43CA-920D-2747C26D5EDE}"/>
    <cellStyle name="Eingabe 2 7 2 3" xfId="8397" xr:uid="{B7D75674-2252-487F-828F-A799346900E8}"/>
    <cellStyle name="Eingabe 2 7 2 3 2" xfId="28781" xr:uid="{DFCBD879-6F53-4870-B522-8FB92BB23EE5}"/>
    <cellStyle name="Eingabe 2 7 2 4" xfId="8398" xr:uid="{6FB9ED7A-DBEC-4E4E-9C97-4CDED646E542}"/>
    <cellStyle name="Eingabe 2 7 2 4 2" xfId="28782" xr:uid="{5890F921-0009-4C79-86EC-7319D86A0D08}"/>
    <cellStyle name="Eingabe 2 7 2 5" xfId="8399" xr:uid="{CFB22C3C-9FDD-4237-BF9B-752B6834D09A}"/>
    <cellStyle name="Eingabe 2 7 2 5 2" xfId="28783" xr:uid="{D4FE16F6-E069-4752-B2E5-399103F526FF}"/>
    <cellStyle name="Eingabe 2 7 2 6" xfId="8400" xr:uid="{FE5FC31D-2717-4E87-A735-BECC8A4B2C38}"/>
    <cellStyle name="Eingabe 2 7 2 6 2" xfId="28784" xr:uid="{31E077F8-129A-4D0A-90A2-8200EDC92F49}"/>
    <cellStyle name="Eingabe 2 7 2 7" xfId="8401" xr:uid="{739EAAE5-F429-4570-A7E8-DFE19B5EE3BF}"/>
    <cellStyle name="Eingabe 2 7 2 7 2" xfId="28785" xr:uid="{22E3F813-FA79-419F-90CE-5969FB19565B}"/>
    <cellStyle name="Eingabe 2 7 2 8" xfId="8402" xr:uid="{9AD16851-14F5-4CFE-91C4-C24EDE2EFC58}"/>
    <cellStyle name="Eingabe 2 7 2 8 2" xfId="28786" xr:uid="{83B78BFF-2CBD-41A0-A8E0-95534A326DCE}"/>
    <cellStyle name="Eingabe 2 7 2 9" xfId="8403" xr:uid="{9017F4BB-B396-40AC-AB18-0E9000CBFE0C}"/>
    <cellStyle name="Eingabe 2 7 2 9 2" xfId="28787" xr:uid="{58C95BC5-23C1-4097-9E2F-99F72833C52D}"/>
    <cellStyle name="Eingabe 2 7 3" xfId="8404" xr:uid="{111025F2-F973-457E-BB08-AEECF06D3CAB}"/>
    <cellStyle name="Eingabe 2 7 3 2" xfId="28788" xr:uid="{E2E2A275-EB5F-4876-B77A-96D68BF28A29}"/>
    <cellStyle name="Eingabe 2 7 4" xfId="8405" xr:uid="{18734AEB-B586-4CB4-88C5-6567575068FF}"/>
    <cellStyle name="Eingabe 2 7 4 2" xfId="28789" xr:uid="{FF0F8432-D244-4B73-8D20-585109E20379}"/>
    <cellStyle name="Eingabe 2 7 5" xfId="8406" xr:uid="{1E4D94C3-851A-48FF-8736-F38B45D76AFB}"/>
    <cellStyle name="Eingabe 2 7 5 2" xfId="28790" xr:uid="{87072365-CF63-4DC8-AA76-B24797962B20}"/>
    <cellStyle name="Eingabe 2 7 6" xfId="8407" xr:uid="{D00E1EDD-B892-46C1-8162-7770CF904A74}"/>
    <cellStyle name="Eingabe 2 7 6 2" xfId="28791" xr:uid="{B67C066D-A318-4FC4-A7E3-06ACEED57C31}"/>
    <cellStyle name="Eingabe 2 7 7" xfId="8408" xr:uid="{2EB59E5A-92F2-4A0B-938C-DA6C08BC34C7}"/>
    <cellStyle name="Eingabe 2 7 7 2" xfId="28792" xr:uid="{8916BF24-A26B-44F2-9429-48F248040A8D}"/>
    <cellStyle name="Eingabe 2 7 8" xfId="8409" xr:uid="{A2390E40-C12A-4767-A0F2-159A9883EF64}"/>
    <cellStyle name="Eingabe 2 7 8 2" xfId="28793" xr:uid="{31A459CB-4DEF-4996-BE53-6470D915B7F8}"/>
    <cellStyle name="Eingabe 2 7 9" xfId="8410" xr:uid="{0B383696-2922-41DD-A140-81CC5C97D1B6}"/>
    <cellStyle name="Eingabe 2 7 9 2" xfId="28794" xr:uid="{A4605068-BB0B-43B2-A728-C1D1BEF3AC3F}"/>
    <cellStyle name="Eingabe 2 8" xfId="8411" xr:uid="{15015CA4-CE18-4264-A5F5-019966609AD8}"/>
    <cellStyle name="Eingabe 2 8 10" xfId="8412" xr:uid="{2DABE6A8-F055-43E4-B717-14AB7AC78853}"/>
    <cellStyle name="Eingabe 2 8 10 2" xfId="28795" xr:uid="{0728C816-A484-4786-AD7D-22874A963434}"/>
    <cellStyle name="Eingabe 2 8 11" xfId="8413" xr:uid="{D1C60AEB-1719-48E2-AB0E-CCD0C06B4A6A}"/>
    <cellStyle name="Eingabe 2 8 11 2" xfId="28796" xr:uid="{2F2479B8-917F-4C8D-8301-F5AC4B905256}"/>
    <cellStyle name="Eingabe 2 8 12" xfId="8414" xr:uid="{4A072609-420B-498A-9193-579D9052BF88}"/>
    <cellStyle name="Eingabe 2 8 12 2" xfId="28797" xr:uid="{EFB13767-EBDA-48AF-B3EE-ED2B50914E37}"/>
    <cellStyle name="Eingabe 2 8 13" xfId="8415" xr:uid="{488C7B32-B2B4-46AB-88B2-F991423BF3B8}"/>
    <cellStyle name="Eingabe 2 8 13 2" xfId="28798" xr:uid="{E2083A8F-4734-4DCA-9536-0192F67945E2}"/>
    <cellStyle name="Eingabe 2 8 14" xfId="8416" xr:uid="{21EAA5CF-9BF9-495D-90E0-DC8342002029}"/>
    <cellStyle name="Eingabe 2 8 14 2" xfId="28799" xr:uid="{BEBDF922-ED27-4507-955E-0CFE1A2B1B7F}"/>
    <cellStyle name="Eingabe 2 8 15" xfId="28800" xr:uid="{976E5B36-8905-4294-974D-9A08474FF57F}"/>
    <cellStyle name="Eingabe 2 8 2" xfId="8417" xr:uid="{F3C6DDE4-AD53-4B15-9F95-A542CA773F76}"/>
    <cellStyle name="Eingabe 2 8 2 2" xfId="28801" xr:uid="{313F16AB-2C39-4529-997D-7BF8AC7E3D03}"/>
    <cellStyle name="Eingabe 2 8 3" xfId="8418" xr:uid="{2CAED717-118B-45E8-9CDE-608C03253720}"/>
    <cellStyle name="Eingabe 2 8 3 2" xfId="28802" xr:uid="{3A551C1F-8FFA-4F45-804A-32D9FA2D4EE4}"/>
    <cellStyle name="Eingabe 2 8 4" xfId="8419" xr:uid="{1ADE19C2-D78A-4965-A2A6-563D98F25401}"/>
    <cellStyle name="Eingabe 2 8 4 2" xfId="28803" xr:uid="{F65F142E-F94B-4362-A8B5-D8EE0445FB46}"/>
    <cellStyle name="Eingabe 2 8 5" xfId="8420" xr:uid="{72BDC126-F60A-4A88-8000-C4858CD451C3}"/>
    <cellStyle name="Eingabe 2 8 5 2" xfId="28804" xr:uid="{17F1562F-6051-4D4E-BC1C-DEE57401FB27}"/>
    <cellStyle name="Eingabe 2 8 6" xfId="8421" xr:uid="{718B3274-D289-4EA0-887A-01CC12F56097}"/>
    <cellStyle name="Eingabe 2 8 6 2" xfId="28805" xr:uid="{D708A695-673C-45E6-B244-DE916169F600}"/>
    <cellStyle name="Eingabe 2 8 7" xfId="8422" xr:uid="{5E783664-AF48-4F24-91C0-1EE07E736D89}"/>
    <cellStyle name="Eingabe 2 8 7 2" xfId="28806" xr:uid="{221977B3-3DDA-4007-B5FC-A59AFA2D0C0C}"/>
    <cellStyle name="Eingabe 2 8 8" xfId="8423" xr:uid="{1058656A-85FE-4068-982C-24DC8B172035}"/>
    <cellStyle name="Eingabe 2 8 8 2" xfId="28807" xr:uid="{BB6B01E0-7703-46DB-834B-3EA7003DCACC}"/>
    <cellStyle name="Eingabe 2 8 9" xfId="8424" xr:uid="{37A065FB-E806-40EF-B78F-C7595DCBABF9}"/>
    <cellStyle name="Eingabe 2 8 9 2" xfId="28808" xr:uid="{7B9AA062-8C34-48CF-9FD3-ED1DF13B7532}"/>
    <cellStyle name="Eingabe 2 9" xfId="8425" xr:uid="{30B28D36-BDED-4A6B-88BA-C592784FC8BA}"/>
    <cellStyle name="Eingabe 2 9 2" xfId="28809" xr:uid="{4BE9DF08-3632-46AE-A459-FCBE974D0218}"/>
    <cellStyle name="Eingabe 3" xfId="8426" xr:uid="{D168AA69-ABC2-47FB-9CE6-1B74CA01200A}"/>
    <cellStyle name="Eingabe 3 10" xfId="8427" xr:uid="{6D4DED6E-9FCB-4469-9AE8-8D1C9DC55F5A}"/>
    <cellStyle name="Eingabe 3 10 2" xfId="28810" xr:uid="{4E94C284-34D6-4D15-8CF5-A5AF47E4E4BF}"/>
    <cellStyle name="Eingabe 3 11" xfId="8428" xr:uid="{A0C08FFF-D8D6-4761-AF55-3E7C80FB056B}"/>
    <cellStyle name="Eingabe 3 11 2" xfId="28811" xr:uid="{0E382889-D18A-4139-BC62-3562C8975E4F}"/>
    <cellStyle name="Eingabe 3 12" xfId="8429" xr:uid="{830810FA-B956-40D2-A586-C5E71C556951}"/>
    <cellStyle name="Eingabe 3 12 2" xfId="28812" xr:uid="{092DB010-D37D-4D4B-AF7E-C193F6C156BD}"/>
    <cellStyle name="Eingabe 3 13" xfId="8430" xr:uid="{27EB49E1-742E-40F5-A047-7EA58F34E96F}"/>
    <cellStyle name="Eingabe 3 13 2" xfId="28813" xr:uid="{EBD3F2A3-8358-4487-9307-AE182F142BF6}"/>
    <cellStyle name="Eingabe 3 14" xfId="8431" xr:uid="{4C97C74C-F288-4CDD-B35D-FC6AE981E5A1}"/>
    <cellStyle name="Eingabe 3 14 2" xfId="28814" xr:uid="{550C5E14-A6EC-45A4-A96D-4CA34B6153FC}"/>
    <cellStyle name="Eingabe 3 15" xfId="8432" xr:uid="{EB82D2B7-053B-45CF-9C32-1CEBE703850A}"/>
    <cellStyle name="Eingabe 3 15 2" xfId="28815" xr:uid="{F5632189-1FBF-4CB9-A6C1-78A84A916934}"/>
    <cellStyle name="Eingabe 3 16" xfId="8433" xr:uid="{D8AD8772-01E5-403E-9E17-4A2C8A62B0A8}"/>
    <cellStyle name="Eingabe 3 16 2" xfId="28816" xr:uid="{215DC935-CC6B-4D58-9F98-1957512B3516}"/>
    <cellStyle name="Eingabe 3 17" xfId="8434" xr:uid="{33AE5284-B498-4141-80D0-1A57A7E1C5D0}"/>
    <cellStyle name="Eingabe 3 17 2" xfId="28817" xr:uid="{132E741A-61CD-4EFE-9BF4-B237E615362B}"/>
    <cellStyle name="Eingabe 3 18" xfId="8435" xr:uid="{7EA064BF-0E20-41FC-B762-6C2D0A822182}"/>
    <cellStyle name="Eingabe 3 18 2" xfId="28818" xr:uid="{B72B47CA-50BB-45DD-A025-8540E7A6A267}"/>
    <cellStyle name="Eingabe 3 19" xfId="8436" xr:uid="{9581D1A6-9F27-45A9-A1C3-34C896BE4ABA}"/>
    <cellStyle name="Eingabe 3 19 2" xfId="28819" xr:uid="{3709BE3A-4B81-4B5C-A749-85235D787DD4}"/>
    <cellStyle name="Eingabe 3 2" xfId="8437" xr:uid="{D1A99F5B-DC2F-4BA9-88AD-9E2C2DDDD39F}"/>
    <cellStyle name="Eingabe 3 2 10" xfId="8438" xr:uid="{751179F1-B677-44E0-826A-3A72CBD949AF}"/>
    <cellStyle name="Eingabe 3 2 10 2" xfId="28820" xr:uid="{18CA20F1-CA6C-435A-9A14-EE24670C2263}"/>
    <cellStyle name="Eingabe 3 2 11" xfId="8439" xr:uid="{A125B28C-D66E-4550-B139-1786DCED2F92}"/>
    <cellStyle name="Eingabe 3 2 11 2" xfId="28821" xr:uid="{732CE615-A736-416B-BFEF-9E0B13D21853}"/>
    <cellStyle name="Eingabe 3 2 12" xfId="8440" xr:uid="{68E245E9-62AE-42E7-8669-6E070D113D72}"/>
    <cellStyle name="Eingabe 3 2 12 2" xfId="28822" xr:uid="{2A90A362-7460-4F06-8308-421AA91C0B34}"/>
    <cellStyle name="Eingabe 3 2 13" xfId="8441" xr:uid="{F83AE6C3-81B1-4389-9C57-3329CF972308}"/>
    <cellStyle name="Eingabe 3 2 13 2" xfId="28823" xr:uid="{B822FBB3-FCA4-43A9-A9D6-FF7C37F70144}"/>
    <cellStyle name="Eingabe 3 2 14" xfId="8442" xr:uid="{DE213B45-AF49-4D8E-94D5-0A9C740A3223}"/>
    <cellStyle name="Eingabe 3 2 14 2" xfId="28824" xr:uid="{2E3FAC98-FB0F-4836-89E7-814084BF65B2}"/>
    <cellStyle name="Eingabe 3 2 15" xfId="8443" xr:uid="{591921C8-29B7-4A34-9E3D-66256E6D1787}"/>
    <cellStyle name="Eingabe 3 2 15 2" xfId="28825" xr:uid="{EE59F62E-EDBA-47C8-964F-72BA0A6293F4}"/>
    <cellStyle name="Eingabe 3 2 16" xfId="28826" xr:uid="{9B85A603-FB93-494E-B6C2-E6A986F399A5}"/>
    <cellStyle name="Eingabe 3 2 2" xfId="8444" xr:uid="{3A0F1444-1AA1-464B-BF25-C7665223C1CD}"/>
    <cellStyle name="Eingabe 3 2 2 10" xfId="8445" xr:uid="{C12BD351-F080-45C2-A872-B4AF5F4582CF}"/>
    <cellStyle name="Eingabe 3 2 2 10 2" xfId="28827" xr:uid="{A76311A6-B458-4246-A74D-FDD01C7D2762}"/>
    <cellStyle name="Eingabe 3 2 2 11" xfId="8446" xr:uid="{ED64925C-3E7F-426C-AB99-E5503ABD44FF}"/>
    <cellStyle name="Eingabe 3 2 2 11 2" xfId="28828" xr:uid="{6A360F93-DFA7-4F4D-83A4-ABC1636C2199}"/>
    <cellStyle name="Eingabe 3 2 2 12" xfId="8447" xr:uid="{9C962074-D65C-4543-8DA5-F8415FB8AC2A}"/>
    <cellStyle name="Eingabe 3 2 2 12 2" xfId="28829" xr:uid="{6AF829CE-950B-49B2-80DE-B84E18941674}"/>
    <cellStyle name="Eingabe 3 2 2 13" xfId="8448" xr:uid="{3A898C4C-1AE5-4CF7-AAD2-B30C9CA9E1EE}"/>
    <cellStyle name="Eingabe 3 2 2 13 2" xfId="28830" xr:uid="{A43A9263-5369-4288-BBCE-F09A7A58D2C0}"/>
    <cellStyle name="Eingabe 3 2 2 14" xfId="8449" xr:uid="{8FB25327-8AD7-46BE-988F-2BF7F561327A}"/>
    <cellStyle name="Eingabe 3 2 2 14 2" xfId="28831" xr:uid="{D1A6A37D-9ADE-46DE-89B1-39244AB28D5B}"/>
    <cellStyle name="Eingabe 3 2 2 15" xfId="28832" xr:uid="{DF6FE63A-8187-4C02-9337-507588DB4302}"/>
    <cellStyle name="Eingabe 3 2 2 2" xfId="8450" xr:uid="{267E9887-4A6C-431A-8F03-41DF3287E62D}"/>
    <cellStyle name="Eingabe 3 2 2 2 10" xfId="8451" xr:uid="{85CA11B1-CE41-4A54-9C4D-EEBC296E2C71}"/>
    <cellStyle name="Eingabe 3 2 2 2 10 2" xfId="28833" xr:uid="{80CB67E6-22FB-4B96-86E2-568ED806B35E}"/>
    <cellStyle name="Eingabe 3 2 2 2 11" xfId="8452" xr:uid="{AC1A6215-3733-42FD-978E-F56815B57EE6}"/>
    <cellStyle name="Eingabe 3 2 2 2 11 2" xfId="28834" xr:uid="{C2237E68-3D06-43A0-93DC-B601555F816C}"/>
    <cellStyle name="Eingabe 3 2 2 2 12" xfId="8453" xr:uid="{40A48846-CA3A-4806-B5CB-82E14B04616E}"/>
    <cellStyle name="Eingabe 3 2 2 2 12 2" xfId="28835" xr:uid="{826F256F-59B9-4078-84B5-0A6D8866B01B}"/>
    <cellStyle name="Eingabe 3 2 2 2 13" xfId="8454" xr:uid="{1F9CB92F-B648-40EC-B243-2D54917DF3C5}"/>
    <cellStyle name="Eingabe 3 2 2 2 13 2" xfId="28836" xr:uid="{E2CAEA00-06D3-45E8-8730-FD323F049824}"/>
    <cellStyle name="Eingabe 3 2 2 2 14" xfId="8455" xr:uid="{E281B566-78D2-4575-A003-272D95B98292}"/>
    <cellStyle name="Eingabe 3 2 2 2 14 2" xfId="28837" xr:uid="{7E9CE8B7-71C1-47D5-AF92-6C491B9D51D9}"/>
    <cellStyle name="Eingabe 3 2 2 2 15" xfId="28838" xr:uid="{517CF1AB-AAD1-43F8-8DE7-B83035E9ADA3}"/>
    <cellStyle name="Eingabe 3 2 2 2 2" xfId="8456" xr:uid="{47E426E6-C730-473A-8EA6-BEBAC48A731B}"/>
    <cellStyle name="Eingabe 3 2 2 2 2 2" xfId="28839" xr:uid="{1EBC1E57-CE16-4390-A04A-0A154F67AD01}"/>
    <cellStyle name="Eingabe 3 2 2 2 3" xfId="8457" xr:uid="{724EF6D3-34AD-41B6-8B8E-DEB2DBB84F8C}"/>
    <cellStyle name="Eingabe 3 2 2 2 3 2" xfId="28840" xr:uid="{3F40C964-299F-4344-8329-B28764C84620}"/>
    <cellStyle name="Eingabe 3 2 2 2 4" xfId="8458" xr:uid="{DE358BA2-C055-4968-AB97-18207F687088}"/>
    <cellStyle name="Eingabe 3 2 2 2 4 2" xfId="28841" xr:uid="{DC869EA0-5F68-4EEE-A072-FD3AEA97A50C}"/>
    <cellStyle name="Eingabe 3 2 2 2 5" xfId="8459" xr:uid="{E7332B54-6173-4808-B5B4-31F9EC7E8D1E}"/>
    <cellStyle name="Eingabe 3 2 2 2 5 2" xfId="28842" xr:uid="{12EA360A-2075-4E0D-93E8-FA5260779955}"/>
    <cellStyle name="Eingabe 3 2 2 2 6" xfId="8460" xr:uid="{2C6B25E3-8B15-452D-9101-2D4D8B93D09B}"/>
    <cellStyle name="Eingabe 3 2 2 2 6 2" xfId="28843" xr:uid="{7A08E480-B068-4DBA-BBC5-CC81D1B21BE1}"/>
    <cellStyle name="Eingabe 3 2 2 2 7" xfId="8461" xr:uid="{F0DBA6F8-B4F6-4C3C-BE76-6B5C5E898031}"/>
    <cellStyle name="Eingabe 3 2 2 2 7 2" xfId="28844" xr:uid="{9DC16A3B-942C-41C4-A504-4B00CD4026BF}"/>
    <cellStyle name="Eingabe 3 2 2 2 8" xfId="8462" xr:uid="{D5A00852-FB0D-439F-BB05-0C8437A9F173}"/>
    <cellStyle name="Eingabe 3 2 2 2 8 2" xfId="28845" xr:uid="{BA9E2D2F-7925-4B50-9C95-277D05E94D38}"/>
    <cellStyle name="Eingabe 3 2 2 2 9" xfId="8463" xr:uid="{77B263C4-937C-4ED5-A1D5-07E2F3F03E16}"/>
    <cellStyle name="Eingabe 3 2 2 2 9 2" xfId="28846" xr:uid="{59ABA866-9710-4C41-ADE7-86CCA71E4369}"/>
    <cellStyle name="Eingabe 3 2 2 3" xfId="8464" xr:uid="{3E853CB8-ADA1-49F7-BA3E-3A2180305EE3}"/>
    <cellStyle name="Eingabe 3 2 2 3 2" xfId="28847" xr:uid="{F1FE90A7-7B78-4BF2-97BA-8B1C2B9D9CAD}"/>
    <cellStyle name="Eingabe 3 2 2 4" xfId="8465" xr:uid="{52F04276-2AB7-4101-9567-7447386D1A2C}"/>
    <cellStyle name="Eingabe 3 2 2 4 2" xfId="28848" xr:uid="{10F3BDB9-6B6D-4CD2-A66B-ABFE544E8402}"/>
    <cellStyle name="Eingabe 3 2 2 5" xfId="8466" xr:uid="{0AE79CAA-F787-4EA8-BE16-2625814F0C43}"/>
    <cellStyle name="Eingabe 3 2 2 5 2" xfId="28849" xr:uid="{78FCB5C2-49BD-492F-B7B9-4E1DD0A2E264}"/>
    <cellStyle name="Eingabe 3 2 2 6" xfId="8467" xr:uid="{405559D3-A55D-45CE-9F9B-B7F09B69C7D6}"/>
    <cellStyle name="Eingabe 3 2 2 6 2" xfId="28850" xr:uid="{707ABF93-E75F-46FA-9A90-E57D99BC75D7}"/>
    <cellStyle name="Eingabe 3 2 2 7" xfId="8468" xr:uid="{DCDB9E63-6A37-4EE7-8318-668233E26BFE}"/>
    <cellStyle name="Eingabe 3 2 2 7 2" xfId="28851" xr:uid="{14C78DED-CAD9-492A-8DEC-B6E5CAEED5F4}"/>
    <cellStyle name="Eingabe 3 2 2 8" xfId="8469" xr:uid="{A994C803-1C34-4896-A23D-FC6DD4578047}"/>
    <cellStyle name="Eingabe 3 2 2 8 2" xfId="28852" xr:uid="{CD395BD0-346F-482E-B37D-E62E77289B35}"/>
    <cellStyle name="Eingabe 3 2 2 9" xfId="8470" xr:uid="{DE46DDA7-37C9-48D2-87DB-5D36062E6338}"/>
    <cellStyle name="Eingabe 3 2 2 9 2" xfId="28853" xr:uid="{1148419C-F328-4C48-A26B-EF72AED7A61D}"/>
    <cellStyle name="Eingabe 3 2 3" xfId="8471" xr:uid="{50D960CA-13BD-42E7-A89F-7CBF31CB4E30}"/>
    <cellStyle name="Eingabe 3 2 3 10" xfId="8472" xr:uid="{7AC304A6-C862-4AFD-B524-725B88282D88}"/>
    <cellStyle name="Eingabe 3 2 3 10 2" xfId="28854" xr:uid="{F74C8064-5B6E-4DCC-9DCE-51FF129DF60E}"/>
    <cellStyle name="Eingabe 3 2 3 11" xfId="8473" xr:uid="{D37A83C9-2A56-42F8-AE9D-6F4ED49B6DF5}"/>
    <cellStyle name="Eingabe 3 2 3 11 2" xfId="28855" xr:uid="{F9BDC5BC-CC97-468A-8BAB-E6EB19BC956F}"/>
    <cellStyle name="Eingabe 3 2 3 12" xfId="8474" xr:uid="{015DA9E6-6088-47C9-A273-5C94BB241B0B}"/>
    <cellStyle name="Eingabe 3 2 3 12 2" xfId="28856" xr:uid="{F6F7528A-3F31-47D1-9B72-972133017C60}"/>
    <cellStyle name="Eingabe 3 2 3 13" xfId="8475" xr:uid="{F11E657D-3203-4CD0-906F-37A2EE2462DC}"/>
    <cellStyle name="Eingabe 3 2 3 13 2" xfId="28857" xr:uid="{095D084E-FFEB-494A-8236-6D4898339226}"/>
    <cellStyle name="Eingabe 3 2 3 14" xfId="8476" xr:uid="{EECB2C32-CCCD-4F60-8AF2-B6133EB36608}"/>
    <cellStyle name="Eingabe 3 2 3 14 2" xfId="28858" xr:uid="{33213857-FA41-48D7-B70F-EAC41830404D}"/>
    <cellStyle name="Eingabe 3 2 3 15" xfId="28859" xr:uid="{FF967EE9-4DD5-4E70-BA8E-9B7547DE889B}"/>
    <cellStyle name="Eingabe 3 2 3 2" xfId="8477" xr:uid="{53104E91-CF06-4696-9327-2969C9C159AD}"/>
    <cellStyle name="Eingabe 3 2 3 2 2" xfId="28860" xr:uid="{3E5165A6-65C0-47C0-8E59-72C5B36AA4FE}"/>
    <cellStyle name="Eingabe 3 2 3 3" xfId="8478" xr:uid="{229A53B8-2D2C-4A6C-8A6A-3EF458B77C8D}"/>
    <cellStyle name="Eingabe 3 2 3 3 2" xfId="28861" xr:uid="{2260A20F-14D3-4CE0-8986-8255A9F139AA}"/>
    <cellStyle name="Eingabe 3 2 3 4" xfId="8479" xr:uid="{B406DBFF-F86B-4A08-B4BD-5DCB290CB311}"/>
    <cellStyle name="Eingabe 3 2 3 4 2" xfId="28862" xr:uid="{4917EEC3-0407-404F-8561-9496F26991AE}"/>
    <cellStyle name="Eingabe 3 2 3 5" xfId="8480" xr:uid="{E7BAA783-BC32-4E23-A1E2-4A3CE3534255}"/>
    <cellStyle name="Eingabe 3 2 3 5 2" xfId="28863" xr:uid="{006CB0DF-FFE5-43CD-ABC5-89CD9DC3930E}"/>
    <cellStyle name="Eingabe 3 2 3 6" xfId="8481" xr:uid="{EE2AC901-B463-4E53-9F23-168F046CEF57}"/>
    <cellStyle name="Eingabe 3 2 3 6 2" xfId="28864" xr:uid="{149ABD62-61F1-4B88-8DF2-4014B31F34CE}"/>
    <cellStyle name="Eingabe 3 2 3 7" xfId="8482" xr:uid="{7EAF7A8A-835F-43B0-B21A-2BDC0D3E7630}"/>
    <cellStyle name="Eingabe 3 2 3 7 2" xfId="28865" xr:uid="{DF0D4C3B-B883-4CE2-992D-BBBCA7D455C7}"/>
    <cellStyle name="Eingabe 3 2 3 8" xfId="8483" xr:uid="{F4CFB790-BBDA-4F54-ACAF-00F3402E4558}"/>
    <cellStyle name="Eingabe 3 2 3 8 2" xfId="28866" xr:uid="{40AA2212-ACE0-46E5-9B30-0936448B5BEF}"/>
    <cellStyle name="Eingabe 3 2 3 9" xfId="8484" xr:uid="{1149DF19-BE77-4720-B607-0CAA9141A0F0}"/>
    <cellStyle name="Eingabe 3 2 3 9 2" xfId="28867" xr:uid="{07F0E84C-93E2-466E-B335-4A3B358657E6}"/>
    <cellStyle name="Eingabe 3 2 4" xfId="8485" xr:uid="{DF471076-5D5B-4A67-8A2A-1A19403A5018}"/>
    <cellStyle name="Eingabe 3 2 4 2" xfId="28868" xr:uid="{7CF298BE-1599-4BF3-9A26-0AD9BD58303B}"/>
    <cellStyle name="Eingabe 3 2 5" xfId="8486" xr:uid="{7B6AACF2-BB81-4ABD-84ED-B98F9DECAF85}"/>
    <cellStyle name="Eingabe 3 2 5 2" xfId="28869" xr:uid="{251CF25F-2BB0-43FB-936A-B71071260361}"/>
    <cellStyle name="Eingabe 3 2 6" xfId="8487" xr:uid="{B8F54598-6442-4B28-8523-E2FD56CD4CCB}"/>
    <cellStyle name="Eingabe 3 2 6 2" xfId="28870" xr:uid="{F9B2B7A9-CA46-4870-90EE-C05BDDEA3E41}"/>
    <cellStyle name="Eingabe 3 2 7" xfId="8488" xr:uid="{05839523-BE42-476F-B426-7ED6838131E2}"/>
    <cellStyle name="Eingabe 3 2 7 2" xfId="28871" xr:uid="{FA6336A0-1ADE-4E96-9E4F-789307D1E3A1}"/>
    <cellStyle name="Eingabe 3 2 8" xfId="8489" xr:uid="{ABBA624D-C221-4E02-8D1C-4C183D7CBDE6}"/>
    <cellStyle name="Eingabe 3 2 8 2" xfId="28872" xr:uid="{267F6036-E02E-4E4C-A179-929630E14AA3}"/>
    <cellStyle name="Eingabe 3 2 9" xfId="8490" xr:uid="{2AFA37FD-1B02-4435-9560-D1859A5D294C}"/>
    <cellStyle name="Eingabe 3 2 9 2" xfId="28873" xr:uid="{FDB4D91B-E2DB-4547-9081-1A674A8D22E1}"/>
    <cellStyle name="Eingabe 3 20" xfId="8491" xr:uid="{8DCDB60B-B04A-43B7-ACC9-C79680BED795}"/>
    <cellStyle name="Eingabe 3 20 2" xfId="28874" xr:uid="{0B84B431-3038-43A0-BE27-CFC03E13B9D2}"/>
    <cellStyle name="Eingabe 3 21" xfId="28875" xr:uid="{4704FB10-A192-419E-BE29-01D1F21BD940}"/>
    <cellStyle name="Eingabe 3 3" xfId="8492" xr:uid="{21E9F6FE-81AA-446B-B00D-1329C0F6FE0E}"/>
    <cellStyle name="Eingabe 3 3 10" xfId="8493" xr:uid="{62DD3053-DC8C-41EE-9A43-A68B25CA565B}"/>
    <cellStyle name="Eingabe 3 3 10 2" xfId="28876" xr:uid="{D8B8942C-D193-4912-A3FD-341B6E9B091E}"/>
    <cellStyle name="Eingabe 3 3 11" xfId="8494" xr:uid="{E3157F5B-07B1-4378-AF83-CE1642E84596}"/>
    <cellStyle name="Eingabe 3 3 11 2" xfId="28877" xr:uid="{52FF3E48-D02F-4076-ABFC-11D6B31B3F6B}"/>
    <cellStyle name="Eingabe 3 3 12" xfId="8495" xr:uid="{9F40E99A-ED34-43DA-A714-FC796CC885A7}"/>
    <cellStyle name="Eingabe 3 3 12 2" xfId="28878" xr:uid="{AA95C1AB-8C7A-458B-9C21-BFD371AB25CF}"/>
    <cellStyle name="Eingabe 3 3 13" xfId="8496" xr:uid="{E5702BA8-6609-4DF9-87DC-588601383BF5}"/>
    <cellStyle name="Eingabe 3 3 13 2" xfId="28879" xr:uid="{3F188EA0-66BB-40E6-8368-D6A9AC8A3D10}"/>
    <cellStyle name="Eingabe 3 3 14" xfId="8497" xr:uid="{48619C26-40A1-4FD6-8324-7091F391711F}"/>
    <cellStyle name="Eingabe 3 3 14 2" xfId="28880" xr:uid="{57A7C40B-FB31-491B-8673-05C5D338D7B0}"/>
    <cellStyle name="Eingabe 3 3 15" xfId="8498" xr:uid="{4E729DE6-CAB6-4E3A-9337-17B6036BCF57}"/>
    <cellStyle name="Eingabe 3 3 15 2" xfId="28881" xr:uid="{C08C35A8-E335-4B4C-8012-8E9BDDE9AB3A}"/>
    <cellStyle name="Eingabe 3 3 16" xfId="28882" xr:uid="{BA9D999B-55FB-4525-9734-33B17FAF5A92}"/>
    <cellStyle name="Eingabe 3 3 2" xfId="8499" xr:uid="{9F397EFE-0CE9-478B-A248-D7264280D4BB}"/>
    <cellStyle name="Eingabe 3 3 2 10" xfId="8500" xr:uid="{262FAF9D-8F0E-44DA-A888-96EF3873230F}"/>
    <cellStyle name="Eingabe 3 3 2 10 2" xfId="28883" xr:uid="{33E131ED-DEB6-449B-90D9-53BC35989F01}"/>
    <cellStyle name="Eingabe 3 3 2 11" xfId="8501" xr:uid="{39C2776E-F983-4FF4-B9FF-E62E4FE55328}"/>
    <cellStyle name="Eingabe 3 3 2 11 2" xfId="28884" xr:uid="{5CD1B109-1374-4A8C-9972-A6B596B4FAE3}"/>
    <cellStyle name="Eingabe 3 3 2 12" xfId="8502" xr:uid="{BBE4282B-39B0-46F6-BEFB-6AF07B85504E}"/>
    <cellStyle name="Eingabe 3 3 2 12 2" xfId="28885" xr:uid="{C87D7111-7BFC-40AB-B8D5-062FBFC5CD01}"/>
    <cellStyle name="Eingabe 3 3 2 13" xfId="8503" xr:uid="{E471864B-BB0E-4E56-9CD5-BA19A253D79C}"/>
    <cellStyle name="Eingabe 3 3 2 13 2" xfId="28886" xr:uid="{505F8A41-AB98-46F8-B47A-DC25C339603A}"/>
    <cellStyle name="Eingabe 3 3 2 14" xfId="8504" xr:uid="{84B84BF4-33BA-4FFC-A9F7-84EA76174570}"/>
    <cellStyle name="Eingabe 3 3 2 14 2" xfId="28887" xr:uid="{DFC2DD7E-6257-4A45-9FF3-3F017263F7DB}"/>
    <cellStyle name="Eingabe 3 3 2 15" xfId="28888" xr:uid="{162EA4F6-8BA2-48FE-A8E6-940602399B02}"/>
    <cellStyle name="Eingabe 3 3 2 2" xfId="8505" xr:uid="{AC4EA712-73C9-41C3-84D7-B05AE59237EE}"/>
    <cellStyle name="Eingabe 3 3 2 2 10" xfId="8506" xr:uid="{F518E26C-5820-486E-83CB-AEAA15E9CEAB}"/>
    <cellStyle name="Eingabe 3 3 2 2 10 2" xfId="28889" xr:uid="{B2F3D125-7662-4CAB-AB3D-608900A8DCF9}"/>
    <cellStyle name="Eingabe 3 3 2 2 11" xfId="8507" xr:uid="{21856EAD-2D3F-4566-B726-326FBF94EF1D}"/>
    <cellStyle name="Eingabe 3 3 2 2 11 2" xfId="28890" xr:uid="{DEB57D9A-72B5-4E3F-A640-7C068EAE22C7}"/>
    <cellStyle name="Eingabe 3 3 2 2 12" xfId="8508" xr:uid="{49B21C5F-598A-466F-BCB6-66AE0B1ED89D}"/>
    <cellStyle name="Eingabe 3 3 2 2 12 2" xfId="28891" xr:uid="{0CBBC68A-154B-4C0F-8290-2FA448D08D95}"/>
    <cellStyle name="Eingabe 3 3 2 2 13" xfId="8509" xr:uid="{B03A7B9B-5CFD-4DA6-8895-0F5BA6D90452}"/>
    <cellStyle name="Eingabe 3 3 2 2 13 2" xfId="28892" xr:uid="{B30E950E-E669-410D-BB2D-E21063E9DE2C}"/>
    <cellStyle name="Eingabe 3 3 2 2 14" xfId="8510" xr:uid="{A072E4F9-328B-4061-983E-B3C7DB474A1B}"/>
    <cellStyle name="Eingabe 3 3 2 2 14 2" xfId="28893" xr:uid="{14017B54-8DDF-4465-9D5A-95000BCCF351}"/>
    <cellStyle name="Eingabe 3 3 2 2 15" xfId="28894" xr:uid="{35299664-9708-4FA9-B347-E0B937177D23}"/>
    <cellStyle name="Eingabe 3 3 2 2 2" xfId="8511" xr:uid="{C09D72B0-DB65-4A65-A781-62993C7C81B1}"/>
    <cellStyle name="Eingabe 3 3 2 2 2 2" xfId="28895" xr:uid="{DEFC9C7F-3C48-4FC6-A2B4-BC17C24114CF}"/>
    <cellStyle name="Eingabe 3 3 2 2 3" xfId="8512" xr:uid="{95D27DBB-E626-4422-8EDF-0A3D189D8D7E}"/>
    <cellStyle name="Eingabe 3 3 2 2 3 2" xfId="28896" xr:uid="{3E29588F-E75E-40F9-95AA-604277EC8580}"/>
    <cellStyle name="Eingabe 3 3 2 2 4" xfId="8513" xr:uid="{BC8CE4C2-0A7F-4995-AD97-6AC95BF2B67E}"/>
    <cellStyle name="Eingabe 3 3 2 2 4 2" xfId="28897" xr:uid="{1D0F9CB7-3C18-4845-9AA2-B6776659E4E2}"/>
    <cellStyle name="Eingabe 3 3 2 2 5" xfId="8514" xr:uid="{2EBEF43A-7D11-480F-824C-C0173CE975F7}"/>
    <cellStyle name="Eingabe 3 3 2 2 5 2" xfId="28898" xr:uid="{7DC68DAA-78D8-41EF-8248-196085D1365A}"/>
    <cellStyle name="Eingabe 3 3 2 2 6" xfId="8515" xr:uid="{DFF21CDC-F4B4-4986-8B9E-02F4552783D7}"/>
    <cellStyle name="Eingabe 3 3 2 2 6 2" xfId="28899" xr:uid="{11B365C9-F42D-444C-9DD2-3719A71DE4FA}"/>
    <cellStyle name="Eingabe 3 3 2 2 7" xfId="8516" xr:uid="{D305FC71-107F-4581-98C8-9FFF455E739F}"/>
    <cellStyle name="Eingabe 3 3 2 2 7 2" xfId="28900" xr:uid="{EB8BB290-2798-4BD2-9257-4A9B9AC97BA2}"/>
    <cellStyle name="Eingabe 3 3 2 2 8" xfId="8517" xr:uid="{0D17EE97-CD5E-4E29-8D59-01C85C674D50}"/>
    <cellStyle name="Eingabe 3 3 2 2 8 2" xfId="28901" xr:uid="{9BF75138-0B27-4D49-B197-EF00B636C90D}"/>
    <cellStyle name="Eingabe 3 3 2 2 9" xfId="8518" xr:uid="{8D7989A2-D0BD-4E43-9ACA-708543B0BF2E}"/>
    <cellStyle name="Eingabe 3 3 2 2 9 2" xfId="28902" xr:uid="{7365BC55-5BB4-4CEB-974A-3DE58DCBE1D3}"/>
    <cellStyle name="Eingabe 3 3 2 3" xfId="8519" xr:uid="{386D721B-2011-46B7-A630-D08892040219}"/>
    <cellStyle name="Eingabe 3 3 2 3 2" xfId="28903" xr:uid="{069C06CF-5AAF-4631-8416-5583D72CFA78}"/>
    <cellStyle name="Eingabe 3 3 2 4" xfId="8520" xr:uid="{D17405C6-B54A-4893-AC40-197D0F7CAB66}"/>
    <cellStyle name="Eingabe 3 3 2 4 2" xfId="28904" xr:uid="{A73B6F38-DBFA-4562-AF17-F8768B56A642}"/>
    <cellStyle name="Eingabe 3 3 2 5" xfId="8521" xr:uid="{CA3AE5E9-1D3C-4FCB-8272-D51788F8E3E7}"/>
    <cellStyle name="Eingabe 3 3 2 5 2" xfId="28905" xr:uid="{7DA961AF-AD8D-41A1-99B4-4F9C992053FB}"/>
    <cellStyle name="Eingabe 3 3 2 6" xfId="8522" xr:uid="{7D206C37-00A3-4EC1-8BB8-EEC29E6C743F}"/>
    <cellStyle name="Eingabe 3 3 2 6 2" xfId="28906" xr:uid="{1E4AFFAA-048F-4575-A13C-1974CB7E41AA}"/>
    <cellStyle name="Eingabe 3 3 2 7" xfId="8523" xr:uid="{5349C450-ED27-4BFD-9B04-FFA3145F01AF}"/>
    <cellStyle name="Eingabe 3 3 2 7 2" xfId="28907" xr:uid="{4DB82485-E6CA-498D-9EC8-CF8BA3015A60}"/>
    <cellStyle name="Eingabe 3 3 2 8" xfId="8524" xr:uid="{5AA9F7D1-8F47-4EE2-A1C8-DC8DBEDD4EBB}"/>
    <cellStyle name="Eingabe 3 3 2 8 2" xfId="28908" xr:uid="{2729FD3C-C27C-4DBD-91B2-F3F8B9A42C83}"/>
    <cellStyle name="Eingabe 3 3 2 9" xfId="8525" xr:uid="{236606DB-D6AD-49B8-8932-8F466F5B0903}"/>
    <cellStyle name="Eingabe 3 3 2 9 2" xfId="28909" xr:uid="{F432FFC4-6E59-406A-921B-3C93BB0EE4E9}"/>
    <cellStyle name="Eingabe 3 3 3" xfId="8526" xr:uid="{DCD353AE-8B5E-42ED-8E12-CB242B7AFE97}"/>
    <cellStyle name="Eingabe 3 3 3 10" xfId="8527" xr:uid="{C6CF8C2C-AA4D-478F-ADCC-B99013E192AD}"/>
    <cellStyle name="Eingabe 3 3 3 10 2" xfId="28910" xr:uid="{F004C0E5-B108-406E-AB63-25070C6BE567}"/>
    <cellStyle name="Eingabe 3 3 3 11" xfId="8528" xr:uid="{0D2810A9-F4A5-49BB-9B39-D6BE61B87B20}"/>
    <cellStyle name="Eingabe 3 3 3 11 2" xfId="28911" xr:uid="{48B433E6-6926-4116-9F98-D0E264D47354}"/>
    <cellStyle name="Eingabe 3 3 3 12" xfId="8529" xr:uid="{AEF34F6A-CD0F-40F1-B7B3-A0953AD8B861}"/>
    <cellStyle name="Eingabe 3 3 3 12 2" xfId="28912" xr:uid="{98964BFD-AB5F-4532-9D43-DB2CDFCB58D5}"/>
    <cellStyle name="Eingabe 3 3 3 13" xfId="8530" xr:uid="{B3F956BF-BD77-4EE4-9F4E-7EB147A2C7FF}"/>
    <cellStyle name="Eingabe 3 3 3 13 2" xfId="28913" xr:uid="{786CD970-E7DD-4354-B59F-2CA5EB1CE9FD}"/>
    <cellStyle name="Eingabe 3 3 3 14" xfId="8531" xr:uid="{370AA4EA-4DE8-4975-B156-1FC2DEF56A8E}"/>
    <cellStyle name="Eingabe 3 3 3 14 2" xfId="28914" xr:uid="{A4A90F13-7A1F-4015-A223-E6E96E7BC7E2}"/>
    <cellStyle name="Eingabe 3 3 3 15" xfId="28915" xr:uid="{4E617DFE-D6A4-4CD9-95E8-6BB5D2B7A400}"/>
    <cellStyle name="Eingabe 3 3 3 2" xfId="8532" xr:uid="{26289087-9270-4BEF-B247-E2110F98844D}"/>
    <cellStyle name="Eingabe 3 3 3 2 2" xfId="28916" xr:uid="{80D90AB9-036F-4F87-9677-E15CB6ACDBAE}"/>
    <cellStyle name="Eingabe 3 3 3 3" xfId="8533" xr:uid="{A821A9C7-F40E-40DF-B1FD-9675DBB2CF3D}"/>
    <cellStyle name="Eingabe 3 3 3 3 2" xfId="28917" xr:uid="{1425C6E8-C8AF-4E02-8AA0-7DA934D54DED}"/>
    <cellStyle name="Eingabe 3 3 3 4" xfId="8534" xr:uid="{EB6CD284-1A41-43D3-919C-E19E2D22A54C}"/>
    <cellStyle name="Eingabe 3 3 3 4 2" xfId="28918" xr:uid="{BF885903-F71E-4164-8492-7FEA6AB2E1E0}"/>
    <cellStyle name="Eingabe 3 3 3 5" xfId="8535" xr:uid="{29FD13A0-A962-403A-A888-1EF089243019}"/>
    <cellStyle name="Eingabe 3 3 3 5 2" xfId="28919" xr:uid="{4A2DB74D-D427-49FE-B9F1-8BC8BF9E9B89}"/>
    <cellStyle name="Eingabe 3 3 3 6" xfId="8536" xr:uid="{956D34AA-E1C8-4B80-B915-4241573DFB44}"/>
    <cellStyle name="Eingabe 3 3 3 6 2" xfId="28920" xr:uid="{908FF2A6-59FD-46B5-9C40-D52F72BFBFEB}"/>
    <cellStyle name="Eingabe 3 3 3 7" xfId="8537" xr:uid="{163E041E-946A-47CF-9CCD-AF557DD526B8}"/>
    <cellStyle name="Eingabe 3 3 3 7 2" xfId="28921" xr:uid="{7B0CC812-4630-4B9C-9386-6D9BCBD3EE9A}"/>
    <cellStyle name="Eingabe 3 3 3 8" xfId="8538" xr:uid="{5595A613-6D07-428F-B78F-986E4584F154}"/>
    <cellStyle name="Eingabe 3 3 3 8 2" xfId="28922" xr:uid="{8DB606EB-5859-4A04-AB50-60603148A5FC}"/>
    <cellStyle name="Eingabe 3 3 3 9" xfId="8539" xr:uid="{ECC3713D-7AFF-4931-A66F-5877DEFA15AB}"/>
    <cellStyle name="Eingabe 3 3 3 9 2" xfId="28923" xr:uid="{A4EBF60A-D733-46F4-818E-89C8A9CAD682}"/>
    <cellStyle name="Eingabe 3 3 4" xfId="8540" xr:uid="{FFC0EC1B-E2DD-427A-ACAC-5C1B1A2F5814}"/>
    <cellStyle name="Eingabe 3 3 4 2" xfId="28924" xr:uid="{826699B2-158C-4A11-BB30-F01F2A9977E6}"/>
    <cellStyle name="Eingabe 3 3 5" xfId="8541" xr:uid="{D3A60AED-2CE1-47A2-921A-58F1CD8070CA}"/>
    <cellStyle name="Eingabe 3 3 5 2" xfId="28925" xr:uid="{736D0DFA-D5A8-453C-B4FE-8BC54802052B}"/>
    <cellStyle name="Eingabe 3 3 6" xfId="8542" xr:uid="{006F50CC-D1FC-4DCF-92DC-3524F844F170}"/>
    <cellStyle name="Eingabe 3 3 6 2" xfId="28926" xr:uid="{4101FE2E-F0FD-4497-BCE8-97D42A3A1552}"/>
    <cellStyle name="Eingabe 3 3 7" xfId="8543" xr:uid="{6D91B65E-DEB0-4DCF-A27F-F1BD664BF388}"/>
    <cellStyle name="Eingabe 3 3 7 2" xfId="28927" xr:uid="{07BFD379-21F2-4A7E-B0F2-01E5B4FA49AB}"/>
    <cellStyle name="Eingabe 3 3 8" xfId="8544" xr:uid="{C6E62500-E519-492B-8C7D-CC5C60112E81}"/>
    <cellStyle name="Eingabe 3 3 8 2" xfId="28928" xr:uid="{6ADD5190-8406-4540-99CB-B7CDA98232A1}"/>
    <cellStyle name="Eingabe 3 3 9" xfId="8545" xr:uid="{D1D51BF0-39FE-4612-811D-898431450C4A}"/>
    <cellStyle name="Eingabe 3 3 9 2" xfId="28929" xr:uid="{9D0DBFCD-5885-4C5A-9F32-54E2E506C48F}"/>
    <cellStyle name="Eingabe 3 4" xfId="8546" xr:uid="{661849A9-9CBF-4116-8912-12387D33CA2B}"/>
    <cellStyle name="Eingabe 3 4 10" xfId="8547" xr:uid="{2EC8A2C1-66CF-44DE-815E-6D76800EAB10}"/>
    <cellStyle name="Eingabe 3 4 10 2" xfId="28930" xr:uid="{52F55E3D-C794-43CC-B6EA-5C0B7DD88EDF}"/>
    <cellStyle name="Eingabe 3 4 11" xfId="8548" xr:uid="{9956811C-D9C9-4856-9AD4-752DC4E1EB34}"/>
    <cellStyle name="Eingabe 3 4 11 2" xfId="28931" xr:uid="{DFB2B584-D37A-4D96-B804-27FC1355C413}"/>
    <cellStyle name="Eingabe 3 4 12" xfId="8549" xr:uid="{272E9EB7-4A93-43E1-9EA6-6B827707CFA1}"/>
    <cellStyle name="Eingabe 3 4 12 2" xfId="28932" xr:uid="{70F33C72-86FC-45DC-8ADF-BC4D39095B47}"/>
    <cellStyle name="Eingabe 3 4 13" xfId="8550" xr:uid="{4D08BDCB-A75E-45D6-8A1F-A45B53857EE9}"/>
    <cellStyle name="Eingabe 3 4 13 2" xfId="28933" xr:uid="{F0AD5058-8E8B-495E-AC8D-78B1E3C2461D}"/>
    <cellStyle name="Eingabe 3 4 14" xfId="8551" xr:uid="{DC8E0117-0B38-4614-ABA1-24A339D068E8}"/>
    <cellStyle name="Eingabe 3 4 14 2" xfId="28934" xr:uid="{16599328-EE04-41A1-948C-604654006006}"/>
    <cellStyle name="Eingabe 3 4 15" xfId="8552" xr:uid="{57B28730-29D5-4F3D-A64B-7DA84B3B237D}"/>
    <cellStyle name="Eingabe 3 4 15 2" xfId="28935" xr:uid="{4E49C709-8EB1-4113-A753-D819CCCBDDBA}"/>
    <cellStyle name="Eingabe 3 4 16" xfId="28936" xr:uid="{F0F706D0-E99E-4AD2-BAA9-022667FAB1E9}"/>
    <cellStyle name="Eingabe 3 4 2" xfId="8553" xr:uid="{1B89B5D9-DEA7-4EC9-84E1-67A17F07E986}"/>
    <cellStyle name="Eingabe 3 4 2 10" xfId="8554" xr:uid="{1D5D68E0-C7B3-474B-ABF0-7FFB06043AEF}"/>
    <cellStyle name="Eingabe 3 4 2 10 2" xfId="28937" xr:uid="{78C5A9EC-0CB5-4A7A-8D9B-6BF2FB22BDB9}"/>
    <cellStyle name="Eingabe 3 4 2 11" xfId="8555" xr:uid="{807D33E9-9F34-46B2-A010-C3818134852E}"/>
    <cellStyle name="Eingabe 3 4 2 11 2" xfId="28938" xr:uid="{BAF89CF2-3477-47C6-B5DE-D1974D65230F}"/>
    <cellStyle name="Eingabe 3 4 2 12" xfId="8556" xr:uid="{C628BE40-07F0-400D-B6B6-A8B6728F614C}"/>
    <cellStyle name="Eingabe 3 4 2 12 2" xfId="28939" xr:uid="{A4730851-6A2A-4880-96CF-C6FE25F99704}"/>
    <cellStyle name="Eingabe 3 4 2 13" xfId="8557" xr:uid="{421D124F-391D-45D3-9122-4B538577974D}"/>
    <cellStyle name="Eingabe 3 4 2 13 2" xfId="28940" xr:uid="{19952405-19D3-4ED2-AFD5-B8FE2D1C883C}"/>
    <cellStyle name="Eingabe 3 4 2 14" xfId="8558" xr:uid="{43CE10DC-E897-410A-A787-BD7808555CC6}"/>
    <cellStyle name="Eingabe 3 4 2 14 2" xfId="28941" xr:uid="{324A7B73-27DB-4A91-BE42-5AE8D3EBABC7}"/>
    <cellStyle name="Eingabe 3 4 2 15" xfId="28942" xr:uid="{752C2E9F-6650-42F7-BB9C-A00810CA0F18}"/>
    <cellStyle name="Eingabe 3 4 2 2" xfId="8559" xr:uid="{8238DA2C-5131-4165-83EC-33F57C4C8708}"/>
    <cellStyle name="Eingabe 3 4 2 2 10" xfId="8560" xr:uid="{8FCCFFBE-27F4-4F89-A63B-4689AA85E2F3}"/>
    <cellStyle name="Eingabe 3 4 2 2 10 2" xfId="28943" xr:uid="{763F6104-C56A-4520-BBE6-805BCB152324}"/>
    <cellStyle name="Eingabe 3 4 2 2 11" xfId="8561" xr:uid="{20F97121-223B-4EFE-A4E7-0C1A78F66DD1}"/>
    <cellStyle name="Eingabe 3 4 2 2 11 2" xfId="28944" xr:uid="{873F00E4-7F36-40C9-873B-2241AC1E8E76}"/>
    <cellStyle name="Eingabe 3 4 2 2 12" xfId="8562" xr:uid="{96228E9F-CFE7-4C0C-9D9A-433D2458E069}"/>
    <cellStyle name="Eingabe 3 4 2 2 12 2" xfId="28945" xr:uid="{2C499786-2168-48F4-AADD-6A8E57570B2B}"/>
    <cellStyle name="Eingabe 3 4 2 2 13" xfId="8563" xr:uid="{B572AF58-1364-4880-8282-EEB4907A413C}"/>
    <cellStyle name="Eingabe 3 4 2 2 13 2" xfId="28946" xr:uid="{FFB3A238-70A8-4469-9816-9952D9BF2C95}"/>
    <cellStyle name="Eingabe 3 4 2 2 14" xfId="8564" xr:uid="{2BE600E5-F086-4009-AF32-FF04A7CD5C38}"/>
    <cellStyle name="Eingabe 3 4 2 2 14 2" xfId="28947" xr:uid="{67D67F1F-5D12-4DF2-A32E-86B9C97002BF}"/>
    <cellStyle name="Eingabe 3 4 2 2 15" xfId="28948" xr:uid="{500648FF-8129-431D-90BF-FDEA20D512EA}"/>
    <cellStyle name="Eingabe 3 4 2 2 2" xfId="8565" xr:uid="{0F32B06A-03DB-43A5-9E4F-3BFD0845CDFD}"/>
    <cellStyle name="Eingabe 3 4 2 2 2 2" xfId="28949" xr:uid="{655AB98B-41BA-4F79-A8B1-7F92849F60AB}"/>
    <cellStyle name="Eingabe 3 4 2 2 3" xfId="8566" xr:uid="{4D24DA9F-B139-4563-83CA-3D4627ED24F8}"/>
    <cellStyle name="Eingabe 3 4 2 2 3 2" xfId="28950" xr:uid="{0E08F92F-B0E3-419E-806A-7A9BDD423444}"/>
    <cellStyle name="Eingabe 3 4 2 2 4" xfId="8567" xr:uid="{2DA75B93-76A8-45C0-BC24-C0D03A8906FE}"/>
    <cellStyle name="Eingabe 3 4 2 2 4 2" xfId="28951" xr:uid="{41B2793D-455F-43E4-932B-369CD4D17EBF}"/>
    <cellStyle name="Eingabe 3 4 2 2 5" xfId="8568" xr:uid="{5ADBFCE2-1E37-4B27-907A-EB65C8E1AA59}"/>
    <cellStyle name="Eingabe 3 4 2 2 5 2" xfId="28952" xr:uid="{26A7547F-A6E8-4C63-BB33-0E1AFADC6370}"/>
    <cellStyle name="Eingabe 3 4 2 2 6" xfId="8569" xr:uid="{22A9032C-4068-491B-8587-BD849C902641}"/>
    <cellStyle name="Eingabe 3 4 2 2 6 2" xfId="28953" xr:uid="{0ADFC2E6-E11C-4C56-B0E4-B99549AF3E77}"/>
    <cellStyle name="Eingabe 3 4 2 2 7" xfId="8570" xr:uid="{CBF0BF62-3C6A-497B-B6AC-DA8BE732CE7D}"/>
    <cellStyle name="Eingabe 3 4 2 2 7 2" xfId="28954" xr:uid="{0C0DB09B-752F-4942-9916-9A2BD2D4FA21}"/>
    <cellStyle name="Eingabe 3 4 2 2 8" xfId="8571" xr:uid="{CC36DC55-7052-4E57-876B-21E3852E77AC}"/>
    <cellStyle name="Eingabe 3 4 2 2 8 2" xfId="28955" xr:uid="{C61B7229-FB24-4310-B57C-8E56440FE3B4}"/>
    <cellStyle name="Eingabe 3 4 2 2 9" xfId="8572" xr:uid="{36E38000-7300-41E2-8343-F38FA9CA41B1}"/>
    <cellStyle name="Eingabe 3 4 2 2 9 2" xfId="28956" xr:uid="{A91C4E6A-4906-45A8-A728-C07A4ADBDA21}"/>
    <cellStyle name="Eingabe 3 4 2 3" xfId="8573" xr:uid="{43A084C6-17E3-4B9F-A352-B4A3DC94C293}"/>
    <cellStyle name="Eingabe 3 4 2 3 2" xfId="28957" xr:uid="{AE81CD48-118B-4994-B106-203DC63F2B04}"/>
    <cellStyle name="Eingabe 3 4 2 4" xfId="8574" xr:uid="{D3BBBB13-EB6B-48DC-A0A2-39EF55FE36AC}"/>
    <cellStyle name="Eingabe 3 4 2 4 2" xfId="28958" xr:uid="{036FFFA2-5C75-4E93-A023-1209D9D3132B}"/>
    <cellStyle name="Eingabe 3 4 2 5" xfId="8575" xr:uid="{7451CF57-6B27-4D18-BD7D-AA43B257950E}"/>
    <cellStyle name="Eingabe 3 4 2 5 2" xfId="28959" xr:uid="{91C38F50-9A4B-4BFD-92E5-2ACC2098F29F}"/>
    <cellStyle name="Eingabe 3 4 2 6" xfId="8576" xr:uid="{A3CD6C08-E96C-487D-8A47-A03C43CEB339}"/>
    <cellStyle name="Eingabe 3 4 2 6 2" xfId="28960" xr:uid="{BF99E6E4-275D-493A-B78E-F86326A7B620}"/>
    <cellStyle name="Eingabe 3 4 2 7" xfId="8577" xr:uid="{2ECCAB3D-1991-447F-A580-428B5964C1CD}"/>
    <cellStyle name="Eingabe 3 4 2 7 2" xfId="28961" xr:uid="{3F47FF60-CFC3-46F7-ACA4-6D94B4820A58}"/>
    <cellStyle name="Eingabe 3 4 2 8" xfId="8578" xr:uid="{AF39D385-61C0-4B94-A38B-AF811AACC0A4}"/>
    <cellStyle name="Eingabe 3 4 2 8 2" xfId="28962" xr:uid="{2F99E97E-DDC7-4057-9139-92CD9B248A8E}"/>
    <cellStyle name="Eingabe 3 4 2 9" xfId="8579" xr:uid="{97208FA9-59FF-48A3-8D9A-7B1475FCC270}"/>
    <cellStyle name="Eingabe 3 4 2 9 2" xfId="28963" xr:uid="{0583D24A-89C4-46A6-85E3-E2CD955DF5C8}"/>
    <cellStyle name="Eingabe 3 4 3" xfId="8580" xr:uid="{988EA313-7A71-44B9-83DF-A5C804C77BD2}"/>
    <cellStyle name="Eingabe 3 4 3 10" xfId="8581" xr:uid="{AC6A61D5-8EA8-4721-B8DC-84EB2B513B4D}"/>
    <cellStyle name="Eingabe 3 4 3 10 2" xfId="28964" xr:uid="{6689F220-9432-498E-A953-C0B4C54C2F0C}"/>
    <cellStyle name="Eingabe 3 4 3 11" xfId="8582" xr:uid="{60C9DC37-9A8C-46E6-B6BB-83B64403F86A}"/>
    <cellStyle name="Eingabe 3 4 3 11 2" xfId="28965" xr:uid="{107C9BC0-1B68-44A1-96DF-C226DD682F64}"/>
    <cellStyle name="Eingabe 3 4 3 12" xfId="8583" xr:uid="{834A330A-97E3-4503-97C1-533FE243F5FE}"/>
    <cellStyle name="Eingabe 3 4 3 12 2" xfId="28966" xr:uid="{AD98F87D-FD53-4CA8-AFB2-1B3A419DCD8D}"/>
    <cellStyle name="Eingabe 3 4 3 13" xfId="8584" xr:uid="{FBF874EF-764E-42B7-9F4C-C2D13B4C828C}"/>
    <cellStyle name="Eingabe 3 4 3 13 2" xfId="28967" xr:uid="{AE2F9B19-BAD7-481D-82B7-BE1706CCFEEF}"/>
    <cellStyle name="Eingabe 3 4 3 14" xfId="8585" xr:uid="{4B210160-14BB-4A66-B5FE-B4181FBE4917}"/>
    <cellStyle name="Eingabe 3 4 3 14 2" xfId="28968" xr:uid="{CB2845A6-64E7-4618-A063-5536BC059C0D}"/>
    <cellStyle name="Eingabe 3 4 3 15" xfId="28969" xr:uid="{51FAB65C-86D2-4304-8A93-1AD8C058ECE1}"/>
    <cellStyle name="Eingabe 3 4 3 2" xfId="8586" xr:uid="{863DD09B-A49F-41AA-9A3A-0C3A2CA9A6AD}"/>
    <cellStyle name="Eingabe 3 4 3 2 2" xfId="28970" xr:uid="{9E3BA890-729F-45E5-8701-FD583E2F4AEF}"/>
    <cellStyle name="Eingabe 3 4 3 3" xfId="8587" xr:uid="{33D78F20-FE65-4B68-A6FC-7A3FDAC3DF40}"/>
    <cellStyle name="Eingabe 3 4 3 3 2" xfId="28971" xr:uid="{1923B01A-D276-4B4A-AC89-DAD454F8280D}"/>
    <cellStyle name="Eingabe 3 4 3 4" xfId="8588" xr:uid="{3613B064-4C7E-4DEA-AF2D-0CD834540DB0}"/>
    <cellStyle name="Eingabe 3 4 3 4 2" xfId="28972" xr:uid="{83A0A76C-122B-4451-BD09-BD37EC493C09}"/>
    <cellStyle name="Eingabe 3 4 3 5" xfId="8589" xr:uid="{E3126BDE-E666-4930-A3D1-175207CC8B8A}"/>
    <cellStyle name="Eingabe 3 4 3 5 2" xfId="28973" xr:uid="{DB3AA460-0005-415B-AFF9-BEF12F921A4F}"/>
    <cellStyle name="Eingabe 3 4 3 6" xfId="8590" xr:uid="{71314C4B-5AD6-4ED4-A5D5-934F26BA88BF}"/>
    <cellStyle name="Eingabe 3 4 3 6 2" xfId="28974" xr:uid="{47778AED-7BF5-453C-9793-770B152ADE14}"/>
    <cellStyle name="Eingabe 3 4 3 7" xfId="8591" xr:uid="{24703AF0-8F41-48D8-A8F3-344474E9FCB1}"/>
    <cellStyle name="Eingabe 3 4 3 7 2" xfId="28975" xr:uid="{8F35BE55-0F09-4F50-B051-B1953035A79B}"/>
    <cellStyle name="Eingabe 3 4 3 8" xfId="8592" xr:uid="{607738D7-A422-4396-8EC3-89FDC2616706}"/>
    <cellStyle name="Eingabe 3 4 3 8 2" xfId="28976" xr:uid="{5C0823FE-B3E6-480A-9720-DFAF73102D66}"/>
    <cellStyle name="Eingabe 3 4 3 9" xfId="8593" xr:uid="{EECE734B-2D2E-4F05-9496-DC3B1C9D7F2D}"/>
    <cellStyle name="Eingabe 3 4 3 9 2" xfId="28977" xr:uid="{2535AD72-4CFB-4854-AB87-A96DC2E3879F}"/>
    <cellStyle name="Eingabe 3 4 4" xfId="8594" xr:uid="{BF56754E-CE38-4FC5-A2DA-84C78230D87A}"/>
    <cellStyle name="Eingabe 3 4 4 2" xfId="28978" xr:uid="{6F7C4E56-F339-4A77-B6FE-680B11E31521}"/>
    <cellStyle name="Eingabe 3 4 5" xfId="8595" xr:uid="{78A093DB-F79B-4240-B7B9-DA5D58FD5DF4}"/>
    <cellStyle name="Eingabe 3 4 5 2" xfId="28979" xr:uid="{D2E8612D-2C28-436A-A08B-9C607B1345A7}"/>
    <cellStyle name="Eingabe 3 4 6" xfId="8596" xr:uid="{28716A27-7579-445E-B969-4672CAADBA6F}"/>
    <cellStyle name="Eingabe 3 4 6 2" xfId="28980" xr:uid="{D7A64940-ABC7-497A-9A7C-A590C38A56D1}"/>
    <cellStyle name="Eingabe 3 4 7" xfId="8597" xr:uid="{C8B333BE-C896-4E59-B57B-BF7940D47018}"/>
    <cellStyle name="Eingabe 3 4 7 2" xfId="28981" xr:uid="{F072EE53-D36C-4EF7-9425-46E54A8F19B5}"/>
    <cellStyle name="Eingabe 3 4 8" xfId="8598" xr:uid="{F9727D8C-C03B-45DA-B75E-66D18A80E579}"/>
    <cellStyle name="Eingabe 3 4 8 2" xfId="28982" xr:uid="{3DC85FDE-D066-4A6A-8FEB-2A68A221BD87}"/>
    <cellStyle name="Eingabe 3 4 9" xfId="8599" xr:uid="{0CD8FA23-BC3C-4061-95EA-E12439BF20C2}"/>
    <cellStyle name="Eingabe 3 4 9 2" xfId="28983" xr:uid="{812F1905-2A76-41B4-AD66-B3C7E5AFFC0F}"/>
    <cellStyle name="Eingabe 3 5" xfId="8600" xr:uid="{0FBEA814-C146-4C6B-9015-AA3A7D1D80F6}"/>
    <cellStyle name="Eingabe 3 5 10" xfId="8601" xr:uid="{F53D20D4-6363-4E44-B460-AD20B62BAC60}"/>
    <cellStyle name="Eingabe 3 5 10 2" xfId="28984" xr:uid="{1DA86DE9-D04D-4396-A1B7-A26B0521FE98}"/>
    <cellStyle name="Eingabe 3 5 11" xfId="8602" xr:uid="{11FAD421-D640-4CE4-8872-0A290B55942F}"/>
    <cellStyle name="Eingabe 3 5 11 2" xfId="28985" xr:uid="{3076A21C-972B-4371-81F2-2AF877C17C06}"/>
    <cellStyle name="Eingabe 3 5 12" xfId="8603" xr:uid="{AF124821-CAA6-40A2-AC78-87DAC2EE8E06}"/>
    <cellStyle name="Eingabe 3 5 12 2" xfId="28986" xr:uid="{36C5E1F6-6E7D-4A0F-8A46-7E92762DACCC}"/>
    <cellStyle name="Eingabe 3 5 13" xfId="8604" xr:uid="{081E1B34-B409-4F83-8AE7-FAE72AB95C32}"/>
    <cellStyle name="Eingabe 3 5 13 2" xfId="28987" xr:uid="{526E25E9-8930-4709-86F7-B2D21E40345A}"/>
    <cellStyle name="Eingabe 3 5 14" xfId="8605" xr:uid="{C33C15BA-013A-44F5-9F53-4FC422220F1A}"/>
    <cellStyle name="Eingabe 3 5 14 2" xfId="28988" xr:uid="{FA5A1B3C-D864-4EF0-835D-126545ABE597}"/>
    <cellStyle name="Eingabe 3 5 15" xfId="8606" xr:uid="{68EFB01F-8F33-4A65-A61D-33BE7C71965F}"/>
    <cellStyle name="Eingabe 3 5 15 2" xfId="28989" xr:uid="{15227B37-115A-4650-8645-53DA11F99744}"/>
    <cellStyle name="Eingabe 3 5 16" xfId="28990" xr:uid="{52B2A900-08A1-4F5F-BF57-0896E97B5473}"/>
    <cellStyle name="Eingabe 3 5 2" xfId="8607" xr:uid="{E5D2A667-4AEF-4F68-A015-3914196FFEC3}"/>
    <cellStyle name="Eingabe 3 5 2 10" xfId="8608" xr:uid="{9271F385-ADD0-4DF4-9F33-067EF7E36DAB}"/>
    <cellStyle name="Eingabe 3 5 2 10 2" xfId="28991" xr:uid="{E9CEC325-379E-479B-8E32-7AC4B6E09655}"/>
    <cellStyle name="Eingabe 3 5 2 11" xfId="8609" xr:uid="{4D39F787-30E5-4037-910F-EDA4584AFBB0}"/>
    <cellStyle name="Eingabe 3 5 2 11 2" xfId="28992" xr:uid="{5F6CCD48-58B8-4B13-9C49-5BB184C2C721}"/>
    <cellStyle name="Eingabe 3 5 2 12" xfId="8610" xr:uid="{32C5251B-095B-4A60-A007-DBD579CDF5B1}"/>
    <cellStyle name="Eingabe 3 5 2 12 2" xfId="28993" xr:uid="{6494DE8B-E945-4614-BF65-8CFA460F89E2}"/>
    <cellStyle name="Eingabe 3 5 2 13" xfId="8611" xr:uid="{FBE8B29F-5AC6-4DA3-A8C0-285A51595894}"/>
    <cellStyle name="Eingabe 3 5 2 13 2" xfId="28994" xr:uid="{78AE293E-AC97-4353-B9D7-BA07950BAC3E}"/>
    <cellStyle name="Eingabe 3 5 2 14" xfId="8612" xr:uid="{53EAB9D4-40D0-4E13-853D-075DF1FE38C5}"/>
    <cellStyle name="Eingabe 3 5 2 14 2" xfId="28995" xr:uid="{4CEBFD5C-78EB-4D76-A91B-EDEABBA4A845}"/>
    <cellStyle name="Eingabe 3 5 2 15" xfId="28996" xr:uid="{47D69CDD-67B7-4D06-AE40-92A89912AFC8}"/>
    <cellStyle name="Eingabe 3 5 2 2" xfId="8613" xr:uid="{0A6CE3E1-0FF1-4632-ACA8-522AA5A8478E}"/>
    <cellStyle name="Eingabe 3 5 2 2 10" xfId="8614" xr:uid="{9DBAE1EC-9846-404C-BD05-24F22169CDD1}"/>
    <cellStyle name="Eingabe 3 5 2 2 10 2" xfId="28997" xr:uid="{D41D2AF2-367E-4E7E-94F8-E431429E1396}"/>
    <cellStyle name="Eingabe 3 5 2 2 11" xfId="8615" xr:uid="{0B566BAD-3597-4898-ACA7-9972AF695145}"/>
    <cellStyle name="Eingabe 3 5 2 2 11 2" xfId="28998" xr:uid="{46D73195-A812-4E45-905F-5000F661E097}"/>
    <cellStyle name="Eingabe 3 5 2 2 12" xfId="8616" xr:uid="{8ABE1856-BC48-477A-83C9-0E497CF1EF4B}"/>
    <cellStyle name="Eingabe 3 5 2 2 12 2" xfId="28999" xr:uid="{25FBB2DE-82ED-496C-8E40-FB2431A9798B}"/>
    <cellStyle name="Eingabe 3 5 2 2 13" xfId="8617" xr:uid="{13902603-6D70-47D6-9BB1-67BB4F84E19D}"/>
    <cellStyle name="Eingabe 3 5 2 2 13 2" xfId="29000" xr:uid="{9DD04659-F29C-4455-99D8-B62F50BB5C00}"/>
    <cellStyle name="Eingabe 3 5 2 2 14" xfId="8618" xr:uid="{452F95C6-91ED-4C0D-B234-3BA93FA495D3}"/>
    <cellStyle name="Eingabe 3 5 2 2 14 2" xfId="29001" xr:uid="{DB969F3D-946B-433A-A41C-A8D31D52A322}"/>
    <cellStyle name="Eingabe 3 5 2 2 15" xfId="29002" xr:uid="{7DFAC555-35FE-412D-879C-94FBBC79B02D}"/>
    <cellStyle name="Eingabe 3 5 2 2 2" xfId="8619" xr:uid="{253D910D-2BC5-4E3D-BDBE-FFAA4B1144C8}"/>
    <cellStyle name="Eingabe 3 5 2 2 2 2" xfId="29003" xr:uid="{667DE6A7-3E67-4465-952A-8F15AAC07C71}"/>
    <cellStyle name="Eingabe 3 5 2 2 3" xfId="8620" xr:uid="{B9515FE1-5D16-4BF3-A8DE-CD5EE79A610A}"/>
    <cellStyle name="Eingabe 3 5 2 2 3 2" xfId="29004" xr:uid="{39B53BBD-3DE2-41E6-AC3B-CE1CEE45F996}"/>
    <cellStyle name="Eingabe 3 5 2 2 4" xfId="8621" xr:uid="{92DD70C6-A661-4CB3-92BB-303531B16C82}"/>
    <cellStyle name="Eingabe 3 5 2 2 4 2" xfId="29005" xr:uid="{5B963A0A-C902-43E7-A2FF-305735CB9994}"/>
    <cellStyle name="Eingabe 3 5 2 2 5" xfId="8622" xr:uid="{6286ADDB-1DAD-4719-B44F-C2B28937B2CE}"/>
    <cellStyle name="Eingabe 3 5 2 2 5 2" xfId="29006" xr:uid="{B56C75D5-E169-4745-AA1A-3C14D2E1A34A}"/>
    <cellStyle name="Eingabe 3 5 2 2 6" xfId="8623" xr:uid="{6C15E798-537A-4B21-B62D-7E6555E0AD80}"/>
    <cellStyle name="Eingabe 3 5 2 2 6 2" xfId="29007" xr:uid="{01B8638B-8AED-48A1-B979-485B067F81C5}"/>
    <cellStyle name="Eingabe 3 5 2 2 7" xfId="8624" xr:uid="{FC22E7D4-2F91-499D-ADCB-40D56AD0F838}"/>
    <cellStyle name="Eingabe 3 5 2 2 7 2" xfId="29008" xr:uid="{CFE693DE-4208-4EFF-8DC9-FC68BAD5B1FF}"/>
    <cellStyle name="Eingabe 3 5 2 2 8" xfId="8625" xr:uid="{CC7E3F25-6E81-455D-BD5E-0F15D68A2F8D}"/>
    <cellStyle name="Eingabe 3 5 2 2 8 2" xfId="29009" xr:uid="{B532A141-6B2F-46D0-9F1B-AB95724188D9}"/>
    <cellStyle name="Eingabe 3 5 2 2 9" xfId="8626" xr:uid="{C9328571-C43C-4FE2-94ED-94D4726178C4}"/>
    <cellStyle name="Eingabe 3 5 2 2 9 2" xfId="29010" xr:uid="{A38D2BCA-89AE-4A88-A373-9B24ADDDA0DF}"/>
    <cellStyle name="Eingabe 3 5 2 3" xfId="8627" xr:uid="{D0A1ED8C-5437-4C5D-A193-348C3824779A}"/>
    <cellStyle name="Eingabe 3 5 2 3 2" xfId="29011" xr:uid="{488C3B79-B271-43A2-BCDD-92F744649F42}"/>
    <cellStyle name="Eingabe 3 5 2 4" xfId="8628" xr:uid="{39751EFA-6E9F-4287-A622-393F194858AD}"/>
    <cellStyle name="Eingabe 3 5 2 4 2" xfId="29012" xr:uid="{0DEA7D8F-303A-4ED0-9CB2-43903FFD714B}"/>
    <cellStyle name="Eingabe 3 5 2 5" xfId="8629" xr:uid="{49B037FF-042E-4720-86CF-3A60092A593C}"/>
    <cellStyle name="Eingabe 3 5 2 5 2" xfId="29013" xr:uid="{9E3E5E17-DC06-46A5-9928-FA38EA33131C}"/>
    <cellStyle name="Eingabe 3 5 2 6" xfId="8630" xr:uid="{8BAC9C6F-3E56-454C-8D90-F5844028189E}"/>
    <cellStyle name="Eingabe 3 5 2 6 2" xfId="29014" xr:uid="{8B139976-AA9E-418F-BA05-532F748C5C84}"/>
    <cellStyle name="Eingabe 3 5 2 7" xfId="8631" xr:uid="{6182D55D-D71F-418D-9CB5-41CB779BDDB9}"/>
    <cellStyle name="Eingabe 3 5 2 7 2" xfId="29015" xr:uid="{0CF19B15-07EA-454B-8511-4F751AFC7D45}"/>
    <cellStyle name="Eingabe 3 5 2 8" xfId="8632" xr:uid="{2B321E77-A7CA-4A90-8C2F-E633C3E911E9}"/>
    <cellStyle name="Eingabe 3 5 2 8 2" xfId="29016" xr:uid="{58404524-5AFC-4845-8C8A-ED911817A95D}"/>
    <cellStyle name="Eingabe 3 5 2 9" xfId="8633" xr:uid="{BA651A51-6FF7-48ED-9623-1789391971AE}"/>
    <cellStyle name="Eingabe 3 5 2 9 2" xfId="29017" xr:uid="{531E1B50-9DFC-4FDE-A3B3-70145D947988}"/>
    <cellStyle name="Eingabe 3 5 3" xfId="8634" xr:uid="{FAA91233-B10A-4186-8163-2FF4ED1C93F0}"/>
    <cellStyle name="Eingabe 3 5 3 10" xfId="8635" xr:uid="{F3B6FD9C-0EDE-47B2-B181-0BB65790E537}"/>
    <cellStyle name="Eingabe 3 5 3 10 2" xfId="29018" xr:uid="{396445A0-FDB3-4C88-BB8D-4047D31C10A3}"/>
    <cellStyle name="Eingabe 3 5 3 11" xfId="8636" xr:uid="{4207FD0B-1F66-4186-939D-9A968571EDB9}"/>
    <cellStyle name="Eingabe 3 5 3 11 2" xfId="29019" xr:uid="{61751CE1-6715-404E-9E2B-095D08538CF6}"/>
    <cellStyle name="Eingabe 3 5 3 12" xfId="8637" xr:uid="{7839CAFB-9DA6-474D-9FC4-9B231812B480}"/>
    <cellStyle name="Eingabe 3 5 3 12 2" xfId="29020" xr:uid="{833334C3-03A2-4FFC-BE06-5B9D9C33CFDD}"/>
    <cellStyle name="Eingabe 3 5 3 13" xfId="8638" xr:uid="{8635195F-0494-4ED6-A988-83321ABA88A3}"/>
    <cellStyle name="Eingabe 3 5 3 13 2" xfId="29021" xr:uid="{A4EFCBDF-6D69-4961-AB5E-9AA1A9C063B3}"/>
    <cellStyle name="Eingabe 3 5 3 14" xfId="8639" xr:uid="{73C76203-89D9-43E9-A1E5-3A24969C26D9}"/>
    <cellStyle name="Eingabe 3 5 3 14 2" xfId="29022" xr:uid="{DD31ADD2-B5B4-4B00-96AA-63A76E240E84}"/>
    <cellStyle name="Eingabe 3 5 3 15" xfId="29023" xr:uid="{7CD1D000-EF5B-4E17-8B01-4549DC3DD3FA}"/>
    <cellStyle name="Eingabe 3 5 3 2" xfId="8640" xr:uid="{ED7D1A41-0A6F-4D44-B622-EDCF9E2989E1}"/>
    <cellStyle name="Eingabe 3 5 3 2 2" xfId="29024" xr:uid="{4D083894-28BA-4B6D-978E-3107AD2BC4F8}"/>
    <cellStyle name="Eingabe 3 5 3 3" xfId="8641" xr:uid="{55BC08D8-D0C4-41E0-9975-5152EBB580CF}"/>
    <cellStyle name="Eingabe 3 5 3 3 2" xfId="29025" xr:uid="{0CD5F439-DAB8-4160-894A-0017CED54580}"/>
    <cellStyle name="Eingabe 3 5 3 4" xfId="8642" xr:uid="{83BC2464-7B0D-46E1-93D3-E34A0A8EB4C2}"/>
    <cellStyle name="Eingabe 3 5 3 4 2" xfId="29026" xr:uid="{EE477E19-AD8C-4D07-A234-93F657AC8DEF}"/>
    <cellStyle name="Eingabe 3 5 3 5" xfId="8643" xr:uid="{28D01F8F-F125-49DC-8BCD-63B9C71150A4}"/>
    <cellStyle name="Eingabe 3 5 3 5 2" xfId="29027" xr:uid="{6008499D-937D-4F3F-BC53-3818460CAEDE}"/>
    <cellStyle name="Eingabe 3 5 3 6" xfId="8644" xr:uid="{E921A184-C60F-475D-BBCD-5DFFC0DF2584}"/>
    <cellStyle name="Eingabe 3 5 3 6 2" xfId="29028" xr:uid="{930680EE-F678-479D-AC51-625DD1A1B062}"/>
    <cellStyle name="Eingabe 3 5 3 7" xfId="8645" xr:uid="{0A3FD7FD-3201-4568-A927-FAE7941C978F}"/>
    <cellStyle name="Eingabe 3 5 3 7 2" xfId="29029" xr:uid="{DCB710B5-40D0-4352-BCA3-F97C8BDF504D}"/>
    <cellStyle name="Eingabe 3 5 3 8" xfId="8646" xr:uid="{FEF63EA6-C12E-482A-8250-F1351FD37347}"/>
    <cellStyle name="Eingabe 3 5 3 8 2" xfId="29030" xr:uid="{C0C441D1-A865-4D84-8B8B-130F59B37277}"/>
    <cellStyle name="Eingabe 3 5 3 9" xfId="8647" xr:uid="{DF7AF9C5-6618-4E79-949A-C37853660BCC}"/>
    <cellStyle name="Eingabe 3 5 3 9 2" xfId="29031" xr:uid="{8E55692D-FE81-44DF-B754-E731300A14F3}"/>
    <cellStyle name="Eingabe 3 5 4" xfId="8648" xr:uid="{3FA4E174-B2B4-4F07-920E-DCAC5F88181E}"/>
    <cellStyle name="Eingabe 3 5 4 2" xfId="29032" xr:uid="{6637E931-AC23-40A3-9CEC-60B4C048F4A9}"/>
    <cellStyle name="Eingabe 3 5 5" xfId="8649" xr:uid="{C73C0B14-9CBF-4EB9-A8FD-CBB18C5E7DAB}"/>
    <cellStyle name="Eingabe 3 5 5 2" xfId="29033" xr:uid="{67EA839A-9D6C-4004-8625-D05AC585E8F8}"/>
    <cellStyle name="Eingabe 3 5 6" xfId="8650" xr:uid="{09D9F19E-4241-400D-A0BD-FE44AE952F84}"/>
    <cellStyle name="Eingabe 3 5 6 2" xfId="29034" xr:uid="{24464E89-5891-4366-9945-CC4D9BA2E833}"/>
    <cellStyle name="Eingabe 3 5 7" xfId="8651" xr:uid="{A7B193CC-F34B-4903-B85E-9EA198845C91}"/>
    <cellStyle name="Eingabe 3 5 7 2" xfId="29035" xr:uid="{C5FCABFF-6A3D-4034-8909-DB465FFD25D0}"/>
    <cellStyle name="Eingabe 3 5 8" xfId="8652" xr:uid="{C5C685AF-7A66-4F26-8AEE-3515E8D9A4F2}"/>
    <cellStyle name="Eingabe 3 5 8 2" xfId="29036" xr:uid="{B01E1222-C2CE-4CA8-98ED-E742A5423D88}"/>
    <cellStyle name="Eingabe 3 5 9" xfId="8653" xr:uid="{7978005D-8FD6-450C-8E43-B2015AEBF228}"/>
    <cellStyle name="Eingabe 3 5 9 2" xfId="29037" xr:uid="{DA2B664B-AC67-4F16-90D3-8D97198D9BCB}"/>
    <cellStyle name="Eingabe 3 6" xfId="8654" xr:uid="{89881DE8-322E-4134-8919-E8CFA6BA6333}"/>
    <cellStyle name="Eingabe 3 6 10" xfId="8655" xr:uid="{5602F6AC-AEAC-40EE-ABC0-7BD0AD677564}"/>
    <cellStyle name="Eingabe 3 6 10 2" xfId="29038" xr:uid="{98A39F4A-C62C-40A3-8400-3A63E48B5DF4}"/>
    <cellStyle name="Eingabe 3 6 11" xfId="8656" xr:uid="{BBB6C750-A270-4847-A8F7-F92CE6AB7833}"/>
    <cellStyle name="Eingabe 3 6 11 2" xfId="29039" xr:uid="{33C0C8DB-AF19-422C-B8A7-3A0F54AD6F7A}"/>
    <cellStyle name="Eingabe 3 6 12" xfId="8657" xr:uid="{89AF7FCE-2C74-44F4-9576-A1C8310748BD}"/>
    <cellStyle name="Eingabe 3 6 12 2" xfId="29040" xr:uid="{103B24D0-958B-4977-9333-15EF2D7CE1FE}"/>
    <cellStyle name="Eingabe 3 6 13" xfId="8658" xr:uid="{A5F4D3A3-139C-4AC7-A254-3D8602A62330}"/>
    <cellStyle name="Eingabe 3 6 13 2" xfId="29041" xr:uid="{AB851A73-53E7-4BBA-B32B-B8C4122BD467}"/>
    <cellStyle name="Eingabe 3 6 14" xfId="8659" xr:uid="{6E79F5F0-7460-4F78-AAE9-4E802CF26658}"/>
    <cellStyle name="Eingabe 3 6 14 2" xfId="29042" xr:uid="{E7243E8A-7129-481B-9F9A-B392376DA4EF}"/>
    <cellStyle name="Eingabe 3 6 15" xfId="8660" xr:uid="{BBC54970-C29E-4CBD-951A-E47D293593AD}"/>
    <cellStyle name="Eingabe 3 6 15 2" xfId="29043" xr:uid="{38887E76-1D16-408A-815E-346CBAA0E80B}"/>
    <cellStyle name="Eingabe 3 6 16" xfId="29044" xr:uid="{6574C695-A3D6-4BC5-B229-C3BDBB589C84}"/>
    <cellStyle name="Eingabe 3 6 2" xfId="8661" xr:uid="{471B1F4C-E5EC-42BC-8326-10275184D236}"/>
    <cellStyle name="Eingabe 3 6 2 10" xfId="8662" xr:uid="{213560F9-DD74-49DC-B67E-EF63A7477DC8}"/>
    <cellStyle name="Eingabe 3 6 2 10 2" xfId="29045" xr:uid="{B58CD01D-421F-4861-AB99-EF09A3F57026}"/>
    <cellStyle name="Eingabe 3 6 2 11" xfId="8663" xr:uid="{BF0E615E-74EA-45F5-A907-5B9C20044F06}"/>
    <cellStyle name="Eingabe 3 6 2 11 2" xfId="29046" xr:uid="{7A15CD9A-17E7-4109-90E6-571C0797AA02}"/>
    <cellStyle name="Eingabe 3 6 2 12" xfId="8664" xr:uid="{FAECF7FA-2660-488F-8A0E-CABFC1338789}"/>
    <cellStyle name="Eingabe 3 6 2 12 2" xfId="29047" xr:uid="{65630266-1E56-4AB3-A1CB-4127E9222097}"/>
    <cellStyle name="Eingabe 3 6 2 13" xfId="8665" xr:uid="{D7054A14-1B50-4F4A-A504-FC2964727208}"/>
    <cellStyle name="Eingabe 3 6 2 13 2" xfId="29048" xr:uid="{3E557A0D-8566-4C62-A965-46C9A72F3414}"/>
    <cellStyle name="Eingabe 3 6 2 14" xfId="8666" xr:uid="{45A20719-61CD-46E8-B1F8-A60298B85D37}"/>
    <cellStyle name="Eingabe 3 6 2 14 2" xfId="29049" xr:uid="{77BC264C-96AB-461C-9C80-CE4FB65799D0}"/>
    <cellStyle name="Eingabe 3 6 2 15" xfId="29050" xr:uid="{BA80EDA8-98ED-44C2-B3A1-D7CD77174F28}"/>
    <cellStyle name="Eingabe 3 6 2 2" xfId="8667" xr:uid="{66ED7E6A-FDFB-455F-8F5B-D5198A29AFD9}"/>
    <cellStyle name="Eingabe 3 6 2 2 10" xfId="8668" xr:uid="{70108FBD-D5C1-44F4-A273-B55333DE3F0D}"/>
    <cellStyle name="Eingabe 3 6 2 2 10 2" xfId="29051" xr:uid="{5607173B-17BB-4ED0-950F-38AE91ED87B5}"/>
    <cellStyle name="Eingabe 3 6 2 2 11" xfId="8669" xr:uid="{BB8199B9-A4C1-4C03-B362-DB2565F7095B}"/>
    <cellStyle name="Eingabe 3 6 2 2 11 2" xfId="29052" xr:uid="{A5A07D66-990E-4C81-B24D-FB443A8DE837}"/>
    <cellStyle name="Eingabe 3 6 2 2 12" xfId="8670" xr:uid="{B0E7A823-E801-4FB8-9640-1D4126ECE4D5}"/>
    <cellStyle name="Eingabe 3 6 2 2 12 2" xfId="29053" xr:uid="{8D1A2C4A-D0E3-427B-BEFA-A8395A6F002B}"/>
    <cellStyle name="Eingabe 3 6 2 2 13" xfId="8671" xr:uid="{82A57851-7253-4A22-97D5-2375E3F5CF0B}"/>
    <cellStyle name="Eingabe 3 6 2 2 13 2" xfId="29054" xr:uid="{B901B52A-50CC-47EF-A696-8E1EDFE7F1F8}"/>
    <cellStyle name="Eingabe 3 6 2 2 14" xfId="8672" xr:uid="{9C388027-0B25-4B5C-8433-8AC4770F9791}"/>
    <cellStyle name="Eingabe 3 6 2 2 14 2" xfId="29055" xr:uid="{EACAE2D1-4D5C-40A8-AFDA-364FD9698B17}"/>
    <cellStyle name="Eingabe 3 6 2 2 15" xfId="29056" xr:uid="{CA649EA5-91B0-4A3B-BD37-430512BD9DC7}"/>
    <cellStyle name="Eingabe 3 6 2 2 2" xfId="8673" xr:uid="{956B665A-6CE4-41ED-8F48-36E4C81EAE9C}"/>
    <cellStyle name="Eingabe 3 6 2 2 2 2" xfId="29057" xr:uid="{DFBB9A2E-4FDA-48BE-B40C-62CA7183520F}"/>
    <cellStyle name="Eingabe 3 6 2 2 3" xfId="8674" xr:uid="{49F578A4-5BDD-41C6-A9F5-B4C849F1FF68}"/>
    <cellStyle name="Eingabe 3 6 2 2 3 2" xfId="29058" xr:uid="{A25E550A-03F9-4C5F-ADED-E1C24594809C}"/>
    <cellStyle name="Eingabe 3 6 2 2 4" xfId="8675" xr:uid="{2BFC0445-EDBB-4E80-B2D7-AC504F4D1383}"/>
    <cellStyle name="Eingabe 3 6 2 2 4 2" xfId="29059" xr:uid="{B7813099-0662-4A9A-9846-36D47892E91F}"/>
    <cellStyle name="Eingabe 3 6 2 2 5" xfId="8676" xr:uid="{C06C4317-58D8-40AF-8637-F4FFA7AA1CBE}"/>
    <cellStyle name="Eingabe 3 6 2 2 5 2" xfId="29060" xr:uid="{FD0E18AE-0248-48C2-97DE-0524A23F7FDB}"/>
    <cellStyle name="Eingabe 3 6 2 2 6" xfId="8677" xr:uid="{71C448A9-9E3C-4659-A957-616C20CF2026}"/>
    <cellStyle name="Eingabe 3 6 2 2 6 2" xfId="29061" xr:uid="{7658C5FF-D319-4220-9C46-6D9228565506}"/>
    <cellStyle name="Eingabe 3 6 2 2 7" xfId="8678" xr:uid="{7286A791-DC1A-4CF7-9FBC-655FB4B1D17E}"/>
    <cellStyle name="Eingabe 3 6 2 2 7 2" xfId="29062" xr:uid="{891B6637-BBE4-4A9A-9AFE-334274FEBC76}"/>
    <cellStyle name="Eingabe 3 6 2 2 8" xfId="8679" xr:uid="{BF785F72-D22C-46FD-A29E-6E9DAD4C65A8}"/>
    <cellStyle name="Eingabe 3 6 2 2 8 2" xfId="29063" xr:uid="{9F04549F-7EDC-4547-ADC5-AE98F78C1DC3}"/>
    <cellStyle name="Eingabe 3 6 2 2 9" xfId="8680" xr:uid="{0EB15B92-7C54-4504-8861-EE6AE15997A1}"/>
    <cellStyle name="Eingabe 3 6 2 2 9 2" xfId="29064" xr:uid="{7ADAB506-30E7-493C-9AA5-0C025B8270FC}"/>
    <cellStyle name="Eingabe 3 6 2 3" xfId="8681" xr:uid="{35BC7B6B-01FB-4E59-AF73-C4DB1A72C7C3}"/>
    <cellStyle name="Eingabe 3 6 2 3 2" xfId="29065" xr:uid="{58D2C4D9-88B6-4141-A3EA-4762217C8AFB}"/>
    <cellStyle name="Eingabe 3 6 2 4" xfId="8682" xr:uid="{0011C497-25E7-42D6-8B93-27D6A83065CA}"/>
    <cellStyle name="Eingabe 3 6 2 4 2" xfId="29066" xr:uid="{F1C2908A-247C-4314-93E9-0D9DCE051BB9}"/>
    <cellStyle name="Eingabe 3 6 2 5" xfId="8683" xr:uid="{05125972-AFCD-4193-A10D-51BA89D6D2BC}"/>
    <cellStyle name="Eingabe 3 6 2 5 2" xfId="29067" xr:uid="{33ECD529-232C-4219-8048-B7339348A4DA}"/>
    <cellStyle name="Eingabe 3 6 2 6" xfId="8684" xr:uid="{D55678AB-53BD-45A1-8064-7916B281836B}"/>
    <cellStyle name="Eingabe 3 6 2 6 2" xfId="29068" xr:uid="{F574C224-1F4F-4E95-9F36-165DF32934F9}"/>
    <cellStyle name="Eingabe 3 6 2 7" xfId="8685" xr:uid="{CC82B120-DC3F-4D7E-8CDE-37D7A8456E7C}"/>
    <cellStyle name="Eingabe 3 6 2 7 2" xfId="29069" xr:uid="{8C781A9C-268C-4A5A-B881-40D4A496E262}"/>
    <cellStyle name="Eingabe 3 6 2 8" xfId="8686" xr:uid="{F4F5CBBF-96CF-4ED1-B030-E9160BAF023B}"/>
    <cellStyle name="Eingabe 3 6 2 8 2" xfId="29070" xr:uid="{D97FD18C-2C9E-4752-9169-A915851D3109}"/>
    <cellStyle name="Eingabe 3 6 2 9" xfId="8687" xr:uid="{BAD48878-0836-4347-8CAD-D83425EA8736}"/>
    <cellStyle name="Eingabe 3 6 2 9 2" xfId="29071" xr:uid="{6EA5624D-D559-4B71-B014-114762AEC08E}"/>
    <cellStyle name="Eingabe 3 6 3" xfId="8688" xr:uid="{452A62B1-EEE7-4EDF-AE61-551D8C91079E}"/>
    <cellStyle name="Eingabe 3 6 3 10" xfId="8689" xr:uid="{4030CF37-0F68-442C-81A7-6DCC2E1649F7}"/>
    <cellStyle name="Eingabe 3 6 3 10 2" xfId="29072" xr:uid="{E82BBFFE-91E6-451C-868E-4F9CD4EE096C}"/>
    <cellStyle name="Eingabe 3 6 3 11" xfId="8690" xr:uid="{11EE0C46-6D31-48D3-BA8C-F36C54BD1548}"/>
    <cellStyle name="Eingabe 3 6 3 11 2" xfId="29073" xr:uid="{5E17D7BC-35D6-4D7B-9159-2B7DDEB363A8}"/>
    <cellStyle name="Eingabe 3 6 3 12" xfId="8691" xr:uid="{4D55BC46-3B54-4BB2-9F40-12B6A5716C19}"/>
    <cellStyle name="Eingabe 3 6 3 12 2" xfId="29074" xr:uid="{5BEAC8F8-01C8-4048-B147-B7D8CD854418}"/>
    <cellStyle name="Eingabe 3 6 3 13" xfId="8692" xr:uid="{8D5923E0-F67D-44FA-B082-AE4FD4163097}"/>
    <cellStyle name="Eingabe 3 6 3 13 2" xfId="29075" xr:uid="{DD1203E1-9561-4BEB-923D-F0DF65EA2111}"/>
    <cellStyle name="Eingabe 3 6 3 14" xfId="8693" xr:uid="{D3C6E37E-03B6-49A2-916B-BD8C47462A7F}"/>
    <cellStyle name="Eingabe 3 6 3 14 2" xfId="29076" xr:uid="{4E110248-EC78-4C9D-844D-8B1E5D2C5058}"/>
    <cellStyle name="Eingabe 3 6 3 15" xfId="29077" xr:uid="{FFA80ECF-C5CF-4101-9AA2-B3BC77269876}"/>
    <cellStyle name="Eingabe 3 6 3 2" xfId="8694" xr:uid="{FF6F8646-F505-481C-A9FF-74D2E09A8472}"/>
    <cellStyle name="Eingabe 3 6 3 2 2" xfId="29078" xr:uid="{0E02A93E-0523-443D-AD96-795690951E85}"/>
    <cellStyle name="Eingabe 3 6 3 3" xfId="8695" xr:uid="{6705E081-CFCF-47DD-9B84-AECEC20A92D8}"/>
    <cellStyle name="Eingabe 3 6 3 3 2" xfId="29079" xr:uid="{5C8CD9F9-B570-4A4E-B1E1-9FF86FC849EC}"/>
    <cellStyle name="Eingabe 3 6 3 4" xfId="8696" xr:uid="{42F21007-599D-41C1-B5DA-0DD5716EFF58}"/>
    <cellStyle name="Eingabe 3 6 3 4 2" xfId="29080" xr:uid="{9CA5BF09-12E3-4B2F-A67C-D33B2310986C}"/>
    <cellStyle name="Eingabe 3 6 3 5" xfId="8697" xr:uid="{1ECC55F5-6877-4F2D-8792-A4B1913582C3}"/>
    <cellStyle name="Eingabe 3 6 3 5 2" xfId="29081" xr:uid="{7738F732-08BC-4EB1-9962-F66F12C4671D}"/>
    <cellStyle name="Eingabe 3 6 3 6" xfId="8698" xr:uid="{C4E46BFE-36C1-47DC-9EFF-664D4162FE37}"/>
    <cellStyle name="Eingabe 3 6 3 6 2" xfId="29082" xr:uid="{977A573F-69EA-4743-8C5E-7EEDF95CB3F8}"/>
    <cellStyle name="Eingabe 3 6 3 7" xfId="8699" xr:uid="{6212910C-5C43-4467-97B1-34806191DF20}"/>
    <cellStyle name="Eingabe 3 6 3 7 2" xfId="29083" xr:uid="{B34908A7-8C44-46C5-A5F3-FFBFAD6A9378}"/>
    <cellStyle name="Eingabe 3 6 3 8" xfId="8700" xr:uid="{21B297E0-E8C3-4F4C-9CF4-8D02587B6940}"/>
    <cellStyle name="Eingabe 3 6 3 8 2" xfId="29084" xr:uid="{AAA7C63A-5563-4646-9CF8-4031BA7D35C8}"/>
    <cellStyle name="Eingabe 3 6 3 9" xfId="8701" xr:uid="{01C236A1-13D8-4FDC-B246-BD75B6368F16}"/>
    <cellStyle name="Eingabe 3 6 3 9 2" xfId="29085" xr:uid="{F81F29BD-8D77-4926-8098-06E6BD1083E0}"/>
    <cellStyle name="Eingabe 3 6 4" xfId="8702" xr:uid="{39B5A6D3-7C36-40B9-AF12-92CEF5BB7FF5}"/>
    <cellStyle name="Eingabe 3 6 4 2" xfId="29086" xr:uid="{3DE65968-5FFA-44A5-8870-54B289D7A2E2}"/>
    <cellStyle name="Eingabe 3 6 5" xfId="8703" xr:uid="{E4DB3C19-F533-48FE-BD1A-4AC143A5D2F6}"/>
    <cellStyle name="Eingabe 3 6 5 2" xfId="29087" xr:uid="{709BC62C-49AE-4608-9E86-682645967409}"/>
    <cellStyle name="Eingabe 3 6 6" xfId="8704" xr:uid="{E6C147AC-7B3C-4D4D-A3B1-A2A627A86663}"/>
    <cellStyle name="Eingabe 3 6 6 2" xfId="29088" xr:uid="{B6C6BEC8-0941-4276-BD72-FA767B260D3B}"/>
    <cellStyle name="Eingabe 3 6 7" xfId="8705" xr:uid="{E7D19267-3AC3-400D-8495-34FCAED590AE}"/>
    <cellStyle name="Eingabe 3 6 7 2" xfId="29089" xr:uid="{6725C88D-83AA-405D-B502-6FC466E5F246}"/>
    <cellStyle name="Eingabe 3 6 8" xfId="8706" xr:uid="{83A1DC31-2630-47CF-B531-45A5AE5367D3}"/>
    <cellStyle name="Eingabe 3 6 8 2" xfId="29090" xr:uid="{85A494B5-C6C9-4277-B488-681015CC26F1}"/>
    <cellStyle name="Eingabe 3 6 9" xfId="8707" xr:uid="{57101839-2811-4C76-8963-4356F5C17B80}"/>
    <cellStyle name="Eingabe 3 6 9 2" xfId="29091" xr:uid="{F1DDB280-2D15-4306-86FA-236E1820BA18}"/>
    <cellStyle name="Eingabe 3 7" xfId="8708" xr:uid="{DAB87252-6FBB-4C02-BE6C-0E1D797D0181}"/>
    <cellStyle name="Eingabe 3 7 10" xfId="8709" xr:uid="{5968BEEA-8C66-4097-A893-EA668CD26919}"/>
    <cellStyle name="Eingabe 3 7 10 2" xfId="29092" xr:uid="{095502E6-8FCC-4B41-8B26-A9DD746F4E82}"/>
    <cellStyle name="Eingabe 3 7 11" xfId="8710" xr:uid="{72F5F5AB-803E-4F20-A395-2AC712375DC0}"/>
    <cellStyle name="Eingabe 3 7 11 2" xfId="29093" xr:uid="{C9D77CE7-E016-4D21-8A75-9B331DB29000}"/>
    <cellStyle name="Eingabe 3 7 12" xfId="8711" xr:uid="{10121B0F-9E2B-4BEE-86FE-C771EEEFE9E9}"/>
    <cellStyle name="Eingabe 3 7 12 2" xfId="29094" xr:uid="{48079D1F-C01D-4A8C-B7E2-F328DEE37546}"/>
    <cellStyle name="Eingabe 3 7 13" xfId="8712" xr:uid="{31B739D5-FA1B-4039-9F9E-4A33418DC0B7}"/>
    <cellStyle name="Eingabe 3 7 13 2" xfId="29095" xr:uid="{FE1116AD-C8D6-40B6-AD2C-2F1A2F8BD8EE}"/>
    <cellStyle name="Eingabe 3 7 14" xfId="8713" xr:uid="{DF657F96-486E-455F-8DBD-F1E319088310}"/>
    <cellStyle name="Eingabe 3 7 14 2" xfId="29096" xr:uid="{0A6C0F32-CEC0-4843-A453-6D83167DD1C4}"/>
    <cellStyle name="Eingabe 3 7 15" xfId="29097" xr:uid="{E6346142-A555-40E7-B3A3-67BDC53D91AF}"/>
    <cellStyle name="Eingabe 3 7 2" xfId="8714" xr:uid="{8D277374-0912-48D7-9883-A1F57A32F217}"/>
    <cellStyle name="Eingabe 3 7 2 10" xfId="8715" xr:uid="{B908E262-D02C-4C4E-BD19-1708AD6990B7}"/>
    <cellStyle name="Eingabe 3 7 2 10 2" xfId="29098" xr:uid="{622F821D-1432-405D-885D-5F3CABBCAB6B}"/>
    <cellStyle name="Eingabe 3 7 2 11" xfId="8716" xr:uid="{F067824A-55AB-4C22-A0A6-F6D592143B45}"/>
    <cellStyle name="Eingabe 3 7 2 11 2" xfId="29099" xr:uid="{6BB906A8-B5C6-47F1-886D-DE8BFE72B013}"/>
    <cellStyle name="Eingabe 3 7 2 12" xfId="8717" xr:uid="{FF635B2B-4B36-4553-95D6-0A0CC373170C}"/>
    <cellStyle name="Eingabe 3 7 2 12 2" xfId="29100" xr:uid="{A245B0E7-5504-4F9D-B24D-915C9B641FD5}"/>
    <cellStyle name="Eingabe 3 7 2 13" xfId="8718" xr:uid="{9A7A203F-E455-4C5C-81A0-CFD89C5B9C07}"/>
    <cellStyle name="Eingabe 3 7 2 13 2" xfId="29101" xr:uid="{508CAB94-3B64-493A-B925-F224A15282F0}"/>
    <cellStyle name="Eingabe 3 7 2 14" xfId="8719" xr:uid="{3031CA76-7801-4E83-9081-10067D639E29}"/>
    <cellStyle name="Eingabe 3 7 2 14 2" xfId="29102" xr:uid="{43CE4C61-83AB-4A0E-96F8-810BC8C61CD2}"/>
    <cellStyle name="Eingabe 3 7 2 15" xfId="29103" xr:uid="{2C026B06-CB7A-44B8-9C4C-6F34350C7538}"/>
    <cellStyle name="Eingabe 3 7 2 2" xfId="8720" xr:uid="{29CA84CC-5028-470D-929F-722C1F5422D1}"/>
    <cellStyle name="Eingabe 3 7 2 2 2" xfId="29104" xr:uid="{D610AD50-9158-447E-8700-E169F0FA5EF2}"/>
    <cellStyle name="Eingabe 3 7 2 3" xfId="8721" xr:uid="{AE93B3B5-102B-4B74-BFBB-D4CF8AF12258}"/>
    <cellStyle name="Eingabe 3 7 2 3 2" xfId="29105" xr:uid="{A72D7885-08E1-45E7-9C6C-CCB220CDB8D0}"/>
    <cellStyle name="Eingabe 3 7 2 4" xfId="8722" xr:uid="{524E1409-3CA1-4A4D-B256-C69FC30C5A4D}"/>
    <cellStyle name="Eingabe 3 7 2 4 2" xfId="29106" xr:uid="{7E46D341-D866-4FCA-8290-82E25510072E}"/>
    <cellStyle name="Eingabe 3 7 2 5" xfId="8723" xr:uid="{6EABED9D-DA08-492F-90E7-9CAAC78348E6}"/>
    <cellStyle name="Eingabe 3 7 2 5 2" xfId="29107" xr:uid="{F2E3E309-4031-4D16-A028-2AD0202CB0F7}"/>
    <cellStyle name="Eingabe 3 7 2 6" xfId="8724" xr:uid="{40FAB63E-9031-4CC6-B7B6-D23B7AE3D0D5}"/>
    <cellStyle name="Eingabe 3 7 2 6 2" xfId="29108" xr:uid="{FB9E8C2E-F7D9-4B27-BEFC-B3A906274B43}"/>
    <cellStyle name="Eingabe 3 7 2 7" xfId="8725" xr:uid="{9C8D22A3-63C5-4AEF-BAB3-A9F00856C40F}"/>
    <cellStyle name="Eingabe 3 7 2 7 2" xfId="29109" xr:uid="{62717735-4FA2-4E2A-BF46-FEEA4A10B235}"/>
    <cellStyle name="Eingabe 3 7 2 8" xfId="8726" xr:uid="{F45E9FF3-8252-4253-A114-C2F18004DAE5}"/>
    <cellStyle name="Eingabe 3 7 2 8 2" xfId="29110" xr:uid="{7BF05222-D5EC-4ABB-BAD4-5E33367A2BE2}"/>
    <cellStyle name="Eingabe 3 7 2 9" xfId="8727" xr:uid="{F8E7DC8F-1976-4235-BD6F-B674435ED29F}"/>
    <cellStyle name="Eingabe 3 7 2 9 2" xfId="29111" xr:uid="{77CAEB3E-B086-413E-9C86-10280F9D34D1}"/>
    <cellStyle name="Eingabe 3 7 3" xfId="8728" xr:uid="{9D4192C4-3BD3-4135-9567-2AA8B1C8CEA6}"/>
    <cellStyle name="Eingabe 3 7 3 2" xfId="29112" xr:uid="{250B0531-44E4-42B8-91BD-5D89C9ECEC06}"/>
    <cellStyle name="Eingabe 3 7 4" xfId="8729" xr:uid="{41CD2F2E-0373-41AD-8AD7-F11D321F7AB1}"/>
    <cellStyle name="Eingabe 3 7 4 2" xfId="29113" xr:uid="{0B9BCBC3-4AE3-4460-9E74-DD68A9467F9D}"/>
    <cellStyle name="Eingabe 3 7 5" xfId="8730" xr:uid="{C2BE36FF-BFDD-488C-A2CC-C00A5AC9C2A3}"/>
    <cellStyle name="Eingabe 3 7 5 2" xfId="29114" xr:uid="{B4AE413A-CD46-4037-815D-92030D214236}"/>
    <cellStyle name="Eingabe 3 7 6" xfId="8731" xr:uid="{2359F96B-FC92-401F-95F8-5FFCF187BE41}"/>
    <cellStyle name="Eingabe 3 7 6 2" xfId="29115" xr:uid="{41882648-9C33-4526-835B-EBF10F35DF8A}"/>
    <cellStyle name="Eingabe 3 7 7" xfId="8732" xr:uid="{3A7B1A45-1505-425D-B515-638E1C967DD0}"/>
    <cellStyle name="Eingabe 3 7 7 2" xfId="29116" xr:uid="{093EC59A-6147-4110-8248-86A5D48D5B10}"/>
    <cellStyle name="Eingabe 3 7 8" xfId="8733" xr:uid="{164E115C-43F5-4851-86BC-448CFD3F80FF}"/>
    <cellStyle name="Eingabe 3 7 8 2" xfId="29117" xr:uid="{9BE7CF26-3362-4B41-AA9A-F8AA4FEC01C6}"/>
    <cellStyle name="Eingabe 3 7 9" xfId="8734" xr:uid="{5BD27517-1AFC-4A91-AB9E-75BE00A6C30D}"/>
    <cellStyle name="Eingabe 3 7 9 2" xfId="29118" xr:uid="{EB2955CF-0B1F-4F43-9660-D494CABBB10D}"/>
    <cellStyle name="Eingabe 3 8" xfId="8735" xr:uid="{D542E815-70A9-4E7B-B351-0715E3F9CCEF}"/>
    <cellStyle name="Eingabe 3 8 10" xfId="8736" xr:uid="{E90D8097-4AF1-4641-9739-F58D2A3B3B1F}"/>
    <cellStyle name="Eingabe 3 8 10 2" xfId="29119" xr:uid="{CE5DB85C-EE7C-4F84-93B4-E13921059558}"/>
    <cellStyle name="Eingabe 3 8 11" xfId="8737" xr:uid="{E779B80A-6E3F-4727-BC94-DFB2DE6FAF2F}"/>
    <cellStyle name="Eingabe 3 8 11 2" xfId="29120" xr:uid="{C7E794D6-A0F3-444E-8095-3985F6CF4C98}"/>
    <cellStyle name="Eingabe 3 8 12" xfId="8738" xr:uid="{340F94BD-3E0E-48E6-B79F-D04C66093E9E}"/>
    <cellStyle name="Eingabe 3 8 12 2" xfId="29121" xr:uid="{C0FE14A4-211B-45C7-9EB2-A509F7929E68}"/>
    <cellStyle name="Eingabe 3 8 13" xfId="8739" xr:uid="{F5C7D51D-B669-45EF-B7CD-293A941C264B}"/>
    <cellStyle name="Eingabe 3 8 13 2" xfId="29122" xr:uid="{1AF9EB39-6EEB-4ADF-9187-4F8EFAD69912}"/>
    <cellStyle name="Eingabe 3 8 14" xfId="8740" xr:uid="{CF2A6841-7677-48AF-9E0E-BBEE76FEFE3D}"/>
    <cellStyle name="Eingabe 3 8 14 2" xfId="29123" xr:uid="{9CDED584-E642-473D-B0C1-A170CC82A955}"/>
    <cellStyle name="Eingabe 3 8 15" xfId="29124" xr:uid="{C3D634B3-40BB-4B2F-A5DF-3BD48C987FB6}"/>
    <cellStyle name="Eingabe 3 8 2" xfId="8741" xr:uid="{CD8458CA-FED2-4294-8DF8-82B15A235813}"/>
    <cellStyle name="Eingabe 3 8 2 2" xfId="29125" xr:uid="{BCE78D51-DB73-4C99-8C5B-0183FD474576}"/>
    <cellStyle name="Eingabe 3 8 3" xfId="8742" xr:uid="{FBFF588D-6ED4-4EE5-8B2A-560662D05B80}"/>
    <cellStyle name="Eingabe 3 8 3 2" xfId="29126" xr:uid="{7047F527-DB67-4F8B-9247-3F19494D0770}"/>
    <cellStyle name="Eingabe 3 8 4" xfId="8743" xr:uid="{1CD35187-41AD-4D3D-B466-78D2C207D4D7}"/>
    <cellStyle name="Eingabe 3 8 4 2" xfId="29127" xr:uid="{1872FAFF-1B5B-460F-B66C-11827563F099}"/>
    <cellStyle name="Eingabe 3 8 5" xfId="8744" xr:uid="{D177059A-A6DD-4735-BC16-2181754EF037}"/>
    <cellStyle name="Eingabe 3 8 5 2" xfId="29128" xr:uid="{B29EC6A2-3284-425A-97A4-DC44E8408DA4}"/>
    <cellStyle name="Eingabe 3 8 6" xfId="8745" xr:uid="{59AA7150-D0AD-4BF5-80CD-00F6AA892A78}"/>
    <cellStyle name="Eingabe 3 8 6 2" xfId="29129" xr:uid="{C786EB20-E165-4416-90F6-6F80BBA9A959}"/>
    <cellStyle name="Eingabe 3 8 7" xfId="8746" xr:uid="{D15D95E8-21C2-40C5-8639-702A0CEAC157}"/>
    <cellStyle name="Eingabe 3 8 7 2" xfId="29130" xr:uid="{5EC8884E-A4B6-4155-8EF8-2A1D638C7A30}"/>
    <cellStyle name="Eingabe 3 8 8" xfId="8747" xr:uid="{76DE3D32-BB6E-4F69-9545-9B625300D91C}"/>
    <cellStyle name="Eingabe 3 8 8 2" xfId="29131" xr:uid="{F72CC4A2-6F84-41AE-8FF0-77177AF67667}"/>
    <cellStyle name="Eingabe 3 8 9" xfId="8748" xr:uid="{BC46966F-8CA7-41E3-B02D-F32F352B747E}"/>
    <cellStyle name="Eingabe 3 8 9 2" xfId="29132" xr:uid="{DB9FEF87-E768-4ED0-82A4-F803D590CA97}"/>
    <cellStyle name="Eingabe 3 9" xfId="8749" xr:uid="{4D1E2F9A-2DAE-4659-8423-D262990646B8}"/>
    <cellStyle name="Eingabe 3 9 2" xfId="29133" xr:uid="{19A904BF-BAA0-4A43-9D6F-0DF2294F08E6}"/>
    <cellStyle name="Eingabe 4" xfId="8750" xr:uid="{C100ED51-0D76-42C2-93C1-6D53DFDFB7E6}"/>
    <cellStyle name="Eingabe 4 10" xfId="8751" xr:uid="{BC0710E0-1876-416A-B44D-77525832D927}"/>
    <cellStyle name="Eingabe 4 10 2" xfId="29134" xr:uid="{12BEA54D-055E-4A21-A732-70D15040B9A9}"/>
    <cellStyle name="Eingabe 4 11" xfId="8752" xr:uid="{32D4F44C-1826-4B0E-9D44-804112FDB1E0}"/>
    <cellStyle name="Eingabe 4 11 2" xfId="29135" xr:uid="{544AA7E9-4E59-464B-AE27-37593E19C4FA}"/>
    <cellStyle name="Eingabe 4 12" xfId="8753" xr:uid="{C5C5F248-AFA4-4492-850E-4E88718894A9}"/>
    <cellStyle name="Eingabe 4 12 2" xfId="29136" xr:uid="{C7E7FCB7-A33D-4423-A8B3-415743043F1B}"/>
    <cellStyle name="Eingabe 4 13" xfId="8754" xr:uid="{C3E31729-64C2-4904-A8EB-3B1FB927F4DF}"/>
    <cellStyle name="Eingabe 4 13 2" xfId="29137" xr:uid="{AA2E7B72-4FD5-4351-B3C2-822A9FA7015F}"/>
    <cellStyle name="Eingabe 4 14" xfId="8755" xr:uid="{1C77C66A-989E-465B-A75F-9FCB94EE2336}"/>
    <cellStyle name="Eingabe 4 14 2" xfId="29138" xr:uid="{A03EDB47-79EE-4AD4-87D0-69188CD85357}"/>
    <cellStyle name="Eingabe 4 15" xfId="8756" xr:uid="{D2AF9D18-7C0F-4A6A-A7F4-53745EAB44FA}"/>
    <cellStyle name="Eingabe 4 15 2" xfId="29139" xr:uid="{D1FF66D8-AEAB-41E3-BA3B-E4E8123AF2B7}"/>
    <cellStyle name="Eingabe 4 16" xfId="8757" xr:uid="{6586423C-8E90-487A-B835-424C7EE337C7}"/>
    <cellStyle name="Eingabe 4 16 2" xfId="29140" xr:uid="{8DAAC983-D8CC-424A-98F8-A7DEDF73F8D4}"/>
    <cellStyle name="Eingabe 4 17" xfId="8758" xr:uid="{BBF52498-D581-4360-BE35-EC1F3AA33A1F}"/>
    <cellStyle name="Eingabe 4 17 2" xfId="29141" xr:uid="{5E81B0DA-4A25-4718-9336-C397947CEA16}"/>
    <cellStyle name="Eingabe 4 18" xfId="8759" xr:uid="{BC75AF2A-7770-418C-8E6F-C2DA4DBEE745}"/>
    <cellStyle name="Eingabe 4 18 2" xfId="29142" xr:uid="{82E99258-3B58-470A-B1BA-14A92E1C2341}"/>
    <cellStyle name="Eingabe 4 19" xfId="8760" xr:uid="{1E76C61C-7A16-4B7B-9A63-4A393B54F1DA}"/>
    <cellStyle name="Eingabe 4 19 2" xfId="29143" xr:uid="{F168DA26-71D1-4055-BDFB-76EFE7D023D1}"/>
    <cellStyle name="Eingabe 4 2" xfId="8761" xr:uid="{79AD5380-8BA4-49A5-8421-B5562E693C9D}"/>
    <cellStyle name="Eingabe 4 2 10" xfId="8762" xr:uid="{4B770D94-3F45-421D-81C6-5F0C747E52EE}"/>
    <cellStyle name="Eingabe 4 2 10 2" xfId="29144" xr:uid="{65C5BCCF-372C-49AB-B952-3B8A828596F8}"/>
    <cellStyle name="Eingabe 4 2 11" xfId="8763" xr:uid="{5FC1953F-377D-4AF8-82A1-E91E937D88DF}"/>
    <cellStyle name="Eingabe 4 2 11 2" xfId="29145" xr:uid="{E3795583-A21C-4CB6-A5BC-A5C2D7436EEA}"/>
    <cellStyle name="Eingabe 4 2 12" xfId="8764" xr:uid="{13C5504A-99C1-4DA8-8A34-0F502C1B2070}"/>
    <cellStyle name="Eingabe 4 2 12 2" xfId="29146" xr:uid="{8FB06D3D-2B26-4D09-A854-46CB1CA0CA75}"/>
    <cellStyle name="Eingabe 4 2 13" xfId="8765" xr:uid="{E91DA3EE-CA33-460D-AE34-D66AAE05B078}"/>
    <cellStyle name="Eingabe 4 2 13 2" xfId="29147" xr:uid="{ACC12FE9-8037-4667-B911-6C2493F4D44B}"/>
    <cellStyle name="Eingabe 4 2 14" xfId="8766" xr:uid="{358226A7-1E22-4EC9-ABB1-0A0029EFE8EE}"/>
    <cellStyle name="Eingabe 4 2 14 2" xfId="29148" xr:uid="{73E2F44A-2612-4021-9082-969DE99FB129}"/>
    <cellStyle name="Eingabe 4 2 15" xfId="8767" xr:uid="{0CB158B0-52F2-440C-9AE6-ED847F2ED7B9}"/>
    <cellStyle name="Eingabe 4 2 15 2" xfId="29149" xr:uid="{6B2ACC69-BDF2-4B39-9449-DDAAA4A2ACE7}"/>
    <cellStyle name="Eingabe 4 2 16" xfId="29150" xr:uid="{71B58416-F555-4272-99C9-64E1175D5F69}"/>
    <cellStyle name="Eingabe 4 2 2" xfId="8768" xr:uid="{48F46A25-7CE4-4386-86BE-CB46508255CC}"/>
    <cellStyle name="Eingabe 4 2 2 10" xfId="8769" xr:uid="{B1BEF9BC-E10E-482C-A2B4-9A48CC7CBF9E}"/>
    <cellStyle name="Eingabe 4 2 2 10 2" xfId="29151" xr:uid="{F11500C3-4543-4E70-B9A7-AB260F84DBB3}"/>
    <cellStyle name="Eingabe 4 2 2 11" xfId="8770" xr:uid="{70C251A5-4175-49A2-B90D-25CCADCFB0CC}"/>
    <cellStyle name="Eingabe 4 2 2 11 2" xfId="29152" xr:uid="{2AAF2EEB-E503-404B-B389-88ED0D7490B3}"/>
    <cellStyle name="Eingabe 4 2 2 12" xfId="8771" xr:uid="{06B3471A-AEDD-4722-8824-5C1CC9505871}"/>
    <cellStyle name="Eingabe 4 2 2 12 2" xfId="29153" xr:uid="{EEE9BDA8-7CD9-4514-85B7-E8D27C758954}"/>
    <cellStyle name="Eingabe 4 2 2 13" xfId="8772" xr:uid="{75A07B15-F5CB-4038-9536-0AAA619585F0}"/>
    <cellStyle name="Eingabe 4 2 2 13 2" xfId="29154" xr:uid="{591C8C57-B672-40F7-9060-8B786C6A6BC6}"/>
    <cellStyle name="Eingabe 4 2 2 14" xfId="8773" xr:uid="{5414455F-91F5-438C-BA46-EB23C6ADC71A}"/>
    <cellStyle name="Eingabe 4 2 2 14 2" xfId="29155" xr:uid="{DBE8B2D8-3DD9-486B-A70B-FCE5B7904B08}"/>
    <cellStyle name="Eingabe 4 2 2 15" xfId="29156" xr:uid="{E1B7E9A4-AFA7-406D-BAA7-EA117122ED68}"/>
    <cellStyle name="Eingabe 4 2 2 2" xfId="8774" xr:uid="{3960FEA1-2839-4193-B1BD-8F38705A0BD4}"/>
    <cellStyle name="Eingabe 4 2 2 2 10" xfId="8775" xr:uid="{34C635C7-9BEE-4054-94F4-C8F1C0C64EF0}"/>
    <cellStyle name="Eingabe 4 2 2 2 10 2" xfId="29157" xr:uid="{4D1E0D44-9BAA-4125-BF3C-8AB8F8591F29}"/>
    <cellStyle name="Eingabe 4 2 2 2 11" xfId="8776" xr:uid="{3D30A7AC-956B-4E40-8AEB-539F92EF8B21}"/>
    <cellStyle name="Eingabe 4 2 2 2 11 2" xfId="29158" xr:uid="{FE2B1110-FA60-4A66-AA69-04901A881E8D}"/>
    <cellStyle name="Eingabe 4 2 2 2 12" xfId="8777" xr:uid="{EFB73817-15C0-4E01-B870-490557F7B5AB}"/>
    <cellStyle name="Eingabe 4 2 2 2 12 2" xfId="29159" xr:uid="{BA05A35C-A4EB-401E-BB72-FFAD97B6BA10}"/>
    <cellStyle name="Eingabe 4 2 2 2 13" xfId="8778" xr:uid="{A84CE409-D6BE-41E8-A847-0DDF49D15856}"/>
    <cellStyle name="Eingabe 4 2 2 2 13 2" xfId="29160" xr:uid="{51CAB742-1941-4C41-BABD-9B7396D572BD}"/>
    <cellStyle name="Eingabe 4 2 2 2 14" xfId="8779" xr:uid="{4A7F5BD7-15EF-4A1A-BF1E-7CEE1FD7EB0C}"/>
    <cellStyle name="Eingabe 4 2 2 2 14 2" xfId="29161" xr:uid="{3AB8C9A2-3774-48E3-A62D-C93DE1B04824}"/>
    <cellStyle name="Eingabe 4 2 2 2 15" xfId="29162" xr:uid="{CB2768C4-BF69-432A-8973-6539DFCDF8C6}"/>
    <cellStyle name="Eingabe 4 2 2 2 2" xfId="8780" xr:uid="{FBA4E7EA-86EC-4623-A055-0DEEC4EFC4C7}"/>
    <cellStyle name="Eingabe 4 2 2 2 2 2" xfId="29163" xr:uid="{43CEFF9E-FD56-43FB-817B-FEBA1349E863}"/>
    <cellStyle name="Eingabe 4 2 2 2 3" xfId="8781" xr:uid="{9B677634-9248-4067-85E3-05DC80F79592}"/>
    <cellStyle name="Eingabe 4 2 2 2 3 2" xfId="29164" xr:uid="{FE418F73-14F2-4CF0-94B2-230A915C86D7}"/>
    <cellStyle name="Eingabe 4 2 2 2 4" xfId="8782" xr:uid="{12BE4BDB-98C4-44B2-9387-8A913EBF1972}"/>
    <cellStyle name="Eingabe 4 2 2 2 4 2" xfId="29165" xr:uid="{52F69412-3A73-4D05-9D52-C4158188C18A}"/>
    <cellStyle name="Eingabe 4 2 2 2 5" xfId="8783" xr:uid="{F24E8D2A-F39B-46F3-9BF5-2944AECF5A8A}"/>
    <cellStyle name="Eingabe 4 2 2 2 5 2" xfId="29166" xr:uid="{62958CDB-F2B2-4C26-BFA3-49C119EDA21C}"/>
    <cellStyle name="Eingabe 4 2 2 2 6" xfId="8784" xr:uid="{97EE02C4-3C80-403C-9D28-C0DB15976BBA}"/>
    <cellStyle name="Eingabe 4 2 2 2 6 2" xfId="29167" xr:uid="{DE22F0E8-FA87-4BE9-A0D9-E2D2CFA01DCD}"/>
    <cellStyle name="Eingabe 4 2 2 2 7" xfId="8785" xr:uid="{0C60576B-8A21-4C2B-A3D1-CF8535A19A45}"/>
    <cellStyle name="Eingabe 4 2 2 2 7 2" xfId="29168" xr:uid="{820CFFEA-AA13-43AB-BCFF-227DFBD996AB}"/>
    <cellStyle name="Eingabe 4 2 2 2 8" xfId="8786" xr:uid="{83421D4B-003E-4AFD-AD68-1F1D4719B247}"/>
    <cellStyle name="Eingabe 4 2 2 2 8 2" xfId="29169" xr:uid="{8591B24A-083A-4DB9-B43D-D6015E50EC57}"/>
    <cellStyle name="Eingabe 4 2 2 2 9" xfId="8787" xr:uid="{F6903277-2152-49FF-BF40-E82B63D741B0}"/>
    <cellStyle name="Eingabe 4 2 2 2 9 2" xfId="29170" xr:uid="{6789E6B1-97AB-430F-A298-E0BE033FE246}"/>
    <cellStyle name="Eingabe 4 2 2 3" xfId="8788" xr:uid="{2FDECE4D-C60A-4402-BA73-B54EAAEE47DC}"/>
    <cellStyle name="Eingabe 4 2 2 3 2" xfId="29171" xr:uid="{52624CC9-8975-4B17-BDE4-7495EFBCC212}"/>
    <cellStyle name="Eingabe 4 2 2 4" xfId="8789" xr:uid="{611F3181-FE9F-4C09-BF84-EB06AB420A0B}"/>
    <cellStyle name="Eingabe 4 2 2 4 2" xfId="29172" xr:uid="{8DF47E7E-8118-4052-BFE1-90B0FE9FD40B}"/>
    <cellStyle name="Eingabe 4 2 2 5" xfId="8790" xr:uid="{31C92823-68ED-4FC8-90DF-9B56FFCDDD09}"/>
    <cellStyle name="Eingabe 4 2 2 5 2" xfId="29173" xr:uid="{9AB46149-E759-4D5E-A41F-03BD64F7BA4C}"/>
    <cellStyle name="Eingabe 4 2 2 6" xfId="8791" xr:uid="{C581CB52-B3BD-4117-A3EF-3C664C662441}"/>
    <cellStyle name="Eingabe 4 2 2 6 2" xfId="29174" xr:uid="{D98C7DCA-210A-4ABA-9527-A04D6A67BB21}"/>
    <cellStyle name="Eingabe 4 2 2 7" xfId="8792" xr:uid="{B0BAF4B2-5821-4CD5-B810-91041CF231F8}"/>
    <cellStyle name="Eingabe 4 2 2 7 2" xfId="29175" xr:uid="{93D1CE6F-5F74-4902-81E0-3DFA3826F91F}"/>
    <cellStyle name="Eingabe 4 2 2 8" xfId="8793" xr:uid="{E737E0F3-B7DA-45BF-B5E7-5037266295A0}"/>
    <cellStyle name="Eingabe 4 2 2 8 2" xfId="29176" xr:uid="{7E1E0F0E-F7C7-4013-AAAE-41987195ACEA}"/>
    <cellStyle name="Eingabe 4 2 2 9" xfId="8794" xr:uid="{505D1535-4880-4357-ADAC-8BFFECB0F5A0}"/>
    <cellStyle name="Eingabe 4 2 2 9 2" xfId="29177" xr:uid="{0111F12A-220F-41A4-B83E-445E72B2822E}"/>
    <cellStyle name="Eingabe 4 2 3" xfId="8795" xr:uid="{ECCD40EF-F9EF-419F-93C3-BCBB94B67643}"/>
    <cellStyle name="Eingabe 4 2 3 10" xfId="8796" xr:uid="{242DB909-DA02-4F6F-AC21-4D95F913F372}"/>
    <cellStyle name="Eingabe 4 2 3 10 2" xfId="29178" xr:uid="{606C7E31-0C9D-4973-AC7D-4A731B1C8AA0}"/>
    <cellStyle name="Eingabe 4 2 3 11" xfId="8797" xr:uid="{93A8B52B-341B-4B92-A809-4F7A825C3200}"/>
    <cellStyle name="Eingabe 4 2 3 11 2" xfId="29179" xr:uid="{36160C64-0032-4B83-BD51-04386782B549}"/>
    <cellStyle name="Eingabe 4 2 3 12" xfId="8798" xr:uid="{C6E6AE78-F680-4678-9D8D-3E129AA928B9}"/>
    <cellStyle name="Eingabe 4 2 3 12 2" xfId="29180" xr:uid="{663F73DB-FA5F-460F-A052-81C47326353B}"/>
    <cellStyle name="Eingabe 4 2 3 13" xfId="8799" xr:uid="{36536A91-FA53-4C43-8A8A-55E1AF5023DC}"/>
    <cellStyle name="Eingabe 4 2 3 13 2" xfId="29181" xr:uid="{83EE3B3F-9A65-4F30-B384-9CE5ACD37145}"/>
    <cellStyle name="Eingabe 4 2 3 14" xfId="8800" xr:uid="{1DD188E2-5BDF-4D04-81E5-A7F6A3300020}"/>
    <cellStyle name="Eingabe 4 2 3 14 2" xfId="29182" xr:uid="{1DB8A605-109E-4E3B-896A-E3AB3EB778D5}"/>
    <cellStyle name="Eingabe 4 2 3 15" xfId="29183" xr:uid="{48EC0740-B8D7-428D-B1EE-22CC72A085A6}"/>
    <cellStyle name="Eingabe 4 2 3 2" xfId="8801" xr:uid="{C7827424-1B1D-4ABE-93C7-6292C281359F}"/>
    <cellStyle name="Eingabe 4 2 3 2 2" xfId="29184" xr:uid="{8F6BD4AF-8253-4E69-849D-21E96F3882F7}"/>
    <cellStyle name="Eingabe 4 2 3 3" xfId="8802" xr:uid="{ACF118AE-1C24-4A53-8E3D-7FD367F8C313}"/>
    <cellStyle name="Eingabe 4 2 3 3 2" xfId="29185" xr:uid="{AF358044-8639-45C0-9A3A-08B4DED898F4}"/>
    <cellStyle name="Eingabe 4 2 3 4" xfId="8803" xr:uid="{8671FB45-C140-4809-90DC-70723359460C}"/>
    <cellStyle name="Eingabe 4 2 3 4 2" xfId="29186" xr:uid="{6012A369-BFE0-49DB-8E27-5C06C572A964}"/>
    <cellStyle name="Eingabe 4 2 3 5" xfId="8804" xr:uid="{77B152EB-E963-499B-A3C6-9B7FD5D71F6E}"/>
    <cellStyle name="Eingabe 4 2 3 5 2" xfId="29187" xr:uid="{9D5A790E-E023-49A0-8C17-4C016A2D7CBC}"/>
    <cellStyle name="Eingabe 4 2 3 6" xfId="8805" xr:uid="{6EF70AE7-BA4A-4669-B940-153FAE598299}"/>
    <cellStyle name="Eingabe 4 2 3 6 2" xfId="29188" xr:uid="{6EE70E11-F673-4A0E-9669-BC63C99EF8F3}"/>
    <cellStyle name="Eingabe 4 2 3 7" xfId="8806" xr:uid="{1B10AB74-0BDE-4083-B789-57017989B267}"/>
    <cellStyle name="Eingabe 4 2 3 7 2" xfId="29189" xr:uid="{E4A42314-8D77-4065-BFA4-0D1100FB5792}"/>
    <cellStyle name="Eingabe 4 2 3 8" xfId="8807" xr:uid="{01E96002-AECA-4E65-A6ED-A3122EB0C57A}"/>
    <cellStyle name="Eingabe 4 2 3 8 2" xfId="29190" xr:uid="{3D50EDD9-6C66-4DCD-9BC5-6E9BA837175E}"/>
    <cellStyle name="Eingabe 4 2 3 9" xfId="8808" xr:uid="{B8EA1CF4-D194-4CEC-8A4E-F35EC81D54B4}"/>
    <cellStyle name="Eingabe 4 2 3 9 2" xfId="29191" xr:uid="{49089FAD-C7E9-46D4-B35F-9ADBAF85AAE5}"/>
    <cellStyle name="Eingabe 4 2 4" xfId="8809" xr:uid="{D82D3B28-9F81-4AFB-9C8E-F4CE5121B970}"/>
    <cellStyle name="Eingabe 4 2 4 2" xfId="29192" xr:uid="{B3971B07-C7DC-4174-9CB3-7EBD5733CB48}"/>
    <cellStyle name="Eingabe 4 2 5" xfId="8810" xr:uid="{9E7312DF-CCAC-4390-93E0-0CB016762947}"/>
    <cellStyle name="Eingabe 4 2 5 2" xfId="29193" xr:uid="{F1AD9068-F5FA-460F-A938-D12DCFF9B847}"/>
    <cellStyle name="Eingabe 4 2 6" xfId="8811" xr:uid="{4968276A-3EF5-452A-B264-F89A988F85CA}"/>
    <cellStyle name="Eingabe 4 2 6 2" xfId="29194" xr:uid="{CCE6773B-2B52-434D-A7AB-B85CC9D0F2BF}"/>
    <cellStyle name="Eingabe 4 2 7" xfId="8812" xr:uid="{5D4678C0-BF4A-406F-B993-C06F4F274758}"/>
    <cellStyle name="Eingabe 4 2 7 2" xfId="29195" xr:uid="{B39BF18C-FC03-4316-814B-726A6911D8D3}"/>
    <cellStyle name="Eingabe 4 2 8" xfId="8813" xr:uid="{D6757D98-5FC6-449A-B360-564C59E6F863}"/>
    <cellStyle name="Eingabe 4 2 8 2" xfId="29196" xr:uid="{72AEFD63-DA3B-4958-840D-CFE04E8DFD57}"/>
    <cellStyle name="Eingabe 4 2 9" xfId="8814" xr:uid="{4ECD0D7B-92EF-4E01-87B6-934BD4EDB4B5}"/>
    <cellStyle name="Eingabe 4 2 9 2" xfId="29197" xr:uid="{4ED0B07F-BEB7-42E3-B426-96AF62D4267B}"/>
    <cellStyle name="Eingabe 4 20" xfId="8815" xr:uid="{AFBFF195-924C-4D0B-B25E-CFD626FCF899}"/>
    <cellStyle name="Eingabe 4 20 2" xfId="29198" xr:uid="{C0EB3C4F-B566-41C8-9CB2-6566B1688785}"/>
    <cellStyle name="Eingabe 4 21" xfId="29199" xr:uid="{58B40A4D-20C8-44D5-9E5C-C820AB2DC10A}"/>
    <cellStyle name="Eingabe 4 3" xfId="8816" xr:uid="{BA50B114-8981-4A15-9E93-0063C91ABD4C}"/>
    <cellStyle name="Eingabe 4 3 10" xfId="8817" xr:uid="{9A7F0EE0-F8D6-4287-923D-325B3FA2EEA7}"/>
    <cellStyle name="Eingabe 4 3 10 2" xfId="29200" xr:uid="{1C7193DB-A17B-4D8C-8129-45A72E2C0064}"/>
    <cellStyle name="Eingabe 4 3 11" xfId="8818" xr:uid="{052D141A-09E1-4084-83EB-7E8061FEC4ED}"/>
    <cellStyle name="Eingabe 4 3 11 2" xfId="29201" xr:uid="{C671A0C2-9486-4ABF-B1FD-C61F5BD43742}"/>
    <cellStyle name="Eingabe 4 3 12" xfId="8819" xr:uid="{F8114A15-1DFA-4878-9E93-FF2B55483890}"/>
    <cellStyle name="Eingabe 4 3 12 2" xfId="29202" xr:uid="{3897B69A-0E37-4357-9FBA-766EB9E8F298}"/>
    <cellStyle name="Eingabe 4 3 13" xfId="8820" xr:uid="{28F4FA41-961F-497F-BDD2-42CD1428AD7A}"/>
    <cellStyle name="Eingabe 4 3 13 2" xfId="29203" xr:uid="{90447260-B957-4DE7-A06F-A62003C6FF82}"/>
    <cellStyle name="Eingabe 4 3 14" xfId="8821" xr:uid="{6A849083-7D94-45C8-B713-3190498976D4}"/>
    <cellStyle name="Eingabe 4 3 14 2" xfId="29204" xr:uid="{79067F24-43EE-4E45-B720-E7D36C3AC112}"/>
    <cellStyle name="Eingabe 4 3 15" xfId="8822" xr:uid="{2D90C4CD-D8F4-402B-8459-116978566D3C}"/>
    <cellStyle name="Eingabe 4 3 15 2" xfId="29205" xr:uid="{45B78FB2-5FCD-4602-9491-B2835FD55908}"/>
    <cellStyle name="Eingabe 4 3 16" xfId="29206" xr:uid="{334A9A21-A87F-4B4D-98A5-DF80A34FDCAD}"/>
    <cellStyle name="Eingabe 4 3 2" xfId="8823" xr:uid="{8DAB5774-C6AF-4538-A8E1-63C979A0FB79}"/>
    <cellStyle name="Eingabe 4 3 2 10" xfId="8824" xr:uid="{C85C9F70-D4FE-4D20-8F06-5DAA7CB9DFEE}"/>
    <cellStyle name="Eingabe 4 3 2 10 2" xfId="29207" xr:uid="{F66C1720-814C-47C5-86F0-92722533C6C8}"/>
    <cellStyle name="Eingabe 4 3 2 11" xfId="8825" xr:uid="{AC50B003-C119-433D-9186-175685FAF75B}"/>
    <cellStyle name="Eingabe 4 3 2 11 2" xfId="29208" xr:uid="{95D490DC-6932-4F42-B867-EE44E7F98F90}"/>
    <cellStyle name="Eingabe 4 3 2 12" xfId="8826" xr:uid="{BCC680D2-6DB4-42A3-A756-6F8A3C6D03BD}"/>
    <cellStyle name="Eingabe 4 3 2 12 2" xfId="29209" xr:uid="{A2E413C8-735E-4E42-A8E8-53D4A1B6E307}"/>
    <cellStyle name="Eingabe 4 3 2 13" xfId="8827" xr:uid="{4C52E167-1124-4E6A-BFB5-28EA5B7A1988}"/>
    <cellStyle name="Eingabe 4 3 2 13 2" xfId="29210" xr:uid="{4F16FFEC-C41D-4C51-BF03-2AD0BB6509A2}"/>
    <cellStyle name="Eingabe 4 3 2 14" xfId="8828" xr:uid="{139227F2-E522-4C25-8130-C7FBD16C760F}"/>
    <cellStyle name="Eingabe 4 3 2 14 2" xfId="29211" xr:uid="{789ECEA7-65B8-4D5A-87E2-57707D6AE7F9}"/>
    <cellStyle name="Eingabe 4 3 2 15" xfId="29212" xr:uid="{10C1BF16-29D5-40CB-A1CD-459414F49483}"/>
    <cellStyle name="Eingabe 4 3 2 2" xfId="8829" xr:uid="{3A56089B-A443-4BFA-8571-DB275A850127}"/>
    <cellStyle name="Eingabe 4 3 2 2 10" xfId="8830" xr:uid="{6E80F651-9ABE-42D6-9D86-403719EA31A4}"/>
    <cellStyle name="Eingabe 4 3 2 2 10 2" xfId="29213" xr:uid="{81E5849E-2339-4C74-9DE1-DE88E69DE5E8}"/>
    <cellStyle name="Eingabe 4 3 2 2 11" xfId="8831" xr:uid="{9ABAB25E-F76A-4FD7-996E-A612BC31DA89}"/>
    <cellStyle name="Eingabe 4 3 2 2 11 2" xfId="29214" xr:uid="{CC0F1D86-D408-410A-8BF2-4246F68E422A}"/>
    <cellStyle name="Eingabe 4 3 2 2 12" xfId="8832" xr:uid="{B2E02C16-4AF3-4074-BCAE-7E5A9733C98F}"/>
    <cellStyle name="Eingabe 4 3 2 2 12 2" xfId="29215" xr:uid="{0D26B033-93CC-4CAA-9EB4-0BFD603B3FF4}"/>
    <cellStyle name="Eingabe 4 3 2 2 13" xfId="8833" xr:uid="{22493F6B-E68C-413E-928E-9D142210693B}"/>
    <cellStyle name="Eingabe 4 3 2 2 13 2" xfId="29216" xr:uid="{B9D7738B-00C9-498A-AAAC-74EC3BCF4EA1}"/>
    <cellStyle name="Eingabe 4 3 2 2 14" xfId="8834" xr:uid="{D3E66BF1-D03F-45ED-9FD9-7256469F494F}"/>
    <cellStyle name="Eingabe 4 3 2 2 14 2" xfId="29217" xr:uid="{0C907A80-79E7-419B-8DB0-5647E6181B99}"/>
    <cellStyle name="Eingabe 4 3 2 2 15" xfId="29218" xr:uid="{B9C9B9FD-6053-4F68-A277-FF2E5D782357}"/>
    <cellStyle name="Eingabe 4 3 2 2 2" xfId="8835" xr:uid="{5241B8DE-2172-45B5-A4BA-37C570D471DB}"/>
    <cellStyle name="Eingabe 4 3 2 2 2 2" xfId="29219" xr:uid="{AEB8DF68-2C9A-4407-B2A2-491B7C3FB898}"/>
    <cellStyle name="Eingabe 4 3 2 2 3" xfId="8836" xr:uid="{010D7506-64D3-4D1E-8599-E91F1C71DE53}"/>
    <cellStyle name="Eingabe 4 3 2 2 3 2" xfId="29220" xr:uid="{04847C49-F24A-4862-9AD8-A498A07ECC96}"/>
    <cellStyle name="Eingabe 4 3 2 2 4" xfId="8837" xr:uid="{0414E7F1-25F5-4BD1-9EF2-0E8C27E9A6B6}"/>
    <cellStyle name="Eingabe 4 3 2 2 4 2" xfId="29221" xr:uid="{BA410424-258D-4C40-A05D-8FF6BDE12385}"/>
    <cellStyle name="Eingabe 4 3 2 2 5" xfId="8838" xr:uid="{D610EBA1-3004-4DDA-BA6F-26F9C3CD2694}"/>
    <cellStyle name="Eingabe 4 3 2 2 5 2" xfId="29222" xr:uid="{2B3544B9-26B4-4455-AF29-2C2758659C89}"/>
    <cellStyle name="Eingabe 4 3 2 2 6" xfId="8839" xr:uid="{35FF80DC-7616-47B3-AC85-7A3BBDDF3663}"/>
    <cellStyle name="Eingabe 4 3 2 2 6 2" xfId="29223" xr:uid="{7F54779C-4E6C-4ACF-A2A2-6FF5CF1DF764}"/>
    <cellStyle name="Eingabe 4 3 2 2 7" xfId="8840" xr:uid="{C07EEE5A-9D35-4930-92A8-31A5CE20F87D}"/>
    <cellStyle name="Eingabe 4 3 2 2 7 2" xfId="29224" xr:uid="{6E4F8D38-D584-4659-917F-FE6F0CF81328}"/>
    <cellStyle name="Eingabe 4 3 2 2 8" xfId="8841" xr:uid="{694FF98E-C388-4CEB-8E32-166118468E3A}"/>
    <cellStyle name="Eingabe 4 3 2 2 8 2" xfId="29225" xr:uid="{FCFDC095-DD47-4A67-B581-4CFC2878F8C0}"/>
    <cellStyle name="Eingabe 4 3 2 2 9" xfId="8842" xr:uid="{8C3B3195-23C4-454B-A5E6-8E93E44CB2E6}"/>
    <cellStyle name="Eingabe 4 3 2 2 9 2" xfId="29226" xr:uid="{11BE921A-8E49-44D4-8AAB-BAF17364411A}"/>
    <cellStyle name="Eingabe 4 3 2 3" xfId="8843" xr:uid="{57416C88-F4F6-4076-97AE-BB9E3CF1D48E}"/>
    <cellStyle name="Eingabe 4 3 2 3 2" xfId="29227" xr:uid="{5935D26E-9397-4533-8EAA-DFC279F2EFA5}"/>
    <cellStyle name="Eingabe 4 3 2 4" xfId="8844" xr:uid="{2A1845DE-D9A2-4866-BCF7-03D58F2F14DD}"/>
    <cellStyle name="Eingabe 4 3 2 4 2" xfId="29228" xr:uid="{A57083E9-1781-4F5D-9782-26E71EE834F1}"/>
    <cellStyle name="Eingabe 4 3 2 5" xfId="8845" xr:uid="{2DB2D894-4BA7-4D34-AF56-2245AFF1EC86}"/>
    <cellStyle name="Eingabe 4 3 2 5 2" xfId="29229" xr:uid="{94019181-6AE0-427E-B429-BAD2BFBD98FE}"/>
    <cellStyle name="Eingabe 4 3 2 6" xfId="8846" xr:uid="{F179FDEA-D612-45E3-AC4C-0CE4AFA0C5E4}"/>
    <cellStyle name="Eingabe 4 3 2 6 2" xfId="29230" xr:uid="{45573200-D04D-4E69-AAA6-40D9AE4E63CA}"/>
    <cellStyle name="Eingabe 4 3 2 7" xfId="8847" xr:uid="{A482815F-AD1F-4E93-BBA7-81EE456BFF17}"/>
    <cellStyle name="Eingabe 4 3 2 7 2" xfId="29231" xr:uid="{1FAA9589-66A8-4F40-A9BC-4C386246C199}"/>
    <cellStyle name="Eingabe 4 3 2 8" xfId="8848" xr:uid="{9615D828-9E38-4B42-A86C-93D0CAD828CB}"/>
    <cellStyle name="Eingabe 4 3 2 8 2" xfId="29232" xr:uid="{8DBAA4AA-0AE7-49AD-A540-82E09AA15275}"/>
    <cellStyle name="Eingabe 4 3 2 9" xfId="8849" xr:uid="{64CC5B59-4323-4B53-9BD7-49776925AD26}"/>
    <cellStyle name="Eingabe 4 3 2 9 2" xfId="29233" xr:uid="{DE7788FD-5B2A-4C60-BE03-095F2E1E54E2}"/>
    <cellStyle name="Eingabe 4 3 3" xfId="8850" xr:uid="{0C331782-6C54-4C09-9D65-3CAAD367A662}"/>
    <cellStyle name="Eingabe 4 3 3 10" xfId="8851" xr:uid="{4FF132E1-CA70-4637-9561-8325F67B8DDA}"/>
    <cellStyle name="Eingabe 4 3 3 10 2" xfId="29234" xr:uid="{81C1AD42-6E0A-44D9-82ED-70783B7E907B}"/>
    <cellStyle name="Eingabe 4 3 3 11" xfId="8852" xr:uid="{62D51150-393D-4B1A-96A4-A4A1481AA12A}"/>
    <cellStyle name="Eingabe 4 3 3 11 2" xfId="29235" xr:uid="{61A1A011-0ED9-4991-BFCD-3C73999D64ED}"/>
    <cellStyle name="Eingabe 4 3 3 12" xfId="8853" xr:uid="{2A9C7C56-4ACD-4ADC-9C95-BDF29236C9D6}"/>
    <cellStyle name="Eingabe 4 3 3 12 2" xfId="29236" xr:uid="{E263E718-230F-4F25-A246-AD88CB81823D}"/>
    <cellStyle name="Eingabe 4 3 3 13" xfId="8854" xr:uid="{264FC5AD-6820-4200-A4D1-BD09625B89F3}"/>
    <cellStyle name="Eingabe 4 3 3 13 2" xfId="29237" xr:uid="{8CD2BD04-5EA6-4BBD-9B1E-A82FCCBD9A50}"/>
    <cellStyle name="Eingabe 4 3 3 14" xfId="8855" xr:uid="{922D154B-023A-4A29-932E-46FFCE580C5D}"/>
    <cellStyle name="Eingabe 4 3 3 14 2" xfId="29238" xr:uid="{4B3C272E-F081-4AB1-BB7A-27DE1E03C16C}"/>
    <cellStyle name="Eingabe 4 3 3 15" xfId="29239" xr:uid="{C74C935E-0D03-4EDC-9420-DFEB74FE5C88}"/>
    <cellStyle name="Eingabe 4 3 3 2" xfId="8856" xr:uid="{DA4365ED-3FE9-4ED6-BCEB-47295EB725E3}"/>
    <cellStyle name="Eingabe 4 3 3 2 2" xfId="29240" xr:uid="{A37DA251-8445-4CB6-921E-2D860DA46994}"/>
    <cellStyle name="Eingabe 4 3 3 3" xfId="8857" xr:uid="{2296E683-E61A-4CA1-909C-EA178438C4C0}"/>
    <cellStyle name="Eingabe 4 3 3 3 2" xfId="29241" xr:uid="{FF2D446D-7121-42D7-8025-AA295F6ADADB}"/>
    <cellStyle name="Eingabe 4 3 3 4" xfId="8858" xr:uid="{9981E703-D30D-4657-B166-2647464E333F}"/>
    <cellStyle name="Eingabe 4 3 3 4 2" xfId="29242" xr:uid="{847FEF2E-ED33-4F77-AC56-99983B0ED280}"/>
    <cellStyle name="Eingabe 4 3 3 5" xfId="8859" xr:uid="{E2FFCF13-FBE8-45C6-A6E7-3CDBD8882EED}"/>
    <cellStyle name="Eingabe 4 3 3 5 2" xfId="29243" xr:uid="{3B6A267A-9BCE-4C0F-807C-8D271716BF5F}"/>
    <cellStyle name="Eingabe 4 3 3 6" xfId="8860" xr:uid="{1B852CB7-63E5-4E73-B12A-FBC074A6588F}"/>
    <cellStyle name="Eingabe 4 3 3 6 2" xfId="29244" xr:uid="{692A3617-6F1C-43BE-A3A7-D2DA8C58BDC0}"/>
    <cellStyle name="Eingabe 4 3 3 7" xfId="8861" xr:uid="{32A12842-D74F-4F48-8153-1CC1604A2CA7}"/>
    <cellStyle name="Eingabe 4 3 3 7 2" xfId="29245" xr:uid="{9E1C5E2C-1595-4143-B49C-575F2BC3D292}"/>
    <cellStyle name="Eingabe 4 3 3 8" xfId="8862" xr:uid="{5E0EA763-5941-4AD4-A662-63B03CA93CE2}"/>
    <cellStyle name="Eingabe 4 3 3 8 2" xfId="29246" xr:uid="{B0A38006-6CD4-4F87-A7C1-D235E22BFAFB}"/>
    <cellStyle name="Eingabe 4 3 3 9" xfId="8863" xr:uid="{C3734D06-A944-4812-B8F2-477ACA66B644}"/>
    <cellStyle name="Eingabe 4 3 3 9 2" xfId="29247" xr:uid="{5DA09AFC-F3F2-4B01-959F-B86C2AD38244}"/>
    <cellStyle name="Eingabe 4 3 4" xfId="8864" xr:uid="{2F54C157-5239-4677-B506-B26337A19630}"/>
    <cellStyle name="Eingabe 4 3 4 2" xfId="29248" xr:uid="{98249E32-A4CF-48A7-B1D6-59BC296089AB}"/>
    <cellStyle name="Eingabe 4 3 5" xfId="8865" xr:uid="{09E51761-15AC-4570-8D61-EDBA97DB550F}"/>
    <cellStyle name="Eingabe 4 3 5 2" xfId="29249" xr:uid="{2FF2A64D-2C04-4498-8313-F23880BE0746}"/>
    <cellStyle name="Eingabe 4 3 6" xfId="8866" xr:uid="{B2C74E48-A378-4CE5-83EF-F2B0B4D5F6F9}"/>
    <cellStyle name="Eingabe 4 3 6 2" xfId="29250" xr:uid="{E94B580E-DEA5-4E02-90C2-9F02B94E37B9}"/>
    <cellStyle name="Eingabe 4 3 7" xfId="8867" xr:uid="{61396A00-72C8-4556-85CD-8993EEA4170E}"/>
    <cellStyle name="Eingabe 4 3 7 2" xfId="29251" xr:uid="{34979C26-CC51-4A94-A2B3-8ECC3ECCD01F}"/>
    <cellStyle name="Eingabe 4 3 8" xfId="8868" xr:uid="{9DD5B52C-26C1-48AA-990C-99DF54D4B223}"/>
    <cellStyle name="Eingabe 4 3 8 2" xfId="29252" xr:uid="{81463B9C-AE13-4210-95ED-7D0013A94BF5}"/>
    <cellStyle name="Eingabe 4 3 9" xfId="8869" xr:uid="{6C947D70-4412-48A6-B3D6-AD304982EE11}"/>
    <cellStyle name="Eingabe 4 3 9 2" xfId="29253" xr:uid="{09F9492E-F369-41EB-BCBB-D671E83A5FCF}"/>
    <cellStyle name="Eingabe 4 4" xfId="8870" xr:uid="{628291F4-B812-41E4-8E9B-BB1E5F6E571F}"/>
    <cellStyle name="Eingabe 4 4 10" xfId="8871" xr:uid="{E85BAD51-394A-41DD-AA33-CE9F7760D61B}"/>
    <cellStyle name="Eingabe 4 4 10 2" xfId="29254" xr:uid="{13445DFA-C7EA-4F48-96EA-4A14795BCD5A}"/>
    <cellStyle name="Eingabe 4 4 11" xfId="8872" xr:uid="{61195BCB-497E-44EB-83ED-662A81C2911F}"/>
    <cellStyle name="Eingabe 4 4 11 2" xfId="29255" xr:uid="{9A68B6F8-041B-4434-9DAD-C8C1605E87E0}"/>
    <cellStyle name="Eingabe 4 4 12" xfId="8873" xr:uid="{D70E30A2-7A86-4FAE-BC9F-1BB6253A24E6}"/>
    <cellStyle name="Eingabe 4 4 12 2" xfId="29256" xr:uid="{D2805AB9-D8FA-43F3-AB30-D09DC1526196}"/>
    <cellStyle name="Eingabe 4 4 13" xfId="8874" xr:uid="{621C53A1-D338-425E-8E55-6435739D4A2F}"/>
    <cellStyle name="Eingabe 4 4 13 2" xfId="29257" xr:uid="{7DF0FBBD-E0F4-4F6A-A554-55D9811FAA79}"/>
    <cellStyle name="Eingabe 4 4 14" xfId="8875" xr:uid="{1C99DA0B-A60A-4C2F-B5E2-A3A6D598C62E}"/>
    <cellStyle name="Eingabe 4 4 14 2" xfId="29258" xr:uid="{1F8051C8-6AA4-4CFD-A805-3616948738D5}"/>
    <cellStyle name="Eingabe 4 4 15" xfId="8876" xr:uid="{D63A99C9-F22C-4E44-A3D9-AE1989694B18}"/>
    <cellStyle name="Eingabe 4 4 15 2" xfId="29259" xr:uid="{61319854-2007-4BE8-ADC9-D996C434AE10}"/>
    <cellStyle name="Eingabe 4 4 16" xfId="29260" xr:uid="{8D6156EE-4C5C-428B-89B0-6F9DBFBB4A83}"/>
    <cellStyle name="Eingabe 4 4 2" xfId="8877" xr:uid="{061586BD-921D-4F06-B730-14F02064DCB6}"/>
    <cellStyle name="Eingabe 4 4 2 10" xfId="8878" xr:uid="{3B446FE3-EE3A-4C22-9F90-5D07730887FF}"/>
    <cellStyle name="Eingabe 4 4 2 10 2" xfId="29261" xr:uid="{E0FEAFBC-D60A-4B00-B965-A84DB1314424}"/>
    <cellStyle name="Eingabe 4 4 2 11" xfId="8879" xr:uid="{BFB39CF1-C2EB-4E92-86C2-D636420704BE}"/>
    <cellStyle name="Eingabe 4 4 2 11 2" xfId="29262" xr:uid="{4B302F65-568B-4CE7-9D14-4C7E777EBF81}"/>
    <cellStyle name="Eingabe 4 4 2 12" xfId="8880" xr:uid="{84E2CA2E-DAAC-414B-A972-3FF8E9F2ED1B}"/>
    <cellStyle name="Eingabe 4 4 2 12 2" xfId="29263" xr:uid="{BD12F201-73AD-4D10-94A3-F85B8B9DC1BD}"/>
    <cellStyle name="Eingabe 4 4 2 13" xfId="8881" xr:uid="{7E933061-6B20-4FE0-971A-D6B9F80201A0}"/>
    <cellStyle name="Eingabe 4 4 2 13 2" xfId="29264" xr:uid="{A147426C-15EE-466B-AE84-D1CEA4AAAA76}"/>
    <cellStyle name="Eingabe 4 4 2 14" xfId="8882" xr:uid="{05318847-8593-42B2-816F-7E2B7A7A1533}"/>
    <cellStyle name="Eingabe 4 4 2 14 2" xfId="29265" xr:uid="{0CBA0780-952C-4856-B901-2B4EFA3D2D8F}"/>
    <cellStyle name="Eingabe 4 4 2 15" xfId="29266" xr:uid="{5B3ADAFE-520C-4435-BF8F-13769B8E871F}"/>
    <cellStyle name="Eingabe 4 4 2 2" xfId="8883" xr:uid="{AB1E5EF5-8A26-4BAF-9880-2D72A07FDA9E}"/>
    <cellStyle name="Eingabe 4 4 2 2 10" xfId="8884" xr:uid="{532498CE-DE3C-4833-99CC-C077E9BA17C9}"/>
    <cellStyle name="Eingabe 4 4 2 2 10 2" xfId="29267" xr:uid="{09B76B94-6DDC-4235-8B29-9CBD73962129}"/>
    <cellStyle name="Eingabe 4 4 2 2 11" xfId="8885" xr:uid="{29B06AA0-E965-49D4-BE45-D827C0611AC2}"/>
    <cellStyle name="Eingabe 4 4 2 2 11 2" xfId="29268" xr:uid="{6B76338C-EAF8-4C99-8B9D-17ADF1B19559}"/>
    <cellStyle name="Eingabe 4 4 2 2 12" xfId="8886" xr:uid="{A17C3D6E-4600-4212-97D2-20259DC54B80}"/>
    <cellStyle name="Eingabe 4 4 2 2 12 2" xfId="29269" xr:uid="{C73C5700-5F85-45B7-8754-666C674D06B5}"/>
    <cellStyle name="Eingabe 4 4 2 2 13" xfId="8887" xr:uid="{4C4367AD-9877-49EA-B251-5C4F4FB353B3}"/>
    <cellStyle name="Eingabe 4 4 2 2 13 2" xfId="29270" xr:uid="{3D06EF91-C0F8-4986-8806-2D7DC7EA2F2A}"/>
    <cellStyle name="Eingabe 4 4 2 2 14" xfId="8888" xr:uid="{E4C7BF99-0EE9-4510-80F1-2BFAFA4DE82C}"/>
    <cellStyle name="Eingabe 4 4 2 2 14 2" xfId="29271" xr:uid="{9FFDCCC4-2F90-4808-A898-6B395B557556}"/>
    <cellStyle name="Eingabe 4 4 2 2 15" xfId="29272" xr:uid="{5040A30F-BF8E-4ED8-9610-86F8B7731BAB}"/>
    <cellStyle name="Eingabe 4 4 2 2 2" xfId="8889" xr:uid="{161155B2-5A8B-4212-9A79-18CC386F8CA0}"/>
    <cellStyle name="Eingabe 4 4 2 2 2 2" xfId="29273" xr:uid="{82613AFA-52FD-413A-8D4C-85C2B51B6AE5}"/>
    <cellStyle name="Eingabe 4 4 2 2 3" xfId="8890" xr:uid="{113B228D-BDD4-4B5A-9611-EEAEFA815F26}"/>
    <cellStyle name="Eingabe 4 4 2 2 3 2" xfId="29274" xr:uid="{5AD1E730-14AF-493B-B187-1430E95AB49D}"/>
    <cellStyle name="Eingabe 4 4 2 2 4" xfId="8891" xr:uid="{A60F6B1A-5F4B-43B0-AB07-F36C50D8FF36}"/>
    <cellStyle name="Eingabe 4 4 2 2 4 2" xfId="29275" xr:uid="{AF523D26-6C99-4E29-8E29-590F4C635F4E}"/>
    <cellStyle name="Eingabe 4 4 2 2 5" xfId="8892" xr:uid="{D158DF64-D37E-4162-BEEA-6E8B4A00E012}"/>
    <cellStyle name="Eingabe 4 4 2 2 5 2" xfId="29276" xr:uid="{AC227425-1FE5-42A9-8324-4EF632E76771}"/>
    <cellStyle name="Eingabe 4 4 2 2 6" xfId="8893" xr:uid="{1C22E39F-7857-490B-95D6-28796D284E86}"/>
    <cellStyle name="Eingabe 4 4 2 2 6 2" xfId="29277" xr:uid="{2AEB57C5-F5AB-45A8-9187-9A43E96D6DD1}"/>
    <cellStyle name="Eingabe 4 4 2 2 7" xfId="8894" xr:uid="{05DBEF8E-6D72-48B5-976A-EF21824E08C4}"/>
    <cellStyle name="Eingabe 4 4 2 2 7 2" xfId="29278" xr:uid="{CF6E757D-BE0E-4DF7-A221-1C5B75FCEF7D}"/>
    <cellStyle name="Eingabe 4 4 2 2 8" xfId="8895" xr:uid="{5D5DCBE8-A812-4140-943D-99FFC46479BB}"/>
    <cellStyle name="Eingabe 4 4 2 2 8 2" xfId="29279" xr:uid="{F3569BE9-EF1C-4BF4-A8AB-A113AEEDFF2F}"/>
    <cellStyle name="Eingabe 4 4 2 2 9" xfId="8896" xr:uid="{6B81DF0E-92A8-4D1B-A3BA-5EE464292755}"/>
    <cellStyle name="Eingabe 4 4 2 2 9 2" xfId="29280" xr:uid="{18D26FC5-5D8D-4739-A672-D815B18262D4}"/>
    <cellStyle name="Eingabe 4 4 2 3" xfId="8897" xr:uid="{F74B57DE-98F6-4363-BD3F-8E31EDD7A210}"/>
    <cellStyle name="Eingabe 4 4 2 3 2" xfId="29281" xr:uid="{8C2445CE-24C5-48A6-A3EE-6E7D3A601A1B}"/>
    <cellStyle name="Eingabe 4 4 2 4" xfId="8898" xr:uid="{7F3F27DB-88D0-406A-8F3E-B67C6170D510}"/>
    <cellStyle name="Eingabe 4 4 2 4 2" xfId="29282" xr:uid="{C23BE2E1-6305-4780-9A7F-27BF8F827355}"/>
    <cellStyle name="Eingabe 4 4 2 5" xfId="8899" xr:uid="{2F13A5F1-08F8-4219-A873-A4A8A727D565}"/>
    <cellStyle name="Eingabe 4 4 2 5 2" xfId="29283" xr:uid="{E64B29AF-4705-4D3B-AC11-BF99B7C66B75}"/>
    <cellStyle name="Eingabe 4 4 2 6" xfId="8900" xr:uid="{9E35DA0D-DE9F-4F91-9722-3958A32331AD}"/>
    <cellStyle name="Eingabe 4 4 2 6 2" xfId="29284" xr:uid="{D9E307E6-39D6-4DA4-9B06-AE6E4E51833B}"/>
    <cellStyle name="Eingabe 4 4 2 7" xfId="8901" xr:uid="{FD240544-A190-47CF-A7B4-2BDA443FB2A3}"/>
    <cellStyle name="Eingabe 4 4 2 7 2" xfId="29285" xr:uid="{76624093-68CF-47C9-981A-10A524B9827D}"/>
    <cellStyle name="Eingabe 4 4 2 8" xfId="8902" xr:uid="{5A4CFD40-BBBA-4CF7-B443-8BD91CB0C952}"/>
    <cellStyle name="Eingabe 4 4 2 8 2" xfId="29286" xr:uid="{BF770375-DCB7-4D4C-9437-50DB77B402D6}"/>
    <cellStyle name="Eingabe 4 4 2 9" xfId="8903" xr:uid="{A82F0CAF-C553-46CA-B6A6-456A2DAB9455}"/>
    <cellStyle name="Eingabe 4 4 2 9 2" xfId="29287" xr:uid="{F9B75D52-AA82-4EEC-B455-9EEF2BDF1828}"/>
    <cellStyle name="Eingabe 4 4 3" xfId="8904" xr:uid="{3EA0C972-6699-411E-B39B-FEE65B528D2E}"/>
    <cellStyle name="Eingabe 4 4 3 10" xfId="8905" xr:uid="{793F32F7-AEC2-4FEC-AD11-83CE11EFC234}"/>
    <cellStyle name="Eingabe 4 4 3 10 2" xfId="29288" xr:uid="{981EC43A-A860-47B5-8E54-F309E13826F1}"/>
    <cellStyle name="Eingabe 4 4 3 11" xfId="8906" xr:uid="{B162836A-4658-4945-A95A-C318F823B744}"/>
    <cellStyle name="Eingabe 4 4 3 11 2" xfId="29289" xr:uid="{163037F8-ED18-4435-B05A-C6786B66D1DC}"/>
    <cellStyle name="Eingabe 4 4 3 12" xfId="8907" xr:uid="{08CC63A8-CE20-433F-86A1-3D852B403B33}"/>
    <cellStyle name="Eingabe 4 4 3 12 2" xfId="29290" xr:uid="{2525A8B5-9D3C-4227-9B0D-85CB445B868A}"/>
    <cellStyle name="Eingabe 4 4 3 13" xfId="8908" xr:uid="{E72FFB70-9AAE-406A-90EA-324BFB91EE94}"/>
    <cellStyle name="Eingabe 4 4 3 13 2" xfId="29291" xr:uid="{3C9D5816-8961-4CA8-A88F-736498C03F8A}"/>
    <cellStyle name="Eingabe 4 4 3 14" xfId="8909" xr:uid="{50541413-17CF-4563-8643-1F59FEE983DA}"/>
    <cellStyle name="Eingabe 4 4 3 14 2" xfId="29292" xr:uid="{780B938C-9DF1-43BF-832C-522508AC70E0}"/>
    <cellStyle name="Eingabe 4 4 3 15" xfId="29293" xr:uid="{7E553A54-F146-4D9C-A361-B6857B06DC4B}"/>
    <cellStyle name="Eingabe 4 4 3 2" xfId="8910" xr:uid="{60B64775-C0BB-49FC-B01D-8F72F78BD547}"/>
    <cellStyle name="Eingabe 4 4 3 2 2" xfId="29294" xr:uid="{CB37ABDC-9143-4AC2-AAE7-596F3B658FA7}"/>
    <cellStyle name="Eingabe 4 4 3 3" xfId="8911" xr:uid="{79A18446-7145-4EC1-BFEC-C0BBB54F8101}"/>
    <cellStyle name="Eingabe 4 4 3 3 2" xfId="29295" xr:uid="{966ECB95-FD81-4E87-9663-37E52675133D}"/>
    <cellStyle name="Eingabe 4 4 3 4" xfId="8912" xr:uid="{E407428A-9D33-4AAF-85F3-D8F23DA5512D}"/>
    <cellStyle name="Eingabe 4 4 3 4 2" xfId="29296" xr:uid="{65BBE8F8-C4B5-4044-AB7D-78BFB74BB4BA}"/>
    <cellStyle name="Eingabe 4 4 3 5" xfId="8913" xr:uid="{BF84DCB0-3368-4853-9FF0-2ECF15D10CEC}"/>
    <cellStyle name="Eingabe 4 4 3 5 2" xfId="29297" xr:uid="{7F90978E-0A4E-4C90-AF40-E8DA468A7C98}"/>
    <cellStyle name="Eingabe 4 4 3 6" xfId="8914" xr:uid="{5B32061F-85F7-4C2B-936E-3AE94E38B851}"/>
    <cellStyle name="Eingabe 4 4 3 6 2" xfId="29298" xr:uid="{B9A9B904-F8C4-4F53-A1A2-671BAC232D15}"/>
    <cellStyle name="Eingabe 4 4 3 7" xfId="8915" xr:uid="{90D1D13B-8D50-4246-8B9C-24A89E697F94}"/>
    <cellStyle name="Eingabe 4 4 3 7 2" xfId="29299" xr:uid="{7A4E8349-28FB-490A-B5A7-8B4109EBE923}"/>
    <cellStyle name="Eingabe 4 4 3 8" xfId="8916" xr:uid="{A32023C2-5478-409B-8D39-B6F6F3224739}"/>
    <cellStyle name="Eingabe 4 4 3 8 2" xfId="29300" xr:uid="{696F3987-1D28-439D-887B-690E4419F309}"/>
    <cellStyle name="Eingabe 4 4 3 9" xfId="8917" xr:uid="{69D6C521-DF56-4F34-AC58-EE57BD7C33AA}"/>
    <cellStyle name="Eingabe 4 4 3 9 2" xfId="29301" xr:uid="{E432F9C3-0F38-4A34-BFC9-A6BC788F92BB}"/>
    <cellStyle name="Eingabe 4 4 4" xfId="8918" xr:uid="{9C010E6E-3480-4DD0-B241-BE21FCD9AE6A}"/>
    <cellStyle name="Eingabe 4 4 4 2" xfId="29302" xr:uid="{CA843FD6-8903-4E65-95F2-C286D7C2C72A}"/>
    <cellStyle name="Eingabe 4 4 5" xfId="8919" xr:uid="{E10FCF74-21BD-4A72-ABAB-1C86A587EFF8}"/>
    <cellStyle name="Eingabe 4 4 5 2" xfId="29303" xr:uid="{0FE867E0-7AA1-457F-B4B2-E56039C8E4E4}"/>
    <cellStyle name="Eingabe 4 4 6" xfId="8920" xr:uid="{68B4B146-5183-41FD-96C3-010E3A0A37D2}"/>
    <cellStyle name="Eingabe 4 4 6 2" xfId="29304" xr:uid="{4F9B3D36-461D-40CC-BDB0-945D0483C00B}"/>
    <cellStyle name="Eingabe 4 4 7" xfId="8921" xr:uid="{7F653B48-5329-474D-8BF5-05EC7A6F49F2}"/>
    <cellStyle name="Eingabe 4 4 7 2" xfId="29305" xr:uid="{00DB9211-4F6B-43D0-85C5-F8EDAF61AAAB}"/>
    <cellStyle name="Eingabe 4 4 8" xfId="8922" xr:uid="{32A71707-F3E6-49AB-9284-8BE4F1D69A15}"/>
    <cellStyle name="Eingabe 4 4 8 2" xfId="29306" xr:uid="{CFD6F5CE-5B0D-4700-8EA3-648193C9486E}"/>
    <cellStyle name="Eingabe 4 4 9" xfId="8923" xr:uid="{6C27BA95-AE99-4F4C-8A7F-B4C5F6BEDDA6}"/>
    <cellStyle name="Eingabe 4 4 9 2" xfId="29307" xr:uid="{22824DA2-D7F9-4496-8A86-CCA14A49DDF3}"/>
    <cellStyle name="Eingabe 4 5" xfId="8924" xr:uid="{A328A98B-AA17-42B4-BA78-67339A7DB925}"/>
    <cellStyle name="Eingabe 4 5 10" xfId="8925" xr:uid="{83A414D5-1D9D-49A0-A604-B35B3C0B9EA2}"/>
    <cellStyle name="Eingabe 4 5 10 2" xfId="29308" xr:uid="{4D4CB5A1-A2A4-4A42-95EA-C20ED52C06DD}"/>
    <cellStyle name="Eingabe 4 5 11" xfId="8926" xr:uid="{948115C0-C855-4965-8D64-D47B52E24B41}"/>
    <cellStyle name="Eingabe 4 5 11 2" xfId="29309" xr:uid="{CFDFD243-BAE5-489A-8441-5F3668998881}"/>
    <cellStyle name="Eingabe 4 5 12" xfId="8927" xr:uid="{A43D7670-FA6B-40FD-956C-ADFBBC4AE27E}"/>
    <cellStyle name="Eingabe 4 5 12 2" xfId="29310" xr:uid="{92ADB093-0AE5-4724-8B63-CD1D0BBA8B60}"/>
    <cellStyle name="Eingabe 4 5 13" xfId="8928" xr:uid="{1C42B398-7B1C-4FFB-88D0-CEBAE973AA50}"/>
    <cellStyle name="Eingabe 4 5 13 2" xfId="29311" xr:uid="{A357E72E-1EF1-450B-80E9-B62B0A102F1B}"/>
    <cellStyle name="Eingabe 4 5 14" xfId="8929" xr:uid="{EAAAA462-A803-441C-A9C7-7172BE12E233}"/>
    <cellStyle name="Eingabe 4 5 14 2" xfId="29312" xr:uid="{9A4F13ED-8EF3-4CF0-BC33-869A1EF45D17}"/>
    <cellStyle name="Eingabe 4 5 15" xfId="8930" xr:uid="{5DBBCB6F-D14E-4873-B699-A49CE9C6FBE6}"/>
    <cellStyle name="Eingabe 4 5 15 2" xfId="29313" xr:uid="{232683F4-49CA-43EB-81C4-A27D5B1ED296}"/>
    <cellStyle name="Eingabe 4 5 16" xfId="29314" xr:uid="{C602CC35-0419-4F04-A6D6-10D009AABC95}"/>
    <cellStyle name="Eingabe 4 5 2" xfId="8931" xr:uid="{C9A77221-78C3-4206-BD70-F1B0A508EECC}"/>
    <cellStyle name="Eingabe 4 5 2 10" xfId="8932" xr:uid="{49B4F276-0BF3-4ECB-A7A4-F4E8326996CD}"/>
    <cellStyle name="Eingabe 4 5 2 10 2" xfId="29315" xr:uid="{5312F1AF-2866-4F25-9D67-C1C025671A96}"/>
    <cellStyle name="Eingabe 4 5 2 11" xfId="8933" xr:uid="{E9EAC72C-338F-42F2-86FB-A9CF3FBA1668}"/>
    <cellStyle name="Eingabe 4 5 2 11 2" xfId="29316" xr:uid="{1CCB3180-2861-46A6-B99E-82545C96EA14}"/>
    <cellStyle name="Eingabe 4 5 2 12" xfId="8934" xr:uid="{F2F3D33F-B39C-4BFF-A0C8-76120D07EB2B}"/>
    <cellStyle name="Eingabe 4 5 2 12 2" xfId="29317" xr:uid="{43029518-8531-41AD-A044-88E6F6D0DC77}"/>
    <cellStyle name="Eingabe 4 5 2 13" xfId="8935" xr:uid="{05CB4C87-23A4-4248-8125-E298215CAA23}"/>
    <cellStyle name="Eingabe 4 5 2 13 2" xfId="29318" xr:uid="{A6EDD914-15D5-4733-9FE2-87395BCC8519}"/>
    <cellStyle name="Eingabe 4 5 2 14" xfId="8936" xr:uid="{A1F01840-0795-4287-910F-D3446E7C7DC2}"/>
    <cellStyle name="Eingabe 4 5 2 14 2" xfId="29319" xr:uid="{800C1166-ECAD-409A-A1EA-E7BBA9830388}"/>
    <cellStyle name="Eingabe 4 5 2 15" xfId="29320" xr:uid="{61447603-3F92-4990-AB67-8C1532B25F49}"/>
    <cellStyle name="Eingabe 4 5 2 2" xfId="8937" xr:uid="{E574412B-5E3C-457A-9965-075687C32AB9}"/>
    <cellStyle name="Eingabe 4 5 2 2 10" xfId="8938" xr:uid="{298DD12C-5E5A-4165-BBC4-D6D756FCE7B6}"/>
    <cellStyle name="Eingabe 4 5 2 2 10 2" xfId="29321" xr:uid="{5F0D6BBA-CFD9-4786-8A96-9760B24A36C0}"/>
    <cellStyle name="Eingabe 4 5 2 2 11" xfId="8939" xr:uid="{E5562202-7629-461B-AC47-69760ED603D5}"/>
    <cellStyle name="Eingabe 4 5 2 2 11 2" xfId="29322" xr:uid="{23374687-89B4-4869-8963-9992EDD08FEA}"/>
    <cellStyle name="Eingabe 4 5 2 2 12" xfId="8940" xr:uid="{0BBD5595-5045-44B2-9F98-856AC93E19D2}"/>
    <cellStyle name="Eingabe 4 5 2 2 12 2" xfId="29323" xr:uid="{BBB4101B-A59F-4CE6-B328-EF6E02699E8C}"/>
    <cellStyle name="Eingabe 4 5 2 2 13" xfId="8941" xr:uid="{F5122C16-CB28-4527-A292-7F350BE6F738}"/>
    <cellStyle name="Eingabe 4 5 2 2 13 2" xfId="29324" xr:uid="{51286ECF-3B49-4B7E-AEC6-1F9EEEB227AF}"/>
    <cellStyle name="Eingabe 4 5 2 2 14" xfId="8942" xr:uid="{F3323A85-6FC2-4AE4-B59E-6ACBF57D0280}"/>
    <cellStyle name="Eingabe 4 5 2 2 14 2" xfId="29325" xr:uid="{DCBDFAB4-6F04-46B4-80A4-1B5EC273C528}"/>
    <cellStyle name="Eingabe 4 5 2 2 15" xfId="29326" xr:uid="{D3E6A7BD-F65F-470E-AB29-4DDC831D457B}"/>
    <cellStyle name="Eingabe 4 5 2 2 2" xfId="8943" xr:uid="{3B2B569A-DA61-4C9B-A934-05A856FA3268}"/>
    <cellStyle name="Eingabe 4 5 2 2 2 2" xfId="29327" xr:uid="{0DCA168D-2DFF-4C25-A804-20D4BFBC65E0}"/>
    <cellStyle name="Eingabe 4 5 2 2 3" xfId="8944" xr:uid="{002CEC68-F443-43BE-9B9F-C852BC358E35}"/>
    <cellStyle name="Eingabe 4 5 2 2 3 2" xfId="29328" xr:uid="{53F3C19A-4D99-401F-8D31-C40843346B7B}"/>
    <cellStyle name="Eingabe 4 5 2 2 4" xfId="8945" xr:uid="{C627F2E7-ADD1-4BB2-9F82-60469A108018}"/>
    <cellStyle name="Eingabe 4 5 2 2 4 2" xfId="29329" xr:uid="{BF3064B3-7F84-44DF-8627-C136F38E49BB}"/>
    <cellStyle name="Eingabe 4 5 2 2 5" xfId="8946" xr:uid="{167C59A1-DC60-461F-BFDA-65B32DAECA9B}"/>
    <cellStyle name="Eingabe 4 5 2 2 5 2" xfId="29330" xr:uid="{623FEB53-E094-4D67-A041-5DE57F13B64E}"/>
    <cellStyle name="Eingabe 4 5 2 2 6" xfId="8947" xr:uid="{54C1CFD8-25A2-46C0-8B59-86F2F0ABCC6F}"/>
    <cellStyle name="Eingabe 4 5 2 2 6 2" xfId="29331" xr:uid="{A09CD634-9C0E-47D7-BDE7-8CE8026F9135}"/>
    <cellStyle name="Eingabe 4 5 2 2 7" xfId="8948" xr:uid="{34DFDE26-DCEC-4832-95F4-C87FEA6E5C7C}"/>
    <cellStyle name="Eingabe 4 5 2 2 7 2" xfId="29332" xr:uid="{527B5875-4D10-420B-ACB1-F2D5F9FD42EB}"/>
    <cellStyle name="Eingabe 4 5 2 2 8" xfId="8949" xr:uid="{4CB79C70-F395-4893-A223-E2C98F4F3173}"/>
    <cellStyle name="Eingabe 4 5 2 2 8 2" xfId="29333" xr:uid="{9CBC0EEC-8EC7-4442-8339-0CFB993B4D97}"/>
    <cellStyle name="Eingabe 4 5 2 2 9" xfId="8950" xr:uid="{7C0BF246-5EEA-41F1-BCC7-B3B5B9B0ED52}"/>
    <cellStyle name="Eingabe 4 5 2 2 9 2" xfId="29334" xr:uid="{FDF2F52E-ABB9-4DCA-BE7A-A7FB44B154FA}"/>
    <cellStyle name="Eingabe 4 5 2 3" xfId="8951" xr:uid="{C78CFBBC-AF9F-4020-A7CB-D4BB00F6A8FE}"/>
    <cellStyle name="Eingabe 4 5 2 3 2" xfId="29335" xr:uid="{E102376C-EBB6-45C5-B998-091F51297244}"/>
    <cellStyle name="Eingabe 4 5 2 4" xfId="8952" xr:uid="{3F4CCC56-5DB4-4D85-A505-67AE3004DF15}"/>
    <cellStyle name="Eingabe 4 5 2 4 2" xfId="29336" xr:uid="{5A3DD748-C7B6-462F-9CAB-AE5AD994007C}"/>
    <cellStyle name="Eingabe 4 5 2 5" xfId="8953" xr:uid="{0C7AB47D-884C-454E-8E6E-63EFE514A17D}"/>
    <cellStyle name="Eingabe 4 5 2 5 2" xfId="29337" xr:uid="{3B4C13C1-7BC8-48BA-A60E-6FA37C2FC061}"/>
    <cellStyle name="Eingabe 4 5 2 6" xfId="8954" xr:uid="{B98EF3A3-E0BB-4211-9389-B8CF3D9AD370}"/>
    <cellStyle name="Eingabe 4 5 2 6 2" xfId="29338" xr:uid="{D256218A-96B2-49AC-A2E5-795138A9AD4C}"/>
    <cellStyle name="Eingabe 4 5 2 7" xfId="8955" xr:uid="{0201DA52-D87D-4B4E-87CC-400447CA7976}"/>
    <cellStyle name="Eingabe 4 5 2 7 2" xfId="29339" xr:uid="{5E8EE52F-B319-4BD8-AFE4-5472F56B0522}"/>
    <cellStyle name="Eingabe 4 5 2 8" xfId="8956" xr:uid="{ECCBBDA9-59E8-4569-8DB2-CA4F99EF6447}"/>
    <cellStyle name="Eingabe 4 5 2 8 2" xfId="29340" xr:uid="{DB0E992E-8F69-47F3-BAF4-E93A8F008DD4}"/>
    <cellStyle name="Eingabe 4 5 2 9" xfId="8957" xr:uid="{9B32657F-7DE8-4199-BD21-15348615892C}"/>
    <cellStyle name="Eingabe 4 5 2 9 2" xfId="29341" xr:uid="{78B561A5-4B20-4CB5-BA34-3D28EAD41919}"/>
    <cellStyle name="Eingabe 4 5 3" xfId="8958" xr:uid="{EE70C58E-FBF7-44A2-89B4-268474D9990D}"/>
    <cellStyle name="Eingabe 4 5 3 10" xfId="8959" xr:uid="{C6A4196E-3E52-4600-8FFA-4D3945327F99}"/>
    <cellStyle name="Eingabe 4 5 3 10 2" xfId="29342" xr:uid="{20F61238-0BA8-4694-92C7-CB12F2C4E492}"/>
    <cellStyle name="Eingabe 4 5 3 11" xfId="8960" xr:uid="{563D1B7D-EB5C-4E10-AC79-3EECF9E431DE}"/>
    <cellStyle name="Eingabe 4 5 3 11 2" xfId="29343" xr:uid="{36922DFF-B51A-4EB7-B576-3E8692075A6D}"/>
    <cellStyle name="Eingabe 4 5 3 12" xfId="8961" xr:uid="{A32B4158-04D2-45BE-85D3-3DC31BD77867}"/>
    <cellStyle name="Eingabe 4 5 3 12 2" xfId="29344" xr:uid="{AC5FCFAC-D0E9-47CB-9C39-C45EFF91504A}"/>
    <cellStyle name="Eingabe 4 5 3 13" xfId="8962" xr:uid="{6697ABFF-BCDE-45A3-97F6-100EA696E355}"/>
    <cellStyle name="Eingabe 4 5 3 13 2" xfId="29345" xr:uid="{D9DB5E72-5B5C-489D-A29E-ED4E3DCAFABB}"/>
    <cellStyle name="Eingabe 4 5 3 14" xfId="8963" xr:uid="{4092278A-699C-4577-B05D-A1590A8BBE46}"/>
    <cellStyle name="Eingabe 4 5 3 14 2" xfId="29346" xr:uid="{66378B0A-F027-4992-8F0C-5EA0F86BD846}"/>
    <cellStyle name="Eingabe 4 5 3 15" xfId="29347" xr:uid="{21498A53-BA77-4EF2-BAA6-ABE906CDCB56}"/>
    <cellStyle name="Eingabe 4 5 3 2" xfId="8964" xr:uid="{94FC7688-A958-456B-BEDA-BA58CF8259D6}"/>
    <cellStyle name="Eingabe 4 5 3 2 2" xfId="29348" xr:uid="{DF3E7037-DB66-4321-9F4C-23806381712E}"/>
    <cellStyle name="Eingabe 4 5 3 3" xfId="8965" xr:uid="{9B41374D-07B9-4CDC-AF14-F9AF632ACB6E}"/>
    <cellStyle name="Eingabe 4 5 3 3 2" xfId="29349" xr:uid="{F37C74E3-87F3-4882-A5DB-9802468661D5}"/>
    <cellStyle name="Eingabe 4 5 3 4" xfId="8966" xr:uid="{B95CC909-1EB1-423F-8EB0-7D66ABD484A8}"/>
    <cellStyle name="Eingabe 4 5 3 4 2" xfId="29350" xr:uid="{889F71E6-A223-4224-8739-4154212214E1}"/>
    <cellStyle name="Eingabe 4 5 3 5" xfId="8967" xr:uid="{C20362C7-13CA-443E-B45B-55ED2FC319E1}"/>
    <cellStyle name="Eingabe 4 5 3 5 2" xfId="29351" xr:uid="{2982EAC1-3131-4F02-881C-1C07353671F0}"/>
    <cellStyle name="Eingabe 4 5 3 6" xfId="8968" xr:uid="{3FBD4CFC-1630-4504-AE96-0FCBDDEDF5DC}"/>
    <cellStyle name="Eingabe 4 5 3 6 2" xfId="29352" xr:uid="{98965DBB-A2D7-4667-A9F4-1817481C888A}"/>
    <cellStyle name="Eingabe 4 5 3 7" xfId="8969" xr:uid="{8FEB5CAD-0251-414B-99E8-821C10E3BAB6}"/>
    <cellStyle name="Eingabe 4 5 3 7 2" xfId="29353" xr:uid="{606CE00C-C72F-48F1-B791-C23EE97D3C48}"/>
    <cellStyle name="Eingabe 4 5 3 8" xfId="8970" xr:uid="{A1F275B1-E593-4638-A099-650BB785D7B4}"/>
    <cellStyle name="Eingabe 4 5 3 8 2" xfId="29354" xr:uid="{EA49716B-B4F5-41EE-8F08-FC0459AB0B91}"/>
    <cellStyle name="Eingabe 4 5 3 9" xfId="8971" xr:uid="{7514D2E8-A808-40FB-80B4-084963B69FB5}"/>
    <cellStyle name="Eingabe 4 5 3 9 2" xfId="29355" xr:uid="{0D2220F6-3781-482F-AC8B-1C754EDC740F}"/>
    <cellStyle name="Eingabe 4 5 4" xfId="8972" xr:uid="{616BE722-A99C-4B1F-9D90-8551424AD71E}"/>
    <cellStyle name="Eingabe 4 5 4 2" xfId="29356" xr:uid="{34E27961-FBCD-4D6E-BD3F-B67A5699A801}"/>
    <cellStyle name="Eingabe 4 5 5" xfId="8973" xr:uid="{B4D78E13-D4F7-4796-9748-0C1F7A5ABBA8}"/>
    <cellStyle name="Eingabe 4 5 5 2" xfId="29357" xr:uid="{58C08B95-5020-4F61-89BB-6BE5EE685962}"/>
    <cellStyle name="Eingabe 4 5 6" xfId="8974" xr:uid="{96A5CFF9-EAD4-48D2-863B-FB7CB17A717A}"/>
    <cellStyle name="Eingabe 4 5 6 2" xfId="29358" xr:uid="{F29BC4D5-BAB6-4301-A10A-F9E7E4F04AF1}"/>
    <cellStyle name="Eingabe 4 5 7" xfId="8975" xr:uid="{30F40991-A58C-45CF-B085-22D06E876665}"/>
    <cellStyle name="Eingabe 4 5 7 2" xfId="29359" xr:uid="{34E97504-80B4-4619-9841-621BFE3864F7}"/>
    <cellStyle name="Eingabe 4 5 8" xfId="8976" xr:uid="{8EFA00E3-C0CA-4488-8956-A60C72B7F154}"/>
    <cellStyle name="Eingabe 4 5 8 2" xfId="29360" xr:uid="{BCD9EBF6-E928-4548-BF89-F14224A3D465}"/>
    <cellStyle name="Eingabe 4 5 9" xfId="8977" xr:uid="{6BFC0B92-DE40-46E7-B793-B73CBCB716E4}"/>
    <cellStyle name="Eingabe 4 5 9 2" xfId="29361" xr:uid="{BCDB52C7-9F13-4FA5-A7B8-2B01EB8B95F1}"/>
    <cellStyle name="Eingabe 4 6" xfId="8978" xr:uid="{32166968-9448-442A-8746-C707DE52F4DE}"/>
    <cellStyle name="Eingabe 4 6 10" xfId="8979" xr:uid="{8D060433-7FE8-4E07-817C-2F41F231BBDF}"/>
    <cellStyle name="Eingabe 4 6 10 2" xfId="29362" xr:uid="{66D923A0-2A7A-4DCC-80E4-665B8CA83DD5}"/>
    <cellStyle name="Eingabe 4 6 11" xfId="8980" xr:uid="{77A9D940-CDAE-44EF-BA74-23BBC831220A}"/>
    <cellStyle name="Eingabe 4 6 11 2" xfId="29363" xr:uid="{DB7B585D-133D-49C3-8CFE-135810C21577}"/>
    <cellStyle name="Eingabe 4 6 12" xfId="8981" xr:uid="{82918AA6-6D2D-4CA9-86CD-57A5CFECACA4}"/>
    <cellStyle name="Eingabe 4 6 12 2" xfId="29364" xr:uid="{349E2344-B307-4201-904C-DE6C3B9C95CD}"/>
    <cellStyle name="Eingabe 4 6 13" xfId="8982" xr:uid="{897E78A0-D415-4774-97F2-CE3B2BF84DA8}"/>
    <cellStyle name="Eingabe 4 6 13 2" xfId="29365" xr:uid="{AEC900DC-677D-4B88-8219-E424B2A54F3C}"/>
    <cellStyle name="Eingabe 4 6 14" xfId="8983" xr:uid="{D8A19480-CC5D-49DE-B04E-F6BDB9AF5FDC}"/>
    <cellStyle name="Eingabe 4 6 14 2" xfId="29366" xr:uid="{9F66451A-45DB-4A8B-BA99-3E9D807389D5}"/>
    <cellStyle name="Eingabe 4 6 15" xfId="8984" xr:uid="{26183025-B097-497B-8491-B01FC2DE0D6B}"/>
    <cellStyle name="Eingabe 4 6 15 2" xfId="29367" xr:uid="{288DC602-E5C0-4EF5-AFD1-A781B952FFD5}"/>
    <cellStyle name="Eingabe 4 6 16" xfId="29368" xr:uid="{5D5B2883-96B3-4F7F-969E-AC8CE305D115}"/>
    <cellStyle name="Eingabe 4 6 2" xfId="8985" xr:uid="{23FEA505-8DFC-48DD-9CB7-8EF503EA41C0}"/>
    <cellStyle name="Eingabe 4 6 2 10" xfId="8986" xr:uid="{3422C7C5-490B-4706-ADF9-82649E1AD371}"/>
    <cellStyle name="Eingabe 4 6 2 10 2" xfId="29369" xr:uid="{576365E4-20DE-44C5-9F80-550EDB313352}"/>
    <cellStyle name="Eingabe 4 6 2 11" xfId="8987" xr:uid="{0E19ABA5-8985-46D7-B70C-2D92E79A4E96}"/>
    <cellStyle name="Eingabe 4 6 2 11 2" xfId="29370" xr:uid="{27B53D15-43E9-499A-9A2E-D0058A1999EA}"/>
    <cellStyle name="Eingabe 4 6 2 12" xfId="8988" xr:uid="{73BD808C-966C-49CC-B955-A725BA3CAB55}"/>
    <cellStyle name="Eingabe 4 6 2 12 2" xfId="29371" xr:uid="{B4BE1117-79B1-4249-A873-AC4CE17A90D9}"/>
    <cellStyle name="Eingabe 4 6 2 13" xfId="8989" xr:uid="{0E45D61E-230A-47F7-8CB3-A48CCC987E4F}"/>
    <cellStyle name="Eingabe 4 6 2 13 2" xfId="29372" xr:uid="{19C32994-B1AD-4E33-8704-84F775BAB766}"/>
    <cellStyle name="Eingabe 4 6 2 14" xfId="8990" xr:uid="{4B270B22-6AC8-4EB4-8CEE-A39DF7BE7862}"/>
    <cellStyle name="Eingabe 4 6 2 14 2" xfId="29373" xr:uid="{E1EF0A77-888D-45B6-9BEA-E5C8C335D5DF}"/>
    <cellStyle name="Eingabe 4 6 2 15" xfId="29374" xr:uid="{B3AC7B19-8A54-4929-A786-D45E62762C93}"/>
    <cellStyle name="Eingabe 4 6 2 2" xfId="8991" xr:uid="{DEE2188C-D57D-4940-B056-AE69343777DC}"/>
    <cellStyle name="Eingabe 4 6 2 2 10" xfId="8992" xr:uid="{96D5B4E4-A1A7-47FA-9AC5-C4C1A781206B}"/>
    <cellStyle name="Eingabe 4 6 2 2 10 2" xfId="29375" xr:uid="{462E5E79-E855-4FF9-A436-DFBA6A1053B4}"/>
    <cellStyle name="Eingabe 4 6 2 2 11" xfId="8993" xr:uid="{5232D2BD-1F9E-47E4-9D52-FC6D6AA69899}"/>
    <cellStyle name="Eingabe 4 6 2 2 11 2" xfId="29376" xr:uid="{FD2ACCAA-2473-420A-943B-EC2C71D21122}"/>
    <cellStyle name="Eingabe 4 6 2 2 12" xfId="8994" xr:uid="{F4B9F145-432D-42F6-A25B-CC10C4E4DC7C}"/>
    <cellStyle name="Eingabe 4 6 2 2 12 2" xfId="29377" xr:uid="{4F1F1037-9CD2-4E72-B7FF-5FBD24A80692}"/>
    <cellStyle name="Eingabe 4 6 2 2 13" xfId="8995" xr:uid="{8205CE2A-EFC5-4A86-A203-E456C34275DB}"/>
    <cellStyle name="Eingabe 4 6 2 2 13 2" xfId="29378" xr:uid="{204AC293-3EBB-49CF-9BEA-FEE82D2CFF61}"/>
    <cellStyle name="Eingabe 4 6 2 2 14" xfId="8996" xr:uid="{A53F6329-1D4A-4B09-A0FD-6CA953E84FA2}"/>
    <cellStyle name="Eingabe 4 6 2 2 14 2" xfId="29379" xr:uid="{42743ECC-A3B4-4A0C-A51E-7FF03FD25BDA}"/>
    <cellStyle name="Eingabe 4 6 2 2 15" xfId="29380" xr:uid="{3582F1E0-F16F-480F-A3C5-3292DEA0D1B1}"/>
    <cellStyle name="Eingabe 4 6 2 2 2" xfId="8997" xr:uid="{6DA966B2-3A4D-4919-8102-290526594ED3}"/>
    <cellStyle name="Eingabe 4 6 2 2 2 2" xfId="29381" xr:uid="{7EF55440-FDE2-45F3-A3F0-6F37C28179D3}"/>
    <cellStyle name="Eingabe 4 6 2 2 3" xfId="8998" xr:uid="{F92A0BF7-D7D7-4309-98CC-AC1049057973}"/>
    <cellStyle name="Eingabe 4 6 2 2 3 2" xfId="29382" xr:uid="{1FD3D059-D55F-481F-9F68-7FF17D4D1F43}"/>
    <cellStyle name="Eingabe 4 6 2 2 4" xfId="8999" xr:uid="{1B5383F7-C20B-4D09-B775-D80F83E0B1ED}"/>
    <cellStyle name="Eingabe 4 6 2 2 4 2" xfId="29383" xr:uid="{93B39A86-7B0B-4D8E-BFEA-1FB709971BA9}"/>
    <cellStyle name="Eingabe 4 6 2 2 5" xfId="9000" xr:uid="{472E4C7F-6857-4CD0-8088-AD88E4ED62D9}"/>
    <cellStyle name="Eingabe 4 6 2 2 5 2" xfId="29384" xr:uid="{F2286AF8-D87F-4DA1-9DC1-D848F47F3B5F}"/>
    <cellStyle name="Eingabe 4 6 2 2 6" xfId="9001" xr:uid="{24C3B13E-BD8E-4220-BA75-5A68C826F187}"/>
    <cellStyle name="Eingabe 4 6 2 2 6 2" xfId="29385" xr:uid="{8934D7DB-A32C-4FD2-8634-BEF9C99A06AF}"/>
    <cellStyle name="Eingabe 4 6 2 2 7" xfId="9002" xr:uid="{7E7BDF9C-63B3-41CC-ACD8-34FF24775258}"/>
    <cellStyle name="Eingabe 4 6 2 2 7 2" xfId="29386" xr:uid="{C9BF122C-D54C-4253-93C2-8C28FE31EF61}"/>
    <cellStyle name="Eingabe 4 6 2 2 8" xfId="9003" xr:uid="{87CBF2BD-7514-4C51-BFA5-58B3296135A8}"/>
    <cellStyle name="Eingabe 4 6 2 2 8 2" xfId="29387" xr:uid="{8B3F1A70-2C30-4449-89D8-188CC947FD96}"/>
    <cellStyle name="Eingabe 4 6 2 2 9" xfId="9004" xr:uid="{438F8B5B-83B0-4CA9-8155-0399F448A120}"/>
    <cellStyle name="Eingabe 4 6 2 2 9 2" xfId="29388" xr:uid="{6EF22FC5-C986-4682-8C34-601ED3859161}"/>
    <cellStyle name="Eingabe 4 6 2 3" xfId="9005" xr:uid="{1BFC17DB-98D1-437F-B1B5-E8CC30BC6ABB}"/>
    <cellStyle name="Eingabe 4 6 2 3 2" xfId="29389" xr:uid="{75865FDF-D398-47F4-BDC2-FBD16359F024}"/>
    <cellStyle name="Eingabe 4 6 2 4" xfId="9006" xr:uid="{7B200F9A-1575-41E2-92A0-FFC1FE23C87B}"/>
    <cellStyle name="Eingabe 4 6 2 4 2" xfId="29390" xr:uid="{F899E874-961A-4A56-A722-CC0EE1F00AD3}"/>
    <cellStyle name="Eingabe 4 6 2 5" xfId="9007" xr:uid="{AFA08E90-F952-462A-B749-A6E53DF3A478}"/>
    <cellStyle name="Eingabe 4 6 2 5 2" xfId="29391" xr:uid="{AD8EA98C-07F5-4010-855F-D16CBE824C2B}"/>
    <cellStyle name="Eingabe 4 6 2 6" xfId="9008" xr:uid="{DC4F32B2-C788-4A36-ACC4-37664A0C106E}"/>
    <cellStyle name="Eingabe 4 6 2 6 2" xfId="29392" xr:uid="{DB007B3A-A3CB-4B64-A721-5C4D39908803}"/>
    <cellStyle name="Eingabe 4 6 2 7" xfId="9009" xr:uid="{2789BE0F-3133-46FC-A978-33A93E308BC8}"/>
    <cellStyle name="Eingabe 4 6 2 7 2" xfId="29393" xr:uid="{66CA43F9-7796-4F27-B614-139B54C4F4B8}"/>
    <cellStyle name="Eingabe 4 6 2 8" xfId="9010" xr:uid="{F357356C-2A32-4FD0-B219-42B27DE2B186}"/>
    <cellStyle name="Eingabe 4 6 2 8 2" xfId="29394" xr:uid="{FE7D5BDA-4973-4669-BECC-1A4897CE25FF}"/>
    <cellStyle name="Eingabe 4 6 2 9" xfId="9011" xr:uid="{6F11E3B2-F016-4629-A587-59A71069BD9F}"/>
    <cellStyle name="Eingabe 4 6 2 9 2" xfId="29395" xr:uid="{66CD2BDE-A1B6-4BA3-A379-C51B4D9A6C01}"/>
    <cellStyle name="Eingabe 4 6 3" xfId="9012" xr:uid="{7D477851-F518-4EB1-9A03-7728F8BB6EC4}"/>
    <cellStyle name="Eingabe 4 6 3 10" xfId="9013" xr:uid="{684113BD-5219-456B-8CAB-AC7D89D5876B}"/>
    <cellStyle name="Eingabe 4 6 3 10 2" xfId="29396" xr:uid="{4DBE2F63-3514-4ABB-BA49-268D13665699}"/>
    <cellStyle name="Eingabe 4 6 3 11" xfId="9014" xr:uid="{F8BA8D09-CA48-4E8B-B0E3-597E3B46FF8A}"/>
    <cellStyle name="Eingabe 4 6 3 11 2" xfId="29397" xr:uid="{9CF05CC3-310C-47E4-8746-B67899C2812F}"/>
    <cellStyle name="Eingabe 4 6 3 12" xfId="9015" xr:uid="{0B125A11-44F6-41C1-BA56-71F21BDF458E}"/>
    <cellStyle name="Eingabe 4 6 3 12 2" xfId="29398" xr:uid="{ADA20FB4-2D09-44FE-8503-792860A16028}"/>
    <cellStyle name="Eingabe 4 6 3 13" xfId="9016" xr:uid="{024F02AD-2F6D-4D84-8930-DB9382311927}"/>
    <cellStyle name="Eingabe 4 6 3 13 2" xfId="29399" xr:uid="{C81E4CB9-883D-4A68-A69F-D23C404EED29}"/>
    <cellStyle name="Eingabe 4 6 3 14" xfId="9017" xr:uid="{761FA004-03CA-4082-A572-2B9E9D3FE26D}"/>
    <cellStyle name="Eingabe 4 6 3 14 2" xfId="29400" xr:uid="{65994A2F-99B3-48F3-903B-122D8827CBE6}"/>
    <cellStyle name="Eingabe 4 6 3 15" xfId="29401" xr:uid="{DB90CBD0-2E22-40F2-9EAF-19857CBB49B2}"/>
    <cellStyle name="Eingabe 4 6 3 2" xfId="9018" xr:uid="{1C2A6A73-5464-4A96-8BE9-3D5C791E2C71}"/>
    <cellStyle name="Eingabe 4 6 3 2 2" xfId="29402" xr:uid="{39182BDB-5148-481F-8A98-510A28B20B3C}"/>
    <cellStyle name="Eingabe 4 6 3 3" xfId="9019" xr:uid="{33F2B216-CD0B-4C96-98D2-CB3ACFD3077C}"/>
    <cellStyle name="Eingabe 4 6 3 3 2" xfId="29403" xr:uid="{B12A7A46-585B-407E-957B-9CFD36ADD025}"/>
    <cellStyle name="Eingabe 4 6 3 4" xfId="9020" xr:uid="{A1981E47-3763-43C9-8B4D-6C9F1C49B222}"/>
    <cellStyle name="Eingabe 4 6 3 4 2" xfId="29404" xr:uid="{4913980A-6D50-4895-9692-0EEDB6599613}"/>
    <cellStyle name="Eingabe 4 6 3 5" xfId="9021" xr:uid="{60A77E93-B7FA-4CB7-BF36-0667E0CE2672}"/>
    <cellStyle name="Eingabe 4 6 3 5 2" xfId="29405" xr:uid="{DE910048-FFEC-4273-8674-811D2B77F676}"/>
    <cellStyle name="Eingabe 4 6 3 6" xfId="9022" xr:uid="{68F4A8FD-995F-4808-B6D2-E6270AC4C3C4}"/>
    <cellStyle name="Eingabe 4 6 3 6 2" xfId="29406" xr:uid="{6963B9CB-CAAF-442F-B29F-0E268CBF21B4}"/>
    <cellStyle name="Eingabe 4 6 3 7" xfId="9023" xr:uid="{764771BA-082E-4144-9F2A-2CD9941F8A88}"/>
    <cellStyle name="Eingabe 4 6 3 7 2" xfId="29407" xr:uid="{FE379322-E946-4D01-B3D9-F00AC3E889C9}"/>
    <cellStyle name="Eingabe 4 6 3 8" xfId="9024" xr:uid="{9A1A9FC0-979D-43EC-B35B-B9EF662D3C21}"/>
    <cellStyle name="Eingabe 4 6 3 8 2" xfId="29408" xr:uid="{2B0FD4D4-3CF3-44BA-A366-5373C4DBFE96}"/>
    <cellStyle name="Eingabe 4 6 3 9" xfId="9025" xr:uid="{C5A7535B-F76D-4941-933E-63D0EA039586}"/>
    <cellStyle name="Eingabe 4 6 3 9 2" xfId="29409" xr:uid="{3EB3D25E-0029-4D4F-AF2B-AFD6C9B19DFC}"/>
    <cellStyle name="Eingabe 4 6 4" xfId="9026" xr:uid="{81B14D4B-4545-49D0-931F-FB4AB825556F}"/>
    <cellStyle name="Eingabe 4 6 4 2" xfId="29410" xr:uid="{0217B36C-0576-4057-AD7E-635660578E1F}"/>
    <cellStyle name="Eingabe 4 6 5" xfId="9027" xr:uid="{4B72CA99-4981-47CD-8351-102A598405BB}"/>
    <cellStyle name="Eingabe 4 6 5 2" xfId="29411" xr:uid="{46E92614-A0A3-4104-95E0-B5B75E58F1A2}"/>
    <cellStyle name="Eingabe 4 6 6" xfId="9028" xr:uid="{A3142AE9-E29C-4A10-9087-4E2E375E0006}"/>
    <cellStyle name="Eingabe 4 6 6 2" xfId="29412" xr:uid="{69D1470E-B362-4D45-92B2-939D0157E148}"/>
    <cellStyle name="Eingabe 4 6 7" xfId="9029" xr:uid="{4456BDCF-D066-4C2A-985E-55203D37BC42}"/>
    <cellStyle name="Eingabe 4 6 7 2" xfId="29413" xr:uid="{801C6654-1D69-4AFD-9E70-B6E6B91B0563}"/>
    <cellStyle name="Eingabe 4 6 8" xfId="9030" xr:uid="{2262DC52-8D5F-4167-92F5-A1392911D053}"/>
    <cellStyle name="Eingabe 4 6 8 2" xfId="29414" xr:uid="{B8C764FA-82A9-49AE-8460-60F80CA5C960}"/>
    <cellStyle name="Eingabe 4 6 9" xfId="9031" xr:uid="{D149F4FF-6345-4F81-9DF5-F9E190241B90}"/>
    <cellStyle name="Eingabe 4 6 9 2" xfId="29415" xr:uid="{D78BD31C-CCF4-4196-8791-A4F66F012A86}"/>
    <cellStyle name="Eingabe 4 7" xfId="9032" xr:uid="{C3F00645-A132-4E85-A5B7-D6A3DB19E06D}"/>
    <cellStyle name="Eingabe 4 7 10" xfId="9033" xr:uid="{4908E37A-7AEE-45AE-A21E-64DC7D619B58}"/>
    <cellStyle name="Eingabe 4 7 10 2" xfId="29416" xr:uid="{FBCE261F-26FB-4198-9671-6E0997C3CF0D}"/>
    <cellStyle name="Eingabe 4 7 11" xfId="9034" xr:uid="{73CE5845-6FAA-4750-98C1-E137DAB75079}"/>
    <cellStyle name="Eingabe 4 7 11 2" xfId="29417" xr:uid="{8821E6BA-EFE6-4497-B87E-D6417A8827F3}"/>
    <cellStyle name="Eingabe 4 7 12" xfId="9035" xr:uid="{79698B28-C3AF-43AF-9476-0C1CF813F63B}"/>
    <cellStyle name="Eingabe 4 7 12 2" xfId="29418" xr:uid="{024B38D7-0D7E-4340-B1D4-2CCA20504BD0}"/>
    <cellStyle name="Eingabe 4 7 13" xfId="9036" xr:uid="{EDF591D6-162F-47FF-B5AF-4755AE3A819F}"/>
    <cellStyle name="Eingabe 4 7 13 2" xfId="29419" xr:uid="{29FF28DE-F39F-4DAE-85B2-157A3FF512BD}"/>
    <cellStyle name="Eingabe 4 7 14" xfId="9037" xr:uid="{DB873527-19F4-493B-BD73-0FE6D2B1CFBC}"/>
    <cellStyle name="Eingabe 4 7 14 2" xfId="29420" xr:uid="{9B0B20DE-502A-42EB-962D-2A964791C3B1}"/>
    <cellStyle name="Eingabe 4 7 15" xfId="29421" xr:uid="{10A4B9DC-E8FB-4BEB-B623-5DF815EA46C1}"/>
    <cellStyle name="Eingabe 4 7 2" xfId="9038" xr:uid="{FA9B8468-9837-4F59-940F-ABE04A144336}"/>
    <cellStyle name="Eingabe 4 7 2 10" xfId="9039" xr:uid="{E016A9AD-E757-4864-BCBF-24E5B155F906}"/>
    <cellStyle name="Eingabe 4 7 2 10 2" xfId="29422" xr:uid="{B7328A94-66FA-4AFE-BBC4-4CBBFEF87BA3}"/>
    <cellStyle name="Eingabe 4 7 2 11" xfId="9040" xr:uid="{B0D81E0F-AFAD-491E-AD87-0139DF249F17}"/>
    <cellStyle name="Eingabe 4 7 2 11 2" xfId="29423" xr:uid="{EF1D2768-5BDC-49EF-AB1B-7A9D495C7ECE}"/>
    <cellStyle name="Eingabe 4 7 2 12" xfId="9041" xr:uid="{7912F6DB-DA76-4672-85C1-3DE101871BA8}"/>
    <cellStyle name="Eingabe 4 7 2 12 2" xfId="29424" xr:uid="{6B2118FE-C548-4852-B279-4126665CA7B7}"/>
    <cellStyle name="Eingabe 4 7 2 13" xfId="9042" xr:uid="{42BEB46E-63E0-4B65-A731-28F5E53EC929}"/>
    <cellStyle name="Eingabe 4 7 2 13 2" xfId="29425" xr:uid="{64E0A65D-771A-41C7-858E-2B3D81C67BB4}"/>
    <cellStyle name="Eingabe 4 7 2 14" xfId="9043" xr:uid="{237BA509-1B5A-4711-8552-804EE3256B65}"/>
    <cellStyle name="Eingabe 4 7 2 14 2" xfId="29426" xr:uid="{9C76D94E-6BA3-44D1-B802-CC3330D37B53}"/>
    <cellStyle name="Eingabe 4 7 2 15" xfId="29427" xr:uid="{E9743299-9FB7-48D2-856D-947DACE7BF44}"/>
    <cellStyle name="Eingabe 4 7 2 2" xfId="9044" xr:uid="{1B29E75C-EA3B-4DA0-9867-4DBF2591363E}"/>
    <cellStyle name="Eingabe 4 7 2 2 2" xfId="29428" xr:uid="{7BAD2C8F-5CD7-4E2D-86D2-D329B83ABD0C}"/>
    <cellStyle name="Eingabe 4 7 2 3" xfId="9045" xr:uid="{D9E1578D-B862-4222-9A06-308CAC466CFE}"/>
    <cellStyle name="Eingabe 4 7 2 3 2" xfId="29429" xr:uid="{E2E578D8-C7CF-4AEE-B9CC-B2CE75AF06BC}"/>
    <cellStyle name="Eingabe 4 7 2 4" xfId="9046" xr:uid="{DB21862B-8366-4322-8208-D67532437867}"/>
    <cellStyle name="Eingabe 4 7 2 4 2" xfId="29430" xr:uid="{4295C4D2-5981-4530-8C23-884699401D82}"/>
    <cellStyle name="Eingabe 4 7 2 5" xfId="9047" xr:uid="{F474BA9E-C580-4AFC-B0A7-283D5B2833A1}"/>
    <cellStyle name="Eingabe 4 7 2 5 2" xfId="29431" xr:uid="{DEC93829-C7E0-46F0-8DC6-9B094D040184}"/>
    <cellStyle name="Eingabe 4 7 2 6" xfId="9048" xr:uid="{F4040478-5719-4EE7-8A2E-F285F24BAAA7}"/>
    <cellStyle name="Eingabe 4 7 2 6 2" xfId="29432" xr:uid="{35D67DCE-75C0-4E7D-B642-FA036868AA77}"/>
    <cellStyle name="Eingabe 4 7 2 7" xfId="9049" xr:uid="{9786DC93-B632-4C0D-966A-57FFED76AF8B}"/>
    <cellStyle name="Eingabe 4 7 2 7 2" xfId="29433" xr:uid="{3E6BBA38-260D-4AB4-9999-C73D11C0B832}"/>
    <cellStyle name="Eingabe 4 7 2 8" xfId="9050" xr:uid="{0165D3A4-CD09-480C-AC36-3F871AB13E01}"/>
    <cellStyle name="Eingabe 4 7 2 8 2" xfId="29434" xr:uid="{B3E34FF3-51D8-41C9-AA09-50486435F8DC}"/>
    <cellStyle name="Eingabe 4 7 2 9" xfId="9051" xr:uid="{C70427E3-3A08-43F7-BF33-9F37559B15A4}"/>
    <cellStyle name="Eingabe 4 7 2 9 2" xfId="29435" xr:uid="{C09AE8A1-338B-4D62-A245-5F7C37F05677}"/>
    <cellStyle name="Eingabe 4 7 3" xfId="9052" xr:uid="{0C5C5827-C094-4078-886D-97D244E2939B}"/>
    <cellStyle name="Eingabe 4 7 3 2" xfId="29436" xr:uid="{64B6A7CA-C308-4C9B-9A45-9D1D96C73373}"/>
    <cellStyle name="Eingabe 4 7 4" xfId="9053" xr:uid="{0585EC91-3049-4F2D-B8B4-CAF99CE09D3D}"/>
    <cellStyle name="Eingabe 4 7 4 2" xfId="29437" xr:uid="{6B926D26-5BE9-4866-B4B1-3EBD61EF9C10}"/>
    <cellStyle name="Eingabe 4 7 5" xfId="9054" xr:uid="{513252C2-A4F8-4B01-B501-5EDD3E4B9ED0}"/>
    <cellStyle name="Eingabe 4 7 5 2" xfId="29438" xr:uid="{76E7F949-EA9E-41E8-850E-91671A5E9148}"/>
    <cellStyle name="Eingabe 4 7 6" xfId="9055" xr:uid="{6B4AE7F4-7E1B-4BF3-B9E2-0C712AB3FCB1}"/>
    <cellStyle name="Eingabe 4 7 6 2" xfId="29439" xr:uid="{67B3CF49-2125-4A6E-B25D-BADC06FAA51A}"/>
    <cellStyle name="Eingabe 4 7 7" xfId="9056" xr:uid="{3BA3FDCE-8B3C-48D0-A588-87823782D23A}"/>
    <cellStyle name="Eingabe 4 7 7 2" xfId="29440" xr:uid="{24D33231-3921-4DD1-8C41-8F0040FCFAFE}"/>
    <cellStyle name="Eingabe 4 7 8" xfId="9057" xr:uid="{D9A933CE-728F-48CD-85A9-CAACD79AC865}"/>
    <cellStyle name="Eingabe 4 7 8 2" xfId="29441" xr:uid="{8F482EBE-7773-41A3-9EC9-B43203548C7B}"/>
    <cellStyle name="Eingabe 4 7 9" xfId="9058" xr:uid="{8CB6EB7D-85B9-4955-BC09-3FB9CCBF960B}"/>
    <cellStyle name="Eingabe 4 7 9 2" xfId="29442" xr:uid="{927BAD6A-9545-45B6-AE9B-8F3D2CFCF848}"/>
    <cellStyle name="Eingabe 4 8" xfId="9059" xr:uid="{70C28542-7048-4AFE-8C50-5DC4A298A0A3}"/>
    <cellStyle name="Eingabe 4 8 10" xfId="9060" xr:uid="{DC664AF2-1F02-419D-A264-ED09CA447E10}"/>
    <cellStyle name="Eingabe 4 8 10 2" xfId="29443" xr:uid="{5A0D4902-3DF2-4804-AE51-201453FDAB6E}"/>
    <cellStyle name="Eingabe 4 8 11" xfId="9061" xr:uid="{EFF5265B-824C-428C-AACD-96ED37155127}"/>
    <cellStyle name="Eingabe 4 8 11 2" xfId="29444" xr:uid="{90A523C3-78E9-4533-AF82-DA1B7258B302}"/>
    <cellStyle name="Eingabe 4 8 12" xfId="9062" xr:uid="{8D98E6BB-DBFD-4690-B35A-04F7FAAFAD94}"/>
    <cellStyle name="Eingabe 4 8 12 2" xfId="29445" xr:uid="{EF7F579C-D171-4FCD-8734-D29390276642}"/>
    <cellStyle name="Eingabe 4 8 13" xfId="9063" xr:uid="{1CDBF76E-83DA-47BE-BD66-1128B77CE0E2}"/>
    <cellStyle name="Eingabe 4 8 13 2" xfId="29446" xr:uid="{A1827AFC-174F-42BC-A1A1-C8750002278F}"/>
    <cellStyle name="Eingabe 4 8 14" xfId="9064" xr:uid="{F0FF8127-0223-4183-AB26-76CE492093BF}"/>
    <cellStyle name="Eingabe 4 8 14 2" xfId="29447" xr:uid="{4A13DE5C-ACFF-4E34-8632-028E8F216848}"/>
    <cellStyle name="Eingabe 4 8 15" xfId="29448" xr:uid="{DD84BD33-CA20-404C-8BE7-8E57D492F926}"/>
    <cellStyle name="Eingabe 4 8 2" xfId="9065" xr:uid="{1CEB5BE2-B755-4D8C-A371-3FCD3F2E2620}"/>
    <cellStyle name="Eingabe 4 8 2 2" xfId="29449" xr:uid="{6B52C9CE-F035-49AE-A4DE-B34D22ED5389}"/>
    <cellStyle name="Eingabe 4 8 3" xfId="9066" xr:uid="{BC24F811-E2C1-4C67-83A4-873D82B6D2CD}"/>
    <cellStyle name="Eingabe 4 8 3 2" xfId="29450" xr:uid="{9CAB6DC9-73F2-49C8-864D-3186DE4FBBE0}"/>
    <cellStyle name="Eingabe 4 8 4" xfId="9067" xr:uid="{ED948EFC-F45B-45A5-9EA7-47AFD38EF05B}"/>
    <cellStyle name="Eingabe 4 8 4 2" xfId="29451" xr:uid="{DCE775A7-3884-4FE4-ABC4-0D98DEAA7096}"/>
    <cellStyle name="Eingabe 4 8 5" xfId="9068" xr:uid="{066B9100-62D0-49B3-8A2D-532EB15678A5}"/>
    <cellStyle name="Eingabe 4 8 5 2" xfId="29452" xr:uid="{F0AFFEE3-BE38-4FAD-8808-5526B9DF760D}"/>
    <cellStyle name="Eingabe 4 8 6" xfId="9069" xr:uid="{B737E855-EC74-4061-93C0-BD8292014593}"/>
    <cellStyle name="Eingabe 4 8 6 2" xfId="29453" xr:uid="{C26582C0-6B1D-418F-A93E-3B54F86FF5A9}"/>
    <cellStyle name="Eingabe 4 8 7" xfId="9070" xr:uid="{3F20AE75-63C4-416D-A555-204AC39AF63D}"/>
    <cellStyle name="Eingabe 4 8 7 2" xfId="29454" xr:uid="{A8D8007E-F258-4273-83BB-46B327528BD7}"/>
    <cellStyle name="Eingabe 4 8 8" xfId="9071" xr:uid="{FE3005AE-6B64-4EA3-9302-648A5875524A}"/>
    <cellStyle name="Eingabe 4 8 8 2" xfId="29455" xr:uid="{59F0C4CF-C9EC-4755-BAF4-F373A727C0A0}"/>
    <cellStyle name="Eingabe 4 8 9" xfId="9072" xr:uid="{C47DBFFA-3828-4212-BD6B-8800F89EB931}"/>
    <cellStyle name="Eingabe 4 8 9 2" xfId="29456" xr:uid="{2CAEDAAB-CC78-425B-A92E-A9B7C5358062}"/>
    <cellStyle name="Eingabe 4 9" xfId="9073" xr:uid="{283C3808-369E-45EC-ACE6-B0FEDB365B4E}"/>
    <cellStyle name="Eingabe 4 9 2" xfId="29457" xr:uid="{3B524989-ADFF-47FA-BF11-490E6AD9AF4E}"/>
    <cellStyle name="Eingabe 5" xfId="9074" xr:uid="{2858352D-1B3A-4CBE-A66D-6A665E4C4354}"/>
    <cellStyle name="Eingabe 5 10" xfId="9075" xr:uid="{0855C742-6EF5-4722-8445-571AB5632355}"/>
    <cellStyle name="Eingabe 5 10 2" xfId="29458" xr:uid="{6FD05656-7462-48E8-AB7B-C63C1C059E86}"/>
    <cellStyle name="Eingabe 5 11" xfId="9076" xr:uid="{7063B7D3-92A0-46D6-A08A-8B1F26BAE29B}"/>
    <cellStyle name="Eingabe 5 11 2" xfId="29459" xr:uid="{DB66C2B2-DD7A-4DBF-BC13-3F8072EFE3B5}"/>
    <cellStyle name="Eingabe 5 12" xfId="9077" xr:uid="{A058D8D3-2F5C-44B0-B33B-9D0BAB1D3F5E}"/>
    <cellStyle name="Eingabe 5 12 2" xfId="29460" xr:uid="{E16971AE-EDA4-4FC8-B67F-58830C584FB8}"/>
    <cellStyle name="Eingabe 5 13" xfId="9078" xr:uid="{64FF75C5-81E8-4E20-82FF-F2BA02CF8AA6}"/>
    <cellStyle name="Eingabe 5 13 2" xfId="29461" xr:uid="{A41F8D86-6931-4096-8CA1-1A4A73215D46}"/>
    <cellStyle name="Eingabe 5 14" xfId="9079" xr:uid="{C0C47FE7-3CE0-4834-BE2E-9D4798FF4D50}"/>
    <cellStyle name="Eingabe 5 14 2" xfId="29462" xr:uid="{1C572ADB-5BD8-452D-BC63-A59BE806FC66}"/>
    <cellStyle name="Eingabe 5 15" xfId="9080" xr:uid="{6A375983-82D3-4671-ACF3-FECE582F6C21}"/>
    <cellStyle name="Eingabe 5 15 2" xfId="29463" xr:uid="{29B1DC69-BB62-4800-84C2-CF047A12F5E2}"/>
    <cellStyle name="Eingabe 5 16" xfId="9081" xr:uid="{C3ADA53E-002C-45E2-9811-2CB2A9AF8FA6}"/>
    <cellStyle name="Eingabe 5 16 2" xfId="29464" xr:uid="{8D30239B-32F7-4A97-ABA6-DD7526F3B8C1}"/>
    <cellStyle name="Eingabe 5 17" xfId="9082" xr:uid="{4DBF6BE2-AED4-4C22-B89E-22B3C9B26682}"/>
    <cellStyle name="Eingabe 5 17 2" xfId="29465" xr:uid="{D90E5861-8DA7-4BB0-9B3D-16CF07229E28}"/>
    <cellStyle name="Eingabe 5 18" xfId="9083" xr:uid="{1C8116DF-7389-441A-B52C-A00DCC126747}"/>
    <cellStyle name="Eingabe 5 18 2" xfId="29466" xr:uid="{072E63EA-7F27-453D-B196-9F7700DC0059}"/>
    <cellStyle name="Eingabe 5 19" xfId="9084" xr:uid="{D392A0C8-0F71-4938-898A-25278D6E86FE}"/>
    <cellStyle name="Eingabe 5 19 2" xfId="29467" xr:uid="{C039BAA4-33DD-4C7F-954B-F84D4842028B}"/>
    <cellStyle name="Eingabe 5 2" xfId="9085" xr:uid="{DFABD5EB-24EB-4D6D-BD11-89C12DC502C8}"/>
    <cellStyle name="Eingabe 5 2 10" xfId="9086" xr:uid="{DD555117-E3F1-4576-B4A1-D646190A4A4D}"/>
    <cellStyle name="Eingabe 5 2 10 2" xfId="29468" xr:uid="{BB9E8AAB-2689-485B-AFE1-5BC9AAC1DE0C}"/>
    <cellStyle name="Eingabe 5 2 11" xfId="9087" xr:uid="{1E151D07-7EA8-4CF6-BE7C-F7199D06AB12}"/>
    <cellStyle name="Eingabe 5 2 11 2" xfId="29469" xr:uid="{5C0688F4-5AC6-4237-BD5D-3C1C03C636D7}"/>
    <cellStyle name="Eingabe 5 2 12" xfId="9088" xr:uid="{4B90A3D6-B787-4A49-AE83-DA19CA5543A9}"/>
    <cellStyle name="Eingabe 5 2 12 2" xfId="29470" xr:uid="{DCE898F8-3A08-481C-9DAD-FE4F61C3FF33}"/>
    <cellStyle name="Eingabe 5 2 13" xfId="9089" xr:uid="{922483F0-F8EA-40E9-A1E0-0A281FC4CB4E}"/>
    <cellStyle name="Eingabe 5 2 13 2" xfId="29471" xr:uid="{B849BADD-1272-4351-852F-C43651EDBD9B}"/>
    <cellStyle name="Eingabe 5 2 14" xfId="9090" xr:uid="{1EF9A907-85E0-4984-B6FD-F3E0DFD873C4}"/>
    <cellStyle name="Eingabe 5 2 14 2" xfId="29472" xr:uid="{D9CCACDB-CCFA-4970-A8D8-ABBF15BB4A55}"/>
    <cellStyle name="Eingabe 5 2 15" xfId="9091" xr:uid="{2679527B-274C-48AC-90A8-AD0C09F1D71C}"/>
    <cellStyle name="Eingabe 5 2 15 2" xfId="29473" xr:uid="{1506B581-9FB6-44C4-9A0B-DEE30708FFB3}"/>
    <cellStyle name="Eingabe 5 2 16" xfId="29474" xr:uid="{A38CF6AF-C882-4A4E-ABCF-15D3EF693451}"/>
    <cellStyle name="Eingabe 5 2 2" xfId="9092" xr:uid="{4E0C8021-737E-4585-9423-19BE02E2FF1A}"/>
    <cellStyle name="Eingabe 5 2 2 10" xfId="9093" xr:uid="{377D11BD-4307-4469-BD9C-CA7C1510F9AF}"/>
    <cellStyle name="Eingabe 5 2 2 10 2" xfId="29475" xr:uid="{374C5032-8048-4431-8355-DDD02DEAFDAA}"/>
    <cellStyle name="Eingabe 5 2 2 11" xfId="9094" xr:uid="{4D4E7866-9CEE-4903-B8DF-283FD9E03481}"/>
    <cellStyle name="Eingabe 5 2 2 11 2" xfId="29476" xr:uid="{02B80318-3EC3-4039-8F02-67E66E8F270F}"/>
    <cellStyle name="Eingabe 5 2 2 12" xfId="9095" xr:uid="{D9397515-FCBF-498D-ADB3-4DA805FC50D7}"/>
    <cellStyle name="Eingabe 5 2 2 12 2" xfId="29477" xr:uid="{69C38D7D-6FDE-4323-8B6D-0E055395F3FE}"/>
    <cellStyle name="Eingabe 5 2 2 13" xfId="9096" xr:uid="{A7478B06-B140-42EF-8034-7E4B23B40399}"/>
    <cellStyle name="Eingabe 5 2 2 13 2" xfId="29478" xr:uid="{FBD99D15-36F6-4200-A8E8-A283ECB01609}"/>
    <cellStyle name="Eingabe 5 2 2 14" xfId="9097" xr:uid="{62742A1C-B1C0-4CED-902D-BDC30BC1F25C}"/>
    <cellStyle name="Eingabe 5 2 2 14 2" xfId="29479" xr:uid="{4EA1D453-F7A0-4BB4-9807-58910222CEE0}"/>
    <cellStyle name="Eingabe 5 2 2 15" xfId="29480" xr:uid="{52EB00E2-2548-4A73-9DD0-9BB938083248}"/>
    <cellStyle name="Eingabe 5 2 2 2" xfId="9098" xr:uid="{D552FA3F-6669-4A33-A6B3-91CCDEE94464}"/>
    <cellStyle name="Eingabe 5 2 2 2 10" xfId="9099" xr:uid="{9C7C3E65-60A8-4206-93AE-7E7326E4D5BF}"/>
    <cellStyle name="Eingabe 5 2 2 2 10 2" xfId="29481" xr:uid="{2CA2E26A-1935-468A-86CF-FD012F27858A}"/>
    <cellStyle name="Eingabe 5 2 2 2 11" xfId="9100" xr:uid="{E220494D-2F25-467E-9E51-6FD563066680}"/>
    <cellStyle name="Eingabe 5 2 2 2 11 2" xfId="29482" xr:uid="{82D8DE8A-8698-4734-AB11-96B4DF429F1F}"/>
    <cellStyle name="Eingabe 5 2 2 2 12" xfId="9101" xr:uid="{FE756FB2-1333-4755-8533-9EB8C81D1192}"/>
    <cellStyle name="Eingabe 5 2 2 2 12 2" xfId="29483" xr:uid="{99143A4F-E3EC-4D3D-B65C-4E0B70FFAF96}"/>
    <cellStyle name="Eingabe 5 2 2 2 13" xfId="9102" xr:uid="{02E25C20-0736-4D0E-830C-442AB2725EC7}"/>
    <cellStyle name="Eingabe 5 2 2 2 13 2" xfId="29484" xr:uid="{D4AC8609-6A79-46D0-95F4-65BAFB5FE059}"/>
    <cellStyle name="Eingabe 5 2 2 2 14" xfId="9103" xr:uid="{8F1C129D-BD8C-4120-ACA9-D2E0917CACA3}"/>
    <cellStyle name="Eingabe 5 2 2 2 14 2" xfId="29485" xr:uid="{225487BE-7613-4263-9579-498CB20C5E62}"/>
    <cellStyle name="Eingabe 5 2 2 2 15" xfId="29486" xr:uid="{12D7D6A4-CEDE-4A31-ACCE-210B57E0D621}"/>
    <cellStyle name="Eingabe 5 2 2 2 2" xfId="9104" xr:uid="{EA7D291B-C6AF-42FC-BBB7-989A0ECDCB86}"/>
    <cellStyle name="Eingabe 5 2 2 2 2 2" xfId="29487" xr:uid="{6CF4B190-07B2-4DA3-A12E-F09DEF20F312}"/>
    <cellStyle name="Eingabe 5 2 2 2 3" xfId="9105" xr:uid="{5EA27153-2170-417D-BF25-358F95989A96}"/>
    <cellStyle name="Eingabe 5 2 2 2 3 2" xfId="29488" xr:uid="{9A82E383-791F-4CF3-B8BF-BB0DEC7C5B4A}"/>
    <cellStyle name="Eingabe 5 2 2 2 4" xfId="9106" xr:uid="{7A633EA2-D00F-45BC-B3E1-0E6E1A0F9A59}"/>
    <cellStyle name="Eingabe 5 2 2 2 4 2" xfId="29489" xr:uid="{F0EB55FB-A3AD-4C71-8D00-BBA2B5CD46B6}"/>
    <cellStyle name="Eingabe 5 2 2 2 5" xfId="9107" xr:uid="{F2A878F6-49C6-4AF7-8916-DBE686807800}"/>
    <cellStyle name="Eingabe 5 2 2 2 5 2" xfId="29490" xr:uid="{9B3A61E8-6D82-4A01-ADFD-2578EE19A8EB}"/>
    <cellStyle name="Eingabe 5 2 2 2 6" xfId="9108" xr:uid="{5562A09E-2105-4DCD-B47E-57B7F36DA32D}"/>
    <cellStyle name="Eingabe 5 2 2 2 6 2" xfId="29491" xr:uid="{D475C825-CB5B-4301-AC07-74A0C3219444}"/>
    <cellStyle name="Eingabe 5 2 2 2 7" xfId="9109" xr:uid="{2BDFB153-55D7-4B06-A99E-E8A004043CDC}"/>
    <cellStyle name="Eingabe 5 2 2 2 7 2" xfId="29492" xr:uid="{5BA2AD7F-FC62-44E3-BA73-7A34FA25AD02}"/>
    <cellStyle name="Eingabe 5 2 2 2 8" xfId="9110" xr:uid="{FC48CC3D-CF51-4F17-8701-8BEEE63C0D86}"/>
    <cellStyle name="Eingabe 5 2 2 2 8 2" xfId="29493" xr:uid="{0BF0B074-D1C7-4D8E-986F-ECCCB2C9BF95}"/>
    <cellStyle name="Eingabe 5 2 2 2 9" xfId="9111" xr:uid="{FB97580C-4DA2-43E5-8C2B-5D28AD6C6FA1}"/>
    <cellStyle name="Eingabe 5 2 2 2 9 2" xfId="29494" xr:uid="{FC1B5D5E-251D-4241-A4EE-7AEE941904D6}"/>
    <cellStyle name="Eingabe 5 2 2 3" xfId="9112" xr:uid="{322737F3-20CE-4EDE-87A7-4B1F5905B341}"/>
    <cellStyle name="Eingabe 5 2 2 3 2" xfId="29495" xr:uid="{A042775A-B605-4B1E-B2EB-D8538D5820E5}"/>
    <cellStyle name="Eingabe 5 2 2 4" xfId="9113" xr:uid="{BC8CBE62-96E4-4697-925E-CD4EFEB20436}"/>
    <cellStyle name="Eingabe 5 2 2 4 2" xfId="29496" xr:uid="{040639F2-5A1A-4CDC-898D-7A826030783C}"/>
    <cellStyle name="Eingabe 5 2 2 5" xfId="9114" xr:uid="{330BC26E-3F1F-47EC-86B5-5EBE807D0D86}"/>
    <cellStyle name="Eingabe 5 2 2 5 2" xfId="29497" xr:uid="{247934E1-E024-4F9B-8E4C-7C2CC06DC631}"/>
    <cellStyle name="Eingabe 5 2 2 6" xfId="9115" xr:uid="{7B9416B2-0CE2-4338-906D-EC11A3AEE54A}"/>
    <cellStyle name="Eingabe 5 2 2 6 2" xfId="29498" xr:uid="{E531082D-04EE-4CB8-8F52-BF714DA76712}"/>
    <cellStyle name="Eingabe 5 2 2 7" xfId="9116" xr:uid="{5A4306E0-536B-4B87-91F4-E883277FD15E}"/>
    <cellStyle name="Eingabe 5 2 2 7 2" xfId="29499" xr:uid="{48FD0792-9E08-4C1F-87B4-8D00560F94CF}"/>
    <cellStyle name="Eingabe 5 2 2 8" xfId="9117" xr:uid="{0C6376AB-DEFD-4695-80C9-00070EF65687}"/>
    <cellStyle name="Eingabe 5 2 2 8 2" xfId="29500" xr:uid="{D070EDD5-0169-4EF8-B3F0-DB19EADDD057}"/>
    <cellStyle name="Eingabe 5 2 2 9" xfId="9118" xr:uid="{D511E693-B521-4D31-A4D5-2B77FD320AF2}"/>
    <cellStyle name="Eingabe 5 2 2 9 2" xfId="29501" xr:uid="{31298B8E-AD70-4C64-B2C2-5647BE3C215A}"/>
    <cellStyle name="Eingabe 5 2 3" xfId="9119" xr:uid="{914B894A-567A-49CE-B772-C0984D9CE715}"/>
    <cellStyle name="Eingabe 5 2 3 10" xfId="9120" xr:uid="{01A1FBB4-B2A0-4DE4-A54A-F28FC0880000}"/>
    <cellStyle name="Eingabe 5 2 3 10 2" xfId="29502" xr:uid="{A22DAEF3-59C1-478D-B021-8C22D153CF71}"/>
    <cellStyle name="Eingabe 5 2 3 11" xfId="9121" xr:uid="{215B3294-278D-43F5-9650-F6316D934D91}"/>
    <cellStyle name="Eingabe 5 2 3 11 2" xfId="29503" xr:uid="{648216E8-7F15-47E4-B796-6C62A3AA8AF5}"/>
    <cellStyle name="Eingabe 5 2 3 12" xfId="9122" xr:uid="{DAD565D3-B986-4F7C-9912-1EA9271D6113}"/>
    <cellStyle name="Eingabe 5 2 3 12 2" xfId="29504" xr:uid="{3D1DAD15-F656-49FA-90A2-DAC20203CB0E}"/>
    <cellStyle name="Eingabe 5 2 3 13" xfId="9123" xr:uid="{3F2508EF-88A9-4C58-9054-7220F0CF7879}"/>
    <cellStyle name="Eingabe 5 2 3 13 2" xfId="29505" xr:uid="{D1EB0C12-D123-4C48-8350-E0D5A2504539}"/>
    <cellStyle name="Eingabe 5 2 3 14" xfId="9124" xr:uid="{5A0CDD76-C17E-47D1-9012-4C04CFB53A37}"/>
    <cellStyle name="Eingabe 5 2 3 14 2" xfId="29506" xr:uid="{EDB09D76-6833-4B15-940B-40FF9CAF8332}"/>
    <cellStyle name="Eingabe 5 2 3 15" xfId="29507" xr:uid="{B2CA1987-EA1C-459F-B63F-1F7D70C6C3C7}"/>
    <cellStyle name="Eingabe 5 2 3 2" xfId="9125" xr:uid="{068B11AF-A4F0-4C43-96A3-5819C20F9E61}"/>
    <cellStyle name="Eingabe 5 2 3 2 2" xfId="29508" xr:uid="{103E5EA7-EA4E-4521-8DAF-32AABCCF7970}"/>
    <cellStyle name="Eingabe 5 2 3 3" xfId="9126" xr:uid="{A75955D5-9A44-4189-817C-E39C9699A38F}"/>
    <cellStyle name="Eingabe 5 2 3 3 2" xfId="29509" xr:uid="{AF5C571F-FC3D-4402-A92F-99884D9D95FE}"/>
    <cellStyle name="Eingabe 5 2 3 4" xfId="9127" xr:uid="{640CA9E0-9168-40A2-9A56-10FCE72003D8}"/>
    <cellStyle name="Eingabe 5 2 3 4 2" xfId="29510" xr:uid="{0EE5FF2D-B258-4B07-85EA-16089082C437}"/>
    <cellStyle name="Eingabe 5 2 3 5" xfId="9128" xr:uid="{6E302E0C-D107-4317-91F5-9E993033FA8C}"/>
    <cellStyle name="Eingabe 5 2 3 5 2" xfId="29511" xr:uid="{3C0CF913-C407-4D9F-864E-57EE54FC07E5}"/>
    <cellStyle name="Eingabe 5 2 3 6" xfId="9129" xr:uid="{DECD3E93-990A-4D8E-AC99-3DAB15803830}"/>
    <cellStyle name="Eingabe 5 2 3 6 2" xfId="29512" xr:uid="{FFE30D88-126F-4FE8-AB79-9FA603BD2F8E}"/>
    <cellStyle name="Eingabe 5 2 3 7" xfId="9130" xr:uid="{D4D999FD-8136-4BA2-934D-C4B5AFBB9F96}"/>
    <cellStyle name="Eingabe 5 2 3 7 2" xfId="29513" xr:uid="{5025E9B7-79A1-4DFF-AB37-4CFEFDA9CB18}"/>
    <cellStyle name="Eingabe 5 2 3 8" xfId="9131" xr:uid="{C38B83FA-DE3E-41FD-BA3A-1CF6DCB8235F}"/>
    <cellStyle name="Eingabe 5 2 3 8 2" xfId="29514" xr:uid="{3D6EC4AD-51AD-4255-8972-CB0D38978B53}"/>
    <cellStyle name="Eingabe 5 2 3 9" xfId="9132" xr:uid="{9FFF05AF-252B-4372-8E98-944065096329}"/>
    <cellStyle name="Eingabe 5 2 3 9 2" xfId="29515" xr:uid="{02A00A14-FA07-4B7C-BE01-6E0134CF1EFA}"/>
    <cellStyle name="Eingabe 5 2 4" xfId="9133" xr:uid="{E57500DD-676B-4B47-9902-3F4478CE1283}"/>
    <cellStyle name="Eingabe 5 2 4 2" xfId="29516" xr:uid="{62A4F3AC-BA4A-4AA1-AEA4-A57C7D756C2B}"/>
    <cellStyle name="Eingabe 5 2 5" xfId="9134" xr:uid="{2B38BDCC-4B67-40D0-815D-377531B31D69}"/>
    <cellStyle name="Eingabe 5 2 5 2" xfId="29517" xr:uid="{EE172E12-8874-415A-BF66-7B28B19120A0}"/>
    <cellStyle name="Eingabe 5 2 6" xfId="9135" xr:uid="{E226F2B4-706B-494E-80AB-96218601C1B4}"/>
    <cellStyle name="Eingabe 5 2 6 2" xfId="29518" xr:uid="{EB7BACA2-F0DE-420F-89D8-F450805906C7}"/>
    <cellStyle name="Eingabe 5 2 7" xfId="9136" xr:uid="{0CB3B71B-BD81-4DD5-8FC9-94DA31FB1DF9}"/>
    <cellStyle name="Eingabe 5 2 7 2" xfId="29519" xr:uid="{3D5DA1A9-C018-4BA4-BC44-C6B9AB4512CC}"/>
    <cellStyle name="Eingabe 5 2 8" xfId="9137" xr:uid="{20876541-0094-40FB-A12B-1FA5972FAD22}"/>
    <cellStyle name="Eingabe 5 2 8 2" xfId="29520" xr:uid="{CD351B79-8DCB-4D6D-BAFD-98F02D23742C}"/>
    <cellStyle name="Eingabe 5 2 9" xfId="9138" xr:uid="{1D3A540E-6E3C-49BF-AA86-C520B1CBBBA9}"/>
    <cellStyle name="Eingabe 5 2 9 2" xfId="29521" xr:uid="{70620E96-3799-4DD8-BC93-B4F637574770}"/>
    <cellStyle name="Eingabe 5 20" xfId="9139" xr:uid="{B93BE173-6AA4-4B38-AC77-1BAE0298FD5E}"/>
    <cellStyle name="Eingabe 5 20 2" xfId="29522" xr:uid="{8222338F-311E-4355-BD09-2353443C5FBA}"/>
    <cellStyle name="Eingabe 5 21" xfId="29523" xr:uid="{4301200C-9BEA-402D-9B41-83AD661B97E1}"/>
    <cellStyle name="Eingabe 5 3" xfId="9140" xr:uid="{CBA8519D-21E4-4173-86AD-A02ED65808EF}"/>
    <cellStyle name="Eingabe 5 3 10" xfId="9141" xr:uid="{2DF8F3EB-1B31-489E-AAF3-322D69F46533}"/>
    <cellStyle name="Eingabe 5 3 10 2" xfId="29524" xr:uid="{62BB3B99-2848-4C0D-B033-35B734583A13}"/>
    <cellStyle name="Eingabe 5 3 11" xfId="9142" xr:uid="{843E8D18-C5D7-4404-B14F-E4FB661A2FFE}"/>
    <cellStyle name="Eingabe 5 3 11 2" xfId="29525" xr:uid="{ED4D210A-3B9D-40A2-8D38-EA0EDED71AE7}"/>
    <cellStyle name="Eingabe 5 3 12" xfId="9143" xr:uid="{A766020A-EEFC-49F7-B2C9-3336C1FD7D73}"/>
    <cellStyle name="Eingabe 5 3 12 2" xfId="29526" xr:uid="{5EB7F750-7EB7-4493-B058-EBDA95B7AA16}"/>
    <cellStyle name="Eingabe 5 3 13" xfId="9144" xr:uid="{06020A7A-BB9F-4313-B0E0-B872F8F5EB5C}"/>
    <cellStyle name="Eingabe 5 3 13 2" xfId="29527" xr:uid="{1BC2DDF8-E86F-4EC0-BA4A-1880CAE42A09}"/>
    <cellStyle name="Eingabe 5 3 14" xfId="9145" xr:uid="{78982633-2545-4637-BB1B-B32F43D6F69F}"/>
    <cellStyle name="Eingabe 5 3 14 2" xfId="29528" xr:uid="{82613A21-21EE-4966-A91D-0CE3FC50601A}"/>
    <cellStyle name="Eingabe 5 3 15" xfId="9146" xr:uid="{681FEA0B-83FF-4045-99B3-85DC86AA7DAC}"/>
    <cellStyle name="Eingabe 5 3 15 2" xfId="29529" xr:uid="{49BC8D6F-9DED-4257-86C6-B34D58B95461}"/>
    <cellStyle name="Eingabe 5 3 16" xfId="29530" xr:uid="{302B64FD-243C-4028-B2BD-874EF2423396}"/>
    <cellStyle name="Eingabe 5 3 2" xfId="9147" xr:uid="{A97FB1A6-522B-4032-9C95-D31A33A966B2}"/>
    <cellStyle name="Eingabe 5 3 2 10" xfId="9148" xr:uid="{BC5B8271-6C4E-4F13-B03F-A2095C97D2EC}"/>
    <cellStyle name="Eingabe 5 3 2 10 2" xfId="29531" xr:uid="{FB774951-5EC1-4C99-A599-AECF698BD13B}"/>
    <cellStyle name="Eingabe 5 3 2 11" xfId="9149" xr:uid="{05831592-B51C-45D6-BB1A-FE28AB357107}"/>
    <cellStyle name="Eingabe 5 3 2 11 2" xfId="29532" xr:uid="{4371BA83-1E38-4BB2-9CBB-B8E9DF9AF63A}"/>
    <cellStyle name="Eingabe 5 3 2 12" xfId="9150" xr:uid="{D2600247-12B3-49B6-A07F-4EB63862E6D1}"/>
    <cellStyle name="Eingabe 5 3 2 12 2" xfId="29533" xr:uid="{24049C94-E492-4203-AB8C-E50263F985CA}"/>
    <cellStyle name="Eingabe 5 3 2 13" xfId="9151" xr:uid="{CABDAB3F-92AB-4F91-AC96-DB6B0D4F59CB}"/>
    <cellStyle name="Eingabe 5 3 2 13 2" xfId="29534" xr:uid="{308FE6D5-E826-4F9D-A14A-B35C5CEBD366}"/>
    <cellStyle name="Eingabe 5 3 2 14" xfId="9152" xr:uid="{9323CCF4-5C7A-4DA2-8B97-D73490958263}"/>
    <cellStyle name="Eingabe 5 3 2 14 2" xfId="29535" xr:uid="{BFD6DAAF-CD14-4185-803E-0F10E4F94D73}"/>
    <cellStyle name="Eingabe 5 3 2 15" xfId="29536" xr:uid="{4CF085BD-3DB5-479A-9289-8A7C8F525E33}"/>
    <cellStyle name="Eingabe 5 3 2 2" xfId="9153" xr:uid="{FFB419DA-946D-4FE8-9732-AF14C2FAD63A}"/>
    <cellStyle name="Eingabe 5 3 2 2 10" xfId="9154" xr:uid="{1D00C81A-8E73-43B5-9BEA-951DC3F19AF8}"/>
    <cellStyle name="Eingabe 5 3 2 2 10 2" xfId="29537" xr:uid="{2B8BB390-B35C-4893-AB7F-A03BB217BB0C}"/>
    <cellStyle name="Eingabe 5 3 2 2 11" xfId="9155" xr:uid="{E79068DC-0170-4AD8-9C1F-31FCA191F208}"/>
    <cellStyle name="Eingabe 5 3 2 2 11 2" xfId="29538" xr:uid="{2F52C008-86D1-4064-9609-4399022968E4}"/>
    <cellStyle name="Eingabe 5 3 2 2 12" xfId="9156" xr:uid="{80023DC3-2FCD-4787-94C7-57ADE52F6966}"/>
    <cellStyle name="Eingabe 5 3 2 2 12 2" xfId="29539" xr:uid="{4FB6A2E6-6EA4-48BA-B2B9-4B9537B832D3}"/>
    <cellStyle name="Eingabe 5 3 2 2 13" xfId="9157" xr:uid="{041C436F-96BE-4353-8B0D-1E5B991F2517}"/>
    <cellStyle name="Eingabe 5 3 2 2 13 2" xfId="29540" xr:uid="{1B8CED40-9217-49C5-B67C-3977489C17DD}"/>
    <cellStyle name="Eingabe 5 3 2 2 14" xfId="9158" xr:uid="{4A84156C-B2B1-4B2C-B8EB-5A951A118C12}"/>
    <cellStyle name="Eingabe 5 3 2 2 14 2" xfId="29541" xr:uid="{2FBDF72C-1EAC-47B3-BB84-CFB943103213}"/>
    <cellStyle name="Eingabe 5 3 2 2 15" xfId="29542" xr:uid="{AF4B409C-69AD-4FF3-AFBD-BA945E51A45C}"/>
    <cellStyle name="Eingabe 5 3 2 2 2" xfId="9159" xr:uid="{FC4C1772-E551-4406-92B9-5C1FCB4320F3}"/>
    <cellStyle name="Eingabe 5 3 2 2 2 2" xfId="29543" xr:uid="{D01ABEFE-0EF4-4A96-81D4-5442F15A8AD0}"/>
    <cellStyle name="Eingabe 5 3 2 2 3" xfId="9160" xr:uid="{F1CE4D4D-DA51-4721-9A6F-755558B47FB8}"/>
    <cellStyle name="Eingabe 5 3 2 2 3 2" xfId="29544" xr:uid="{35575F70-EE21-406A-B2AF-E2CD01B4070B}"/>
    <cellStyle name="Eingabe 5 3 2 2 4" xfId="9161" xr:uid="{5A1D1FEC-9663-40F3-B8EB-1707D654D378}"/>
    <cellStyle name="Eingabe 5 3 2 2 4 2" xfId="29545" xr:uid="{AED3F3C8-F3E8-415B-9FA0-84682C59286F}"/>
    <cellStyle name="Eingabe 5 3 2 2 5" xfId="9162" xr:uid="{09171F1A-2062-4471-B68C-379EE9D10A6A}"/>
    <cellStyle name="Eingabe 5 3 2 2 5 2" xfId="29546" xr:uid="{72CE8BA3-509C-4509-9BF5-2776110D80F9}"/>
    <cellStyle name="Eingabe 5 3 2 2 6" xfId="9163" xr:uid="{B71CCCEC-DDA3-4F6D-97FA-2A438AA2D3B9}"/>
    <cellStyle name="Eingabe 5 3 2 2 6 2" xfId="29547" xr:uid="{84DB45B9-294C-4D49-A60E-42489541F0C4}"/>
    <cellStyle name="Eingabe 5 3 2 2 7" xfId="9164" xr:uid="{DA37A41D-7F13-435D-A3C9-8BE023BA253C}"/>
    <cellStyle name="Eingabe 5 3 2 2 7 2" xfId="29548" xr:uid="{3A594251-C603-4DEB-99EA-E23B8482883C}"/>
    <cellStyle name="Eingabe 5 3 2 2 8" xfId="9165" xr:uid="{7706568C-D016-4E89-9BBA-35870AD7512E}"/>
    <cellStyle name="Eingabe 5 3 2 2 8 2" xfId="29549" xr:uid="{ABF93842-F96F-46A0-B08B-34EE4FB51798}"/>
    <cellStyle name="Eingabe 5 3 2 2 9" xfId="9166" xr:uid="{37498281-2130-4015-B0F7-4E3BDD011D7E}"/>
    <cellStyle name="Eingabe 5 3 2 2 9 2" xfId="29550" xr:uid="{2C322231-48E1-4A6E-969C-2C670BBF20BC}"/>
    <cellStyle name="Eingabe 5 3 2 3" xfId="9167" xr:uid="{F98DC869-5736-4CEC-B996-E2B30E17CB47}"/>
    <cellStyle name="Eingabe 5 3 2 3 2" xfId="29551" xr:uid="{3A82A2A3-F8A2-468F-AC64-721B168E81C6}"/>
    <cellStyle name="Eingabe 5 3 2 4" xfId="9168" xr:uid="{8DFC60CC-3877-42F3-A724-C3CFEB47ADF6}"/>
    <cellStyle name="Eingabe 5 3 2 4 2" xfId="29552" xr:uid="{4B5A5E76-9642-4E2E-9A31-BDA9C78F5817}"/>
    <cellStyle name="Eingabe 5 3 2 5" xfId="9169" xr:uid="{49EA4356-A80B-40A1-9E48-E6CF162D8EA7}"/>
    <cellStyle name="Eingabe 5 3 2 5 2" xfId="29553" xr:uid="{42101CBA-A355-4ACE-ACF7-D946BA2F9735}"/>
    <cellStyle name="Eingabe 5 3 2 6" xfId="9170" xr:uid="{F1C1C7CC-30E2-41E0-BB0B-E73880C16CDF}"/>
    <cellStyle name="Eingabe 5 3 2 6 2" xfId="29554" xr:uid="{88E07F09-42F6-473D-9B6C-11E54245C859}"/>
    <cellStyle name="Eingabe 5 3 2 7" xfId="9171" xr:uid="{BFA8F93A-991C-4839-BEEE-A847C664CED5}"/>
    <cellStyle name="Eingabe 5 3 2 7 2" xfId="29555" xr:uid="{3989FB1A-1E05-4718-96B0-737865FA0837}"/>
    <cellStyle name="Eingabe 5 3 2 8" xfId="9172" xr:uid="{CBE96DB6-2B0D-485E-9707-05FF7FAAB9FE}"/>
    <cellStyle name="Eingabe 5 3 2 8 2" xfId="29556" xr:uid="{205DE210-29E9-4418-A428-AB4E766E6547}"/>
    <cellStyle name="Eingabe 5 3 2 9" xfId="9173" xr:uid="{735C5506-1732-44AD-AC2E-BA492038BC84}"/>
    <cellStyle name="Eingabe 5 3 2 9 2" xfId="29557" xr:uid="{DD4BB50A-2FC6-4E6C-BEAD-107C1D9DA8FD}"/>
    <cellStyle name="Eingabe 5 3 3" xfId="9174" xr:uid="{D2EE9F1C-C60D-4A1C-A8E5-1B394D6B7013}"/>
    <cellStyle name="Eingabe 5 3 3 10" xfId="9175" xr:uid="{4B4751D4-0F4F-4886-BF49-72360CB33FD4}"/>
    <cellStyle name="Eingabe 5 3 3 10 2" xfId="29558" xr:uid="{01FA01FF-1306-4DAB-8FA0-74269D4FF557}"/>
    <cellStyle name="Eingabe 5 3 3 11" xfId="9176" xr:uid="{E62758DC-6314-44D3-B356-B30C09B8C096}"/>
    <cellStyle name="Eingabe 5 3 3 11 2" xfId="29559" xr:uid="{9F57FED8-3490-4F90-90F1-806324C630AA}"/>
    <cellStyle name="Eingabe 5 3 3 12" xfId="9177" xr:uid="{AB619684-D421-4C9C-8A9F-1E63A708786D}"/>
    <cellStyle name="Eingabe 5 3 3 12 2" xfId="29560" xr:uid="{9FEB1292-0754-447A-AB63-91B213D604A8}"/>
    <cellStyle name="Eingabe 5 3 3 13" xfId="9178" xr:uid="{6D473B85-36E3-4444-AD19-E7CDD60B96D8}"/>
    <cellStyle name="Eingabe 5 3 3 13 2" xfId="29561" xr:uid="{D1DD9F49-FC4E-4D06-8E7D-A7A1A1495C8F}"/>
    <cellStyle name="Eingabe 5 3 3 14" xfId="9179" xr:uid="{1B9EC06D-EC69-44CB-98B4-80DCF7677E24}"/>
    <cellStyle name="Eingabe 5 3 3 14 2" xfId="29562" xr:uid="{F65CF56B-BEB8-46B8-B9DD-558C71964D1D}"/>
    <cellStyle name="Eingabe 5 3 3 15" xfId="29563" xr:uid="{13C59CDE-D29F-44BE-83B7-8E1BBB76B397}"/>
    <cellStyle name="Eingabe 5 3 3 2" xfId="9180" xr:uid="{B402B431-AF60-4CC5-B0FD-570343387E4B}"/>
    <cellStyle name="Eingabe 5 3 3 2 2" xfId="29564" xr:uid="{E007FFF0-1B53-42CB-A84C-322511424E54}"/>
    <cellStyle name="Eingabe 5 3 3 3" xfId="9181" xr:uid="{EC8EF57D-9D0F-4D82-944A-B6B7CDA1BFD2}"/>
    <cellStyle name="Eingabe 5 3 3 3 2" xfId="29565" xr:uid="{C296DE64-34B5-4872-9B8D-78F74A2A6987}"/>
    <cellStyle name="Eingabe 5 3 3 4" xfId="9182" xr:uid="{75172F3E-3663-400C-9621-173906D66AD0}"/>
    <cellStyle name="Eingabe 5 3 3 4 2" xfId="29566" xr:uid="{B368084E-0EBC-4F88-87F6-850D8771ECF5}"/>
    <cellStyle name="Eingabe 5 3 3 5" xfId="9183" xr:uid="{69ED6F6D-80BF-44CB-8915-AEDACC842297}"/>
    <cellStyle name="Eingabe 5 3 3 5 2" xfId="29567" xr:uid="{65F3FB4A-A3CF-4684-9EF4-E0177DB9D9CA}"/>
    <cellStyle name="Eingabe 5 3 3 6" xfId="9184" xr:uid="{05470F28-A38D-43D5-A483-9B0A03377063}"/>
    <cellStyle name="Eingabe 5 3 3 6 2" xfId="29568" xr:uid="{61330463-A78F-4E1D-9EE0-F2252C6A5518}"/>
    <cellStyle name="Eingabe 5 3 3 7" xfId="9185" xr:uid="{27F5D742-443D-4865-98C8-4EA1340EE092}"/>
    <cellStyle name="Eingabe 5 3 3 7 2" xfId="29569" xr:uid="{7659D944-9D66-4221-8A5A-7D0DFA17F6EA}"/>
    <cellStyle name="Eingabe 5 3 3 8" xfId="9186" xr:uid="{B6140FAB-7206-446D-8B8B-B09DD69B6C64}"/>
    <cellStyle name="Eingabe 5 3 3 8 2" xfId="29570" xr:uid="{39A88BA0-7A52-4043-855D-FC3E391176D8}"/>
    <cellStyle name="Eingabe 5 3 3 9" xfId="9187" xr:uid="{95A21037-098F-4D88-9CC3-5EA1C0B30F90}"/>
    <cellStyle name="Eingabe 5 3 3 9 2" xfId="29571" xr:uid="{EBF54764-CCD9-4CCE-B787-926E051F0D19}"/>
    <cellStyle name="Eingabe 5 3 4" xfId="9188" xr:uid="{4F913525-525C-4CAB-8FD4-03F546875F98}"/>
    <cellStyle name="Eingabe 5 3 4 2" xfId="29572" xr:uid="{58DDFF13-2106-4747-AD08-323F5B94DD33}"/>
    <cellStyle name="Eingabe 5 3 5" xfId="9189" xr:uid="{EBC510A9-0244-4110-9050-02AFD23C23D5}"/>
    <cellStyle name="Eingabe 5 3 5 2" xfId="29573" xr:uid="{DDF7D98F-D3A0-4044-8C7C-814587682E2A}"/>
    <cellStyle name="Eingabe 5 3 6" xfId="9190" xr:uid="{A9F62D6D-0F29-4737-ACF8-3ECCD988422E}"/>
    <cellStyle name="Eingabe 5 3 6 2" xfId="29574" xr:uid="{98595992-B166-4F5C-A866-68E9749171B4}"/>
    <cellStyle name="Eingabe 5 3 7" xfId="9191" xr:uid="{E9589867-F5CD-4431-8C08-194305AFE734}"/>
    <cellStyle name="Eingabe 5 3 7 2" xfId="29575" xr:uid="{6F4591C4-6022-4846-911A-AC21F3264289}"/>
    <cellStyle name="Eingabe 5 3 8" xfId="9192" xr:uid="{DAF6DAAC-8965-4EA5-9033-195FCEB497A4}"/>
    <cellStyle name="Eingabe 5 3 8 2" xfId="29576" xr:uid="{5A1D8CEB-B3DE-4AC4-B9BD-8458FCA62212}"/>
    <cellStyle name="Eingabe 5 3 9" xfId="9193" xr:uid="{342FFBB9-66C8-4F52-AC00-7B43E5F99ED9}"/>
    <cellStyle name="Eingabe 5 3 9 2" xfId="29577" xr:uid="{31F4FC81-F095-44AB-8165-89BC03B612D3}"/>
    <cellStyle name="Eingabe 5 4" xfId="9194" xr:uid="{D478B51C-EA4D-4917-9E93-E26BF1337AE8}"/>
    <cellStyle name="Eingabe 5 4 10" xfId="9195" xr:uid="{6A1FD660-C96F-4A03-B07E-6663D3EB7621}"/>
    <cellStyle name="Eingabe 5 4 10 2" xfId="29578" xr:uid="{9D34B109-85D1-447B-921C-69E095790895}"/>
    <cellStyle name="Eingabe 5 4 11" xfId="9196" xr:uid="{C28B26F5-2713-4915-88E8-13782A0C855D}"/>
    <cellStyle name="Eingabe 5 4 11 2" xfId="29579" xr:uid="{379936F8-EA11-49E4-968A-5D7D27583864}"/>
    <cellStyle name="Eingabe 5 4 12" xfId="9197" xr:uid="{78F2EE49-8622-42F4-8EFF-62B2C2943B95}"/>
    <cellStyle name="Eingabe 5 4 12 2" xfId="29580" xr:uid="{DCE5411C-DBF6-4C03-80C3-846734CE865E}"/>
    <cellStyle name="Eingabe 5 4 13" xfId="9198" xr:uid="{904A4E1E-2E4E-4DC8-95E4-9C4AE5E726C3}"/>
    <cellStyle name="Eingabe 5 4 13 2" xfId="29581" xr:uid="{75275AFC-B854-4D81-859A-80EBA46C8ADD}"/>
    <cellStyle name="Eingabe 5 4 14" xfId="9199" xr:uid="{6AF65F55-013E-4B61-B3C9-F429907CC211}"/>
    <cellStyle name="Eingabe 5 4 14 2" xfId="29582" xr:uid="{15FBEDD1-9E34-4754-B338-27C00DD1FB2B}"/>
    <cellStyle name="Eingabe 5 4 15" xfId="9200" xr:uid="{41FDC797-461F-41CE-82F9-FBFEB10901AB}"/>
    <cellStyle name="Eingabe 5 4 15 2" xfId="29583" xr:uid="{98870F25-2945-48A8-99AE-C553A4A067E3}"/>
    <cellStyle name="Eingabe 5 4 16" xfId="29584" xr:uid="{37976AE7-8277-45FD-B362-6DF45DF04CED}"/>
    <cellStyle name="Eingabe 5 4 2" xfId="9201" xr:uid="{AFD868A9-6B1B-4F28-949E-98A18F3CF9AC}"/>
    <cellStyle name="Eingabe 5 4 2 10" xfId="9202" xr:uid="{F3175C1A-F665-4A4E-976B-4B5B1AD287A4}"/>
    <cellStyle name="Eingabe 5 4 2 10 2" xfId="29585" xr:uid="{E1EEA27B-760F-4BF3-BE47-E1E1EA078F16}"/>
    <cellStyle name="Eingabe 5 4 2 11" xfId="9203" xr:uid="{E956802C-15F2-4C4D-9528-DF4D85D0624E}"/>
    <cellStyle name="Eingabe 5 4 2 11 2" xfId="29586" xr:uid="{70B65CD0-6428-4975-B2D8-9DEE0035C009}"/>
    <cellStyle name="Eingabe 5 4 2 12" xfId="9204" xr:uid="{30742FA4-3563-41F6-8586-5A700C2884F3}"/>
    <cellStyle name="Eingabe 5 4 2 12 2" xfId="29587" xr:uid="{6BE32FEA-BB0A-4DD2-88F4-7621C7898E3E}"/>
    <cellStyle name="Eingabe 5 4 2 13" xfId="9205" xr:uid="{320990D8-BF8C-402F-B870-653396F547A9}"/>
    <cellStyle name="Eingabe 5 4 2 13 2" xfId="29588" xr:uid="{42B8743E-93DB-484A-BE5A-9C92A1F8EE99}"/>
    <cellStyle name="Eingabe 5 4 2 14" xfId="9206" xr:uid="{F2038676-52E0-436D-B631-F4B1C00A7F34}"/>
    <cellStyle name="Eingabe 5 4 2 14 2" xfId="29589" xr:uid="{C263CB41-FE7B-481A-9B92-FE12D744E6AF}"/>
    <cellStyle name="Eingabe 5 4 2 15" xfId="29590" xr:uid="{F6C6C904-127A-42AD-AB45-7E58C00FDA1D}"/>
    <cellStyle name="Eingabe 5 4 2 2" xfId="9207" xr:uid="{2B86427B-AE1F-4EC9-BADA-A2EC565EB78D}"/>
    <cellStyle name="Eingabe 5 4 2 2 10" xfId="9208" xr:uid="{08E86F6B-6C75-42C4-9B53-508D440E80C4}"/>
    <cellStyle name="Eingabe 5 4 2 2 10 2" xfId="29591" xr:uid="{706B7EC2-C09A-4EE3-8BA5-FBF3FC0ECF45}"/>
    <cellStyle name="Eingabe 5 4 2 2 11" xfId="9209" xr:uid="{3E99D6B4-9131-4325-90FA-64F622C537B1}"/>
    <cellStyle name="Eingabe 5 4 2 2 11 2" xfId="29592" xr:uid="{5F9825F0-7F06-4471-B242-9D44A8B10A10}"/>
    <cellStyle name="Eingabe 5 4 2 2 12" xfId="9210" xr:uid="{818DB538-49D2-4FF7-A805-A01899EFC5AA}"/>
    <cellStyle name="Eingabe 5 4 2 2 12 2" xfId="29593" xr:uid="{9466D331-480F-4E4E-8421-D9010C1C9814}"/>
    <cellStyle name="Eingabe 5 4 2 2 13" xfId="9211" xr:uid="{02F3B65D-B046-4DF2-BAD1-A37DE0CC9C8A}"/>
    <cellStyle name="Eingabe 5 4 2 2 13 2" xfId="29594" xr:uid="{FA5B1F69-BD27-4992-800C-734A8CF267AD}"/>
    <cellStyle name="Eingabe 5 4 2 2 14" xfId="9212" xr:uid="{4654EDD6-325B-4CB5-9DAA-30C3980BCE06}"/>
    <cellStyle name="Eingabe 5 4 2 2 14 2" xfId="29595" xr:uid="{D481F770-3B23-408D-98B0-DDB40D674A46}"/>
    <cellStyle name="Eingabe 5 4 2 2 15" xfId="29596" xr:uid="{B7692BBC-A27A-4817-8F5A-0E7375E127EE}"/>
    <cellStyle name="Eingabe 5 4 2 2 2" xfId="9213" xr:uid="{5288268F-E6E9-477C-B65D-BEC892F99187}"/>
    <cellStyle name="Eingabe 5 4 2 2 2 2" xfId="29597" xr:uid="{A89F687E-899A-4AD4-9CDC-C652F70F47DF}"/>
    <cellStyle name="Eingabe 5 4 2 2 3" xfId="9214" xr:uid="{75AB5C91-8FE5-478E-804F-A49916137E8A}"/>
    <cellStyle name="Eingabe 5 4 2 2 3 2" xfId="29598" xr:uid="{C9C2894E-BC0D-40D3-A921-01EFCF2CCA78}"/>
    <cellStyle name="Eingabe 5 4 2 2 4" xfId="9215" xr:uid="{B7472481-A7FE-482D-8E7C-B8523AA777D2}"/>
    <cellStyle name="Eingabe 5 4 2 2 4 2" xfId="29599" xr:uid="{A1081CC0-2150-4592-8C2B-EC6EDD957E24}"/>
    <cellStyle name="Eingabe 5 4 2 2 5" xfId="9216" xr:uid="{577B636D-C8C3-49BF-8E9A-8FDA0DCDAAEA}"/>
    <cellStyle name="Eingabe 5 4 2 2 5 2" xfId="29600" xr:uid="{310FE837-EB13-47E7-A06B-D6666E64EE22}"/>
    <cellStyle name="Eingabe 5 4 2 2 6" xfId="9217" xr:uid="{914A92A2-AEC5-445E-A5E2-C0DFF8C40423}"/>
    <cellStyle name="Eingabe 5 4 2 2 6 2" xfId="29601" xr:uid="{AECABB31-5259-4B20-A54C-7B42997FAF10}"/>
    <cellStyle name="Eingabe 5 4 2 2 7" xfId="9218" xr:uid="{A3548E68-A95C-4760-A87D-9F6586751B9D}"/>
    <cellStyle name="Eingabe 5 4 2 2 7 2" xfId="29602" xr:uid="{E0F2E92D-217F-4C5E-B850-63E8276AF900}"/>
    <cellStyle name="Eingabe 5 4 2 2 8" xfId="9219" xr:uid="{F7530437-11D4-4091-BA07-71FE870C0A89}"/>
    <cellStyle name="Eingabe 5 4 2 2 8 2" xfId="29603" xr:uid="{0B78565F-2926-40AC-8644-DDA316C5270D}"/>
    <cellStyle name="Eingabe 5 4 2 2 9" xfId="9220" xr:uid="{CAAA5B6D-A80C-4EEA-8FB9-FE01770C7A98}"/>
    <cellStyle name="Eingabe 5 4 2 2 9 2" xfId="29604" xr:uid="{1F7D93EE-1510-4D1E-BF35-EE2BE2CFFC6B}"/>
    <cellStyle name="Eingabe 5 4 2 3" xfId="9221" xr:uid="{B194FB4A-A553-47DE-9584-A093B423659D}"/>
    <cellStyle name="Eingabe 5 4 2 3 2" xfId="29605" xr:uid="{57C8A3D2-161F-4164-93B0-9D2DC606BDF1}"/>
    <cellStyle name="Eingabe 5 4 2 4" xfId="9222" xr:uid="{5C587110-EDF0-42CE-A3F3-A554FB300A98}"/>
    <cellStyle name="Eingabe 5 4 2 4 2" xfId="29606" xr:uid="{A57F8832-D8D2-41CB-A26B-34179EB4E9A9}"/>
    <cellStyle name="Eingabe 5 4 2 5" xfId="9223" xr:uid="{C3AC3913-BA64-48FC-BCB9-2409C6AEA217}"/>
    <cellStyle name="Eingabe 5 4 2 5 2" xfId="29607" xr:uid="{91E3B328-7788-4C91-94A6-9C9347AF2146}"/>
    <cellStyle name="Eingabe 5 4 2 6" xfId="9224" xr:uid="{2CAEF127-C060-46FC-A9DC-D9CB947B546B}"/>
    <cellStyle name="Eingabe 5 4 2 6 2" xfId="29608" xr:uid="{DFDE11FA-72AF-4F3E-B94F-CCA74D686645}"/>
    <cellStyle name="Eingabe 5 4 2 7" xfId="9225" xr:uid="{01932E0E-1132-428E-B948-A9CC696CA831}"/>
    <cellStyle name="Eingabe 5 4 2 7 2" xfId="29609" xr:uid="{A02B3057-56DB-4845-BF03-4AAB6CC1AEF1}"/>
    <cellStyle name="Eingabe 5 4 2 8" xfId="9226" xr:uid="{877BF595-D944-480E-8F69-CAA00703BD72}"/>
    <cellStyle name="Eingabe 5 4 2 8 2" xfId="29610" xr:uid="{D6CF2471-C8A5-41C0-A059-15579CAFB030}"/>
    <cellStyle name="Eingabe 5 4 2 9" xfId="9227" xr:uid="{31648004-27B8-4E44-94B4-0FCE0D35C951}"/>
    <cellStyle name="Eingabe 5 4 2 9 2" xfId="29611" xr:uid="{BDECFFF5-E7FE-4B6E-89D5-13209FE2CA14}"/>
    <cellStyle name="Eingabe 5 4 3" xfId="9228" xr:uid="{8E3B4717-591E-496D-87EB-FC273EC1BD79}"/>
    <cellStyle name="Eingabe 5 4 3 10" xfId="9229" xr:uid="{1CC5C001-0578-4A5F-BA02-2F0F035DC8FC}"/>
    <cellStyle name="Eingabe 5 4 3 10 2" xfId="29612" xr:uid="{4930002D-21F7-4A9D-AB69-B7DA818FEFD7}"/>
    <cellStyle name="Eingabe 5 4 3 11" xfId="9230" xr:uid="{E211A0D4-45FB-4225-8CD4-3FEE63FB7B9E}"/>
    <cellStyle name="Eingabe 5 4 3 11 2" xfId="29613" xr:uid="{D85E9CA9-7F7F-406B-92DB-3B14F707497A}"/>
    <cellStyle name="Eingabe 5 4 3 12" xfId="9231" xr:uid="{A7118695-3A92-4370-B908-9474A56C5ACC}"/>
    <cellStyle name="Eingabe 5 4 3 12 2" xfId="29614" xr:uid="{9DD82F8F-A8D9-45EB-82F3-CCC973A1EB0A}"/>
    <cellStyle name="Eingabe 5 4 3 13" xfId="9232" xr:uid="{B9F96580-DB2D-42CE-B991-95E179C08970}"/>
    <cellStyle name="Eingabe 5 4 3 13 2" xfId="29615" xr:uid="{7093F0F8-77AC-4F40-B3EF-51B9371A290F}"/>
    <cellStyle name="Eingabe 5 4 3 14" xfId="9233" xr:uid="{D7FD61CA-90F1-4F36-AA3F-87225D2476AF}"/>
    <cellStyle name="Eingabe 5 4 3 14 2" xfId="29616" xr:uid="{B0F9E153-8D41-4F32-848B-BDFF74728D43}"/>
    <cellStyle name="Eingabe 5 4 3 15" xfId="29617" xr:uid="{A680C96F-E623-4615-92F4-CA533C9F6B6C}"/>
    <cellStyle name="Eingabe 5 4 3 2" xfId="9234" xr:uid="{C6A0C9B3-8ED7-4A39-93B0-804A5F981BAD}"/>
    <cellStyle name="Eingabe 5 4 3 2 2" xfId="29618" xr:uid="{ADA63B2B-2F7A-4408-8AD0-78C06FD0108F}"/>
    <cellStyle name="Eingabe 5 4 3 3" xfId="9235" xr:uid="{343D3F9D-19D3-4B7A-A531-2282DEB3A881}"/>
    <cellStyle name="Eingabe 5 4 3 3 2" xfId="29619" xr:uid="{F1A0B870-84C7-4B1B-8432-01E848E93779}"/>
    <cellStyle name="Eingabe 5 4 3 4" xfId="9236" xr:uid="{31884D63-B176-43CA-8484-61AA7DF2A349}"/>
    <cellStyle name="Eingabe 5 4 3 4 2" xfId="29620" xr:uid="{E8882F60-068A-4C3E-936A-FCF4717BB305}"/>
    <cellStyle name="Eingabe 5 4 3 5" xfId="9237" xr:uid="{7412F5F7-C5A0-43B6-940F-2ADAEAA82631}"/>
    <cellStyle name="Eingabe 5 4 3 5 2" xfId="29621" xr:uid="{C8211761-DB20-4798-B690-E90D364C5323}"/>
    <cellStyle name="Eingabe 5 4 3 6" xfId="9238" xr:uid="{8A580E80-F2D3-4E0B-B731-6C1181A5BD4D}"/>
    <cellStyle name="Eingabe 5 4 3 6 2" xfId="29622" xr:uid="{8369E67C-1035-44FA-B0C9-81F5C3361B9C}"/>
    <cellStyle name="Eingabe 5 4 3 7" xfId="9239" xr:uid="{1A3B0065-D040-40B7-A109-B30B3F961F17}"/>
    <cellStyle name="Eingabe 5 4 3 7 2" xfId="29623" xr:uid="{6D3EBD3C-5A99-4B0A-AF31-EBE767757A23}"/>
    <cellStyle name="Eingabe 5 4 3 8" xfId="9240" xr:uid="{D33D74B3-02C6-44C6-A1D7-E4C2A846E6E4}"/>
    <cellStyle name="Eingabe 5 4 3 8 2" xfId="29624" xr:uid="{3D064D80-DD9D-4673-8031-36F4CF198A6D}"/>
    <cellStyle name="Eingabe 5 4 3 9" xfId="9241" xr:uid="{5E08BC07-E4B0-41B2-A55F-05E9C071AFD8}"/>
    <cellStyle name="Eingabe 5 4 3 9 2" xfId="29625" xr:uid="{D9318569-E7BB-4F94-BCF4-E71C44116C88}"/>
    <cellStyle name="Eingabe 5 4 4" xfId="9242" xr:uid="{0253EA47-F103-4FEB-A917-78C977536DA0}"/>
    <cellStyle name="Eingabe 5 4 4 2" xfId="29626" xr:uid="{677AB2D7-3A4C-4826-8FE6-24AD2C0090B2}"/>
    <cellStyle name="Eingabe 5 4 5" xfId="9243" xr:uid="{2AC8C65C-8FF6-4496-A43F-66D2180511ED}"/>
    <cellStyle name="Eingabe 5 4 5 2" xfId="29627" xr:uid="{73167D42-AD94-4DC3-B1A9-A37A111C206C}"/>
    <cellStyle name="Eingabe 5 4 6" xfId="9244" xr:uid="{7B88EF9F-5275-4A5F-8509-F760F92E6138}"/>
    <cellStyle name="Eingabe 5 4 6 2" xfId="29628" xr:uid="{12F749E0-FA55-437E-82D9-A9ECBD49EDA7}"/>
    <cellStyle name="Eingabe 5 4 7" xfId="9245" xr:uid="{8842856C-03EF-48E9-8A7D-DB9199AC5C39}"/>
    <cellStyle name="Eingabe 5 4 7 2" xfId="29629" xr:uid="{17FD3F0C-9B27-4106-A8CD-00D13F3974CB}"/>
    <cellStyle name="Eingabe 5 4 8" xfId="9246" xr:uid="{4D62975C-65CD-441A-99D8-F7FCA6B9DF28}"/>
    <cellStyle name="Eingabe 5 4 8 2" xfId="29630" xr:uid="{3C57335B-CD30-4921-B705-58B9AC38FB05}"/>
    <cellStyle name="Eingabe 5 4 9" xfId="9247" xr:uid="{D45F8A86-F413-4608-AE29-5E1ED2959695}"/>
    <cellStyle name="Eingabe 5 4 9 2" xfId="29631" xr:uid="{5811C21E-F374-46CF-B043-9AB92C4B7CA1}"/>
    <cellStyle name="Eingabe 5 5" xfId="9248" xr:uid="{73998C49-9840-41A2-82EB-698C88215E4F}"/>
    <cellStyle name="Eingabe 5 5 10" xfId="9249" xr:uid="{5D7E2563-AB62-4D89-9808-0041D4A14ADD}"/>
    <cellStyle name="Eingabe 5 5 10 2" xfId="29632" xr:uid="{E4A70273-E3B3-44DC-BE60-6157B5605028}"/>
    <cellStyle name="Eingabe 5 5 11" xfId="9250" xr:uid="{A011E41B-B89B-4A0B-9EDC-79B1606C9C4D}"/>
    <cellStyle name="Eingabe 5 5 11 2" xfId="29633" xr:uid="{B73ACF75-8B17-43B7-8358-009830F5947E}"/>
    <cellStyle name="Eingabe 5 5 12" xfId="9251" xr:uid="{22500A5B-9E90-43A5-93C7-946901FEFAFC}"/>
    <cellStyle name="Eingabe 5 5 12 2" xfId="29634" xr:uid="{468AACCD-6F39-41CA-BAB8-2F90DC829A18}"/>
    <cellStyle name="Eingabe 5 5 13" xfId="9252" xr:uid="{67ED2CA5-BC34-4B1D-AD4B-B45B467DEE78}"/>
    <cellStyle name="Eingabe 5 5 13 2" xfId="29635" xr:uid="{C2A1DABD-6DB0-4546-8A43-6F016E763581}"/>
    <cellStyle name="Eingabe 5 5 14" xfId="9253" xr:uid="{F03D0AEA-AD04-4B2E-BC07-2C93778805D7}"/>
    <cellStyle name="Eingabe 5 5 14 2" xfId="29636" xr:uid="{F3D626FB-CE67-4D37-97E1-657C63E1E5E0}"/>
    <cellStyle name="Eingabe 5 5 15" xfId="9254" xr:uid="{530E7F0C-A255-4EFA-A61F-F092ED263441}"/>
    <cellStyle name="Eingabe 5 5 15 2" xfId="29637" xr:uid="{92F9F35B-733A-4860-9144-35FE0F76D3AA}"/>
    <cellStyle name="Eingabe 5 5 16" xfId="29638" xr:uid="{3B300FA6-AF95-4B7E-803A-536F2157CF22}"/>
    <cellStyle name="Eingabe 5 5 2" xfId="9255" xr:uid="{D3CFCFBF-F214-4F53-9191-D83052391CC8}"/>
    <cellStyle name="Eingabe 5 5 2 10" xfId="9256" xr:uid="{AE1778B9-D612-402A-A7D2-1B7A64993BDE}"/>
    <cellStyle name="Eingabe 5 5 2 10 2" xfId="29639" xr:uid="{AAEAC9AA-2793-4903-83BE-7B5D33ED4604}"/>
    <cellStyle name="Eingabe 5 5 2 11" xfId="9257" xr:uid="{BFB4DFEE-1CCB-432E-B800-1712FA7DFB17}"/>
    <cellStyle name="Eingabe 5 5 2 11 2" xfId="29640" xr:uid="{C91A22A6-D40D-4141-BCDE-E221B7BD0E44}"/>
    <cellStyle name="Eingabe 5 5 2 12" xfId="9258" xr:uid="{AEF4CEAE-8006-4519-B97D-BADFF7DE2B05}"/>
    <cellStyle name="Eingabe 5 5 2 12 2" xfId="29641" xr:uid="{1C169BED-DBF6-43C3-AC14-172943C0D73D}"/>
    <cellStyle name="Eingabe 5 5 2 13" xfId="9259" xr:uid="{32633E39-6C5A-449F-96AA-D952161B3958}"/>
    <cellStyle name="Eingabe 5 5 2 13 2" xfId="29642" xr:uid="{68CA8C4A-4762-4AAD-ADBE-37ED558E2565}"/>
    <cellStyle name="Eingabe 5 5 2 14" xfId="9260" xr:uid="{AD4C2A7D-C6D8-4260-901F-94B4C671C90D}"/>
    <cellStyle name="Eingabe 5 5 2 14 2" xfId="29643" xr:uid="{890FC54D-B0C1-4F15-91D5-647855097DF6}"/>
    <cellStyle name="Eingabe 5 5 2 15" xfId="29644" xr:uid="{0725EC85-FADE-4427-BEC0-149DBB547CAF}"/>
    <cellStyle name="Eingabe 5 5 2 2" xfId="9261" xr:uid="{9A89EC1E-74E0-471B-A611-D81E5ACF0D32}"/>
    <cellStyle name="Eingabe 5 5 2 2 10" xfId="9262" xr:uid="{FCDF4EB6-818C-416C-AB67-A6640B2FB0DF}"/>
    <cellStyle name="Eingabe 5 5 2 2 10 2" xfId="29645" xr:uid="{633CD67E-FB52-4FB1-8D7D-DAE9B8DA8A32}"/>
    <cellStyle name="Eingabe 5 5 2 2 11" xfId="9263" xr:uid="{49DD7D7E-A9BE-4FAA-9134-3AF7742FAE90}"/>
    <cellStyle name="Eingabe 5 5 2 2 11 2" xfId="29646" xr:uid="{052E2377-1D38-4096-8826-FC85478429CE}"/>
    <cellStyle name="Eingabe 5 5 2 2 12" xfId="9264" xr:uid="{F342C1B0-62BD-4DDB-BE38-B531196D69A4}"/>
    <cellStyle name="Eingabe 5 5 2 2 12 2" xfId="29647" xr:uid="{A24638AE-FF44-4B15-AD11-89E963490EA5}"/>
    <cellStyle name="Eingabe 5 5 2 2 13" xfId="9265" xr:uid="{2B524BC3-2203-4226-B6F7-9FCBA7C74107}"/>
    <cellStyle name="Eingabe 5 5 2 2 13 2" xfId="29648" xr:uid="{AB1B429A-21EA-46ED-A1E7-4FB7396C4809}"/>
    <cellStyle name="Eingabe 5 5 2 2 14" xfId="9266" xr:uid="{EF987AE3-0E54-480C-8985-E97419EEFD3E}"/>
    <cellStyle name="Eingabe 5 5 2 2 14 2" xfId="29649" xr:uid="{CDA659A6-3CDC-4525-BC94-DA6164991641}"/>
    <cellStyle name="Eingabe 5 5 2 2 15" xfId="29650" xr:uid="{FB55E0A0-0D77-4BEF-8D32-197350291770}"/>
    <cellStyle name="Eingabe 5 5 2 2 2" xfId="9267" xr:uid="{DC6354D1-E90B-4565-AB69-769FA42EB59C}"/>
    <cellStyle name="Eingabe 5 5 2 2 2 2" xfId="29651" xr:uid="{EC665438-B07E-4397-A9EF-DC13F912688A}"/>
    <cellStyle name="Eingabe 5 5 2 2 3" xfId="9268" xr:uid="{F77B3AF8-D538-48C9-B75A-84BA74731354}"/>
    <cellStyle name="Eingabe 5 5 2 2 3 2" xfId="29652" xr:uid="{AC00C2FC-28E7-4826-868A-ABB254ED56ED}"/>
    <cellStyle name="Eingabe 5 5 2 2 4" xfId="9269" xr:uid="{57A1E035-D3B6-4498-A12E-BCBB4A226916}"/>
    <cellStyle name="Eingabe 5 5 2 2 4 2" xfId="29653" xr:uid="{B755F300-627B-45E0-8066-3F29F77DDE62}"/>
    <cellStyle name="Eingabe 5 5 2 2 5" xfId="9270" xr:uid="{5F3EDBDC-C8BC-4BE5-8B74-03DD500580D0}"/>
    <cellStyle name="Eingabe 5 5 2 2 5 2" xfId="29654" xr:uid="{79DF217B-28A7-40EB-99C9-E4A20E25633D}"/>
    <cellStyle name="Eingabe 5 5 2 2 6" xfId="9271" xr:uid="{7759D4DC-5FC2-4010-893C-5B802BB74CF9}"/>
    <cellStyle name="Eingabe 5 5 2 2 6 2" xfId="29655" xr:uid="{A36ED157-5C04-4326-9B2A-988CE8AAAF1E}"/>
    <cellStyle name="Eingabe 5 5 2 2 7" xfId="9272" xr:uid="{971AFFD5-D72F-4AA7-8493-7C6A5C63D34F}"/>
    <cellStyle name="Eingabe 5 5 2 2 7 2" xfId="29656" xr:uid="{A985ADDB-5863-4929-B5E1-D6AE6BAB762E}"/>
    <cellStyle name="Eingabe 5 5 2 2 8" xfId="9273" xr:uid="{48CCD0D5-3A6A-4752-8B8C-41DE44D8DE2A}"/>
    <cellStyle name="Eingabe 5 5 2 2 8 2" xfId="29657" xr:uid="{5146D782-987B-48A6-A016-DAA1FECF11FC}"/>
    <cellStyle name="Eingabe 5 5 2 2 9" xfId="9274" xr:uid="{AE020AF4-A8E3-408D-9137-021CCF376351}"/>
    <cellStyle name="Eingabe 5 5 2 2 9 2" xfId="29658" xr:uid="{40555317-23F8-49A8-ADEE-061340DDDEB8}"/>
    <cellStyle name="Eingabe 5 5 2 3" xfId="9275" xr:uid="{CDAD7657-BAA9-4A31-A9D0-18C08E9C7AB1}"/>
    <cellStyle name="Eingabe 5 5 2 3 2" xfId="29659" xr:uid="{A05E1521-E312-48CD-98A0-A752235856C8}"/>
    <cellStyle name="Eingabe 5 5 2 4" xfId="9276" xr:uid="{08C1F21B-76EF-4A11-B767-09BD0B1A25B3}"/>
    <cellStyle name="Eingabe 5 5 2 4 2" xfId="29660" xr:uid="{0341D4C1-8A92-46ED-AC5E-AF48DB98912E}"/>
    <cellStyle name="Eingabe 5 5 2 5" xfId="9277" xr:uid="{ECCDF574-C890-42AB-BD76-9C08EC48CB06}"/>
    <cellStyle name="Eingabe 5 5 2 5 2" xfId="29661" xr:uid="{976B4115-8633-4A75-BA72-5ED022817690}"/>
    <cellStyle name="Eingabe 5 5 2 6" xfId="9278" xr:uid="{23AEA6CB-A801-4814-910D-75A46FBFDC15}"/>
    <cellStyle name="Eingabe 5 5 2 6 2" xfId="29662" xr:uid="{19482E89-9ED3-4829-AE18-FC01B2881FC7}"/>
    <cellStyle name="Eingabe 5 5 2 7" xfId="9279" xr:uid="{558A2643-1556-40D1-B3A6-63421ED07301}"/>
    <cellStyle name="Eingabe 5 5 2 7 2" xfId="29663" xr:uid="{DAB87115-0C72-4517-901C-8B0FBC7E61E8}"/>
    <cellStyle name="Eingabe 5 5 2 8" xfId="9280" xr:uid="{18C3DC1B-0475-4273-8A6C-1E26DDF35C1A}"/>
    <cellStyle name="Eingabe 5 5 2 8 2" xfId="29664" xr:uid="{33F29C3E-7BD5-4E03-9ABD-F9897320F07C}"/>
    <cellStyle name="Eingabe 5 5 2 9" xfId="9281" xr:uid="{CEF32137-E859-4478-B9FB-5F2BA3CDF6CF}"/>
    <cellStyle name="Eingabe 5 5 2 9 2" xfId="29665" xr:uid="{08DC552B-B22D-4765-B9E4-242F5A747FEC}"/>
    <cellStyle name="Eingabe 5 5 3" xfId="9282" xr:uid="{40C2B2AE-7A6D-448E-830D-EF2085848325}"/>
    <cellStyle name="Eingabe 5 5 3 10" xfId="9283" xr:uid="{A1787EC3-BC07-4D6A-8D2D-0FDDE7888D10}"/>
    <cellStyle name="Eingabe 5 5 3 10 2" xfId="29666" xr:uid="{43F8FAB8-2A77-434A-B862-370781162D72}"/>
    <cellStyle name="Eingabe 5 5 3 11" xfId="9284" xr:uid="{E31D9C97-B6B3-42B5-80AD-FE6E2A65A815}"/>
    <cellStyle name="Eingabe 5 5 3 11 2" xfId="29667" xr:uid="{319682DE-F61A-4A0D-9372-E1DA9B030828}"/>
    <cellStyle name="Eingabe 5 5 3 12" xfId="9285" xr:uid="{8CC27278-CABC-4440-BE8A-D3825701B6D3}"/>
    <cellStyle name="Eingabe 5 5 3 12 2" xfId="29668" xr:uid="{CB217DB3-F38D-4890-8566-67225FCEA55C}"/>
    <cellStyle name="Eingabe 5 5 3 13" xfId="9286" xr:uid="{612F0646-2D1A-4446-9229-5735B00F6213}"/>
    <cellStyle name="Eingabe 5 5 3 13 2" xfId="29669" xr:uid="{FC1B491D-5306-4ACA-92B1-4BF5AE06A5E1}"/>
    <cellStyle name="Eingabe 5 5 3 14" xfId="9287" xr:uid="{A55086B1-2786-4E0C-A6FE-5AFB9ED16E0C}"/>
    <cellStyle name="Eingabe 5 5 3 14 2" xfId="29670" xr:uid="{B6A0E783-E833-4C37-A190-309CD8F49033}"/>
    <cellStyle name="Eingabe 5 5 3 15" xfId="29671" xr:uid="{4480C461-8DE8-4B29-94C0-B728E08325CD}"/>
    <cellStyle name="Eingabe 5 5 3 2" xfId="9288" xr:uid="{F1FA6567-023A-46D6-80BB-CE0B8190A2D2}"/>
    <cellStyle name="Eingabe 5 5 3 2 2" xfId="29672" xr:uid="{03C92871-65DF-426A-9B8C-595FDE3C1D5A}"/>
    <cellStyle name="Eingabe 5 5 3 3" xfId="9289" xr:uid="{39090C69-C8E2-48E6-9857-58688065A22D}"/>
    <cellStyle name="Eingabe 5 5 3 3 2" xfId="29673" xr:uid="{5C92557E-2624-4219-BAD7-859DCAC99981}"/>
    <cellStyle name="Eingabe 5 5 3 4" xfId="9290" xr:uid="{935F6213-357A-4957-833B-FEB92D24497D}"/>
    <cellStyle name="Eingabe 5 5 3 4 2" xfId="29674" xr:uid="{6463641D-C38A-4B17-BB11-9E235DB64066}"/>
    <cellStyle name="Eingabe 5 5 3 5" xfId="9291" xr:uid="{EA3774EC-5F99-4A01-B666-A95A11022FC7}"/>
    <cellStyle name="Eingabe 5 5 3 5 2" xfId="29675" xr:uid="{A813FB14-BC61-4038-99C2-7742AC8095B5}"/>
    <cellStyle name="Eingabe 5 5 3 6" xfId="9292" xr:uid="{D4B3B5C1-283F-42E2-847C-B641D8280CEE}"/>
    <cellStyle name="Eingabe 5 5 3 6 2" xfId="29676" xr:uid="{52F53ED1-2337-459F-917D-71744655B202}"/>
    <cellStyle name="Eingabe 5 5 3 7" xfId="9293" xr:uid="{9C3F718B-A4AA-4FB4-9834-553E69B56DFD}"/>
    <cellStyle name="Eingabe 5 5 3 7 2" xfId="29677" xr:uid="{3F3E6555-130D-4DD7-B497-0379F2F1D65A}"/>
    <cellStyle name="Eingabe 5 5 3 8" xfId="9294" xr:uid="{BCB9F60F-6C43-4884-B1C8-A0CFB7C56A67}"/>
    <cellStyle name="Eingabe 5 5 3 8 2" xfId="29678" xr:uid="{8AD6458C-87FF-4CCB-AF4B-22023B3F49F1}"/>
    <cellStyle name="Eingabe 5 5 3 9" xfId="9295" xr:uid="{4E541D9C-1577-4AF0-842C-5D7F8BC69460}"/>
    <cellStyle name="Eingabe 5 5 3 9 2" xfId="29679" xr:uid="{7D77D6E6-367C-44F0-BE85-1C7A96E764B1}"/>
    <cellStyle name="Eingabe 5 5 4" xfId="9296" xr:uid="{85DBC0E9-2C94-4111-8666-F3E090B53BAD}"/>
    <cellStyle name="Eingabe 5 5 4 2" xfId="29680" xr:uid="{1D4C1C89-4144-421D-B151-55A7808F1C00}"/>
    <cellStyle name="Eingabe 5 5 5" xfId="9297" xr:uid="{C01C823C-D07D-480A-B6F5-72EF8FE1746B}"/>
    <cellStyle name="Eingabe 5 5 5 2" xfId="29681" xr:uid="{CC76F7F5-DC46-4438-8479-E7A112377E3C}"/>
    <cellStyle name="Eingabe 5 5 6" xfId="9298" xr:uid="{F4CB3BA4-3D9D-4E10-9702-D524CC9BA50A}"/>
    <cellStyle name="Eingabe 5 5 6 2" xfId="29682" xr:uid="{2994A5C9-6C1D-44A6-988F-8ED819CE1D95}"/>
    <cellStyle name="Eingabe 5 5 7" xfId="9299" xr:uid="{3AFD223E-68C4-40F1-8F37-D0E8183A3004}"/>
    <cellStyle name="Eingabe 5 5 7 2" xfId="29683" xr:uid="{1CA99D79-613C-4E53-B2DD-B0CD896E33FE}"/>
    <cellStyle name="Eingabe 5 5 8" xfId="9300" xr:uid="{6D9227D2-8748-4E83-B8F8-CDAD8A3765D4}"/>
    <cellStyle name="Eingabe 5 5 8 2" xfId="29684" xr:uid="{B99C7989-9728-4BF7-87A0-F226FB41362D}"/>
    <cellStyle name="Eingabe 5 5 9" xfId="9301" xr:uid="{8DFC7564-0DAB-48AE-B259-C9DE642B5020}"/>
    <cellStyle name="Eingabe 5 5 9 2" xfId="29685" xr:uid="{672A9CB0-D9E4-4E8E-AD9C-303E017F200B}"/>
    <cellStyle name="Eingabe 5 6" xfId="9302" xr:uid="{2C16D103-B5EA-4A1D-9831-D173E0D5F3F2}"/>
    <cellStyle name="Eingabe 5 6 10" xfId="9303" xr:uid="{598ABEF8-1632-4299-AED3-C1DB57576C07}"/>
    <cellStyle name="Eingabe 5 6 10 2" xfId="29686" xr:uid="{932A2A1B-BF76-44D4-A1A2-5E4DD410B4A6}"/>
    <cellStyle name="Eingabe 5 6 11" xfId="9304" xr:uid="{0F87821B-67FE-431A-9550-506AF349A86D}"/>
    <cellStyle name="Eingabe 5 6 11 2" xfId="29687" xr:uid="{740EAAF1-FA03-47DD-9360-4E21FFA8BF98}"/>
    <cellStyle name="Eingabe 5 6 12" xfId="9305" xr:uid="{AD238CC5-F274-44E6-9CC7-FCEC2E2967ED}"/>
    <cellStyle name="Eingabe 5 6 12 2" xfId="29688" xr:uid="{6FA5DB8D-ED28-43EA-AF80-49ECE3F637EA}"/>
    <cellStyle name="Eingabe 5 6 13" xfId="9306" xr:uid="{7968E55D-FFCC-489E-B886-9F1A68203F39}"/>
    <cellStyle name="Eingabe 5 6 13 2" xfId="29689" xr:uid="{A3DA507A-7998-40E1-8EFC-6BC366F0A25D}"/>
    <cellStyle name="Eingabe 5 6 14" xfId="9307" xr:uid="{7C5C845F-2BBE-453D-A00E-5284B256369E}"/>
    <cellStyle name="Eingabe 5 6 14 2" xfId="29690" xr:uid="{74C3AC4F-CDB8-4127-97E5-4FEFD6690CA9}"/>
    <cellStyle name="Eingabe 5 6 15" xfId="9308" xr:uid="{080DFEB4-E524-48BA-BF8E-EA6B41C2FD7A}"/>
    <cellStyle name="Eingabe 5 6 15 2" xfId="29691" xr:uid="{05743942-BC4B-4DC3-A477-1B3D49159283}"/>
    <cellStyle name="Eingabe 5 6 16" xfId="29692" xr:uid="{43735918-66AF-4A53-9366-FE4F20DA96B8}"/>
    <cellStyle name="Eingabe 5 6 2" xfId="9309" xr:uid="{66FE83CF-8718-49C5-95F7-13B17D217AE1}"/>
    <cellStyle name="Eingabe 5 6 2 10" xfId="9310" xr:uid="{51EDF00A-F13B-4905-8C53-377561FB51B8}"/>
    <cellStyle name="Eingabe 5 6 2 10 2" xfId="29693" xr:uid="{E13CBBF6-E288-42E0-AFDD-708A62CB75C6}"/>
    <cellStyle name="Eingabe 5 6 2 11" xfId="9311" xr:uid="{5C12354C-253D-4A5D-A887-F517A608365C}"/>
    <cellStyle name="Eingabe 5 6 2 11 2" xfId="29694" xr:uid="{0F99BC00-A37E-4A2A-A215-346D3F2277D1}"/>
    <cellStyle name="Eingabe 5 6 2 12" xfId="9312" xr:uid="{03245725-4857-44FA-BCC4-5D97A91B3765}"/>
    <cellStyle name="Eingabe 5 6 2 12 2" xfId="29695" xr:uid="{49C2BCA4-81D6-492A-A91A-2DE9F04B12F4}"/>
    <cellStyle name="Eingabe 5 6 2 13" xfId="9313" xr:uid="{FCBB8637-3147-4940-A4FF-13DFC15949B5}"/>
    <cellStyle name="Eingabe 5 6 2 13 2" xfId="29696" xr:uid="{5CF5355A-8A61-4EA0-8EFC-D85F5BC8A4FB}"/>
    <cellStyle name="Eingabe 5 6 2 14" xfId="9314" xr:uid="{6273CDD1-F75E-43FD-8034-E88353AF11B7}"/>
    <cellStyle name="Eingabe 5 6 2 14 2" xfId="29697" xr:uid="{41941D64-FC59-47C7-96D0-385C990803DC}"/>
    <cellStyle name="Eingabe 5 6 2 15" xfId="29698" xr:uid="{7A589AFA-8424-4EA7-AA9A-C015000CE5D5}"/>
    <cellStyle name="Eingabe 5 6 2 2" xfId="9315" xr:uid="{23D14FAA-5735-46BB-AF41-242F8E2DC796}"/>
    <cellStyle name="Eingabe 5 6 2 2 10" xfId="9316" xr:uid="{8145A917-99A7-4899-A437-C039CEDEF352}"/>
    <cellStyle name="Eingabe 5 6 2 2 10 2" xfId="29699" xr:uid="{017BB170-BA1B-4586-8E6E-BC0280738033}"/>
    <cellStyle name="Eingabe 5 6 2 2 11" xfId="9317" xr:uid="{387991B7-C999-4153-9430-1A2D52F30630}"/>
    <cellStyle name="Eingabe 5 6 2 2 11 2" xfId="29700" xr:uid="{5C0D8B38-93BB-4870-9B12-486702F05BD0}"/>
    <cellStyle name="Eingabe 5 6 2 2 12" xfId="9318" xr:uid="{A4F91FD9-3475-49E1-AA03-FC4E60715366}"/>
    <cellStyle name="Eingabe 5 6 2 2 12 2" xfId="29701" xr:uid="{54F56DEC-FB41-4783-98ED-4E92A6312650}"/>
    <cellStyle name="Eingabe 5 6 2 2 13" xfId="9319" xr:uid="{030729CB-5FB6-4EF3-AD8A-DE3C713A4DF2}"/>
    <cellStyle name="Eingabe 5 6 2 2 13 2" xfId="29702" xr:uid="{D7410D57-6995-4C56-941B-3C10186F585B}"/>
    <cellStyle name="Eingabe 5 6 2 2 14" xfId="9320" xr:uid="{1099BF80-D9A7-4166-9498-2C66BB963BD9}"/>
    <cellStyle name="Eingabe 5 6 2 2 14 2" xfId="29703" xr:uid="{6CA931CC-1BA6-4F73-B010-12458B64A2AD}"/>
    <cellStyle name="Eingabe 5 6 2 2 15" xfId="29704" xr:uid="{08F46EA6-09F5-4516-B109-B6B13318C527}"/>
    <cellStyle name="Eingabe 5 6 2 2 2" xfId="9321" xr:uid="{DFF6AF1E-B1DC-4E65-9484-37D8C3909C2C}"/>
    <cellStyle name="Eingabe 5 6 2 2 2 2" xfId="29705" xr:uid="{BB1EF0D3-AD19-41CE-8F6B-FC2C495C1128}"/>
    <cellStyle name="Eingabe 5 6 2 2 3" xfId="9322" xr:uid="{F427DD94-4347-4AD4-85CB-C17E1A0D7873}"/>
    <cellStyle name="Eingabe 5 6 2 2 3 2" xfId="29706" xr:uid="{5BFF0733-0637-4390-9A68-EFA7BECF7972}"/>
    <cellStyle name="Eingabe 5 6 2 2 4" xfId="9323" xr:uid="{A205DBE1-D7B2-47DD-BAEA-AAA8A870F746}"/>
    <cellStyle name="Eingabe 5 6 2 2 4 2" xfId="29707" xr:uid="{7E38520E-531E-4E1B-8FAA-8E9B72EBD8A0}"/>
    <cellStyle name="Eingabe 5 6 2 2 5" xfId="9324" xr:uid="{905026A3-6422-4846-A154-58BC91E20492}"/>
    <cellStyle name="Eingabe 5 6 2 2 5 2" xfId="29708" xr:uid="{29772121-18FA-432C-9F8F-2DA29F3FEB18}"/>
    <cellStyle name="Eingabe 5 6 2 2 6" xfId="9325" xr:uid="{6275951B-EDED-4E2F-9E41-0AFB47F4435E}"/>
    <cellStyle name="Eingabe 5 6 2 2 6 2" xfId="29709" xr:uid="{06E63840-F38D-495E-AD2A-9A557777FCE6}"/>
    <cellStyle name="Eingabe 5 6 2 2 7" xfId="9326" xr:uid="{7D258DDB-6308-4A2B-B59E-5DEFA476E8E3}"/>
    <cellStyle name="Eingabe 5 6 2 2 7 2" xfId="29710" xr:uid="{30AD5632-7BCF-4675-A9A7-A457016469CF}"/>
    <cellStyle name="Eingabe 5 6 2 2 8" xfId="9327" xr:uid="{4BA6DEA5-873D-449F-8371-709BBB20E336}"/>
    <cellStyle name="Eingabe 5 6 2 2 8 2" xfId="29711" xr:uid="{8C97B551-7B9B-443B-B990-75441610B899}"/>
    <cellStyle name="Eingabe 5 6 2 2 9" xfId="9328" xr:uid="{AF86B87E-8963-4A19-8F0D-386953C45876}"/>
    <cellStyle name="Eingabe 5 6 2 2 9 2" xfId="29712" xr:uid="{47850339-C0DE-4B6C-9BAA-05ED73A73785}"/>
    <cellStyle name="Eingabe 5 6 2 3" xfId="9329" xr:uid="{FE528428-12F7-447E-8D33-88DFD0A67E81}"/>
    <cellStyle name="Eingabe 5 6 2 3 2" xfId="29713" xr:uid="{E18F5127-2919-4B6D-A92F-4056E01D604E}"/>
    <cellStyle name="Eingabe 5 6 2 4" xfId="9330" xr:uid="{87B5C379-1794-45B0-BF7F-C406E5B0B3E6}"/>
    <cellStyle name="Eingabe 5 6 2 4 2" xfId="29714" xr:uid="{834160EC-AF55-471F-982C-76DE090A5BEF}"/>
    <cellStyle name="Eingabe 5 6 2 5" xfId="9331" xr:uid="{0D5F4382-1440-445E-9535-DF569D3CABAA}"/>
    <cellStyle name="Eingabe 5 6 2 5 2" xfId="29715" xr:uid="{7AA06250-5EEF-4B4F-B30F-90E93D8AD835}"/>
    <cellStyle name="Eingabe 5 6 2 6" xfId="9332" xr:uid="{C2864C44-9FCB-479F-B0AB-93301C6FE928}"/>
    <cellStyle name="Eingabe 5 6 2 6 2" xfId="29716" xr:uid="{7C3D6758-AE77-4B21-9E1E-0236CA03371B}"/>
    <cellStyle name="Eingabe 5 6 2 7" xfId="9333" xr:uid="{3F8EACB6-6370-495B-86CB-3FD4DFE86D1A}"/>
    <cellStyle name="Eingabe 5 6 2 7 2" xfId="29717" xr:uid="{AC5F1677-32C8-4246-9832-F42A0D2C6D34}"/>
    <cellStyle name="Eingabe 5 6 2 8" xfId="9334" xr:uid="{3ECC829C-8600-4041-9219-517BDC5E44ED}"/>
    <cellStyle name="Eingabe 5 6 2 8 2" xfId="29718" xr:uid="{29FDF6D9-EEB4-400D-B472-3EDF3FE1349D}"/>
    <cellStyle name="Eingabe 5 6 2 9" xfId="9335" xr:uid="{016F368E-468A-4308-9C66-910E6D84C089}"/>
    <cellStyle name="Eingabe 5 6 2 9 2" xfId="29719" xr:uid="{F2E96AF4-D913-4F22-BE45-ED315F90CA4C}"/>
    <cellStyle name="Eingabe 5 6 3" xfId="9336" xr:uid="{D0612844-34E7-465B-8CDB-EE0CDF417123}"/>
    <cellStyle name="Eingabe 5 6 3 10" xfId="9337" xr:uid="{450D80ED-D049-444B-8309-DD228FD0F15C}"/>
    <cellStyle name="Eingabe 5 6 3 10 2" xfId="29720" xr:uid="{8EB51BA2-F6D8-4C96-944A-486F1DE511D1}"/>
    <cellStyle name="Eingabe 5 6 3 11" xfId="9338" xr:uid="{F075C982-C2D9-4BDB-8D8E-4FE34B3AD747}"/>
    <cellStyle name="Eingabe 5 6 3 11 2" xfId="29721" xr:uid="{C3076567-6F6E-4F53-AD00-2C30702CBF4C}"/>
    <cellStyle name="Eingabe 5 6 3 12" xfId="9339" xr:uid="{E301DB1D-DC46-4B14-9F90-58E91AF22009}"/>
    <cellStyle name="Eingabe 5 6 3 12 2" xfId="29722" xr:uid="{51221AF9-3AF7-4550-A40F-2C7E5BB689F2}"/>
    <cellStyle name="Eingabe 5 6 3 13" xfId="9340" xr:uid="{9A74BF5C-ECA7-45C6-8A6A-57D5C0DDAE5B}"/>
    <cellStyle name="Eingabe 5 6 3 13 2" xfId="29723" xr:uid="{8996C9DB-C4AA-4A17-9BCF-C28A0637C2A0}"/>
    <cellStyle name="Eingabe 5 6 3 14" xfId="9341" xr:uid="{137ADE74-2FB9-4CC2-AEF0-18FEE0101AE8}"/>
    <cellStyle name="Eingabe 5 6 3 14 2" xfId="29724" xr:uid="{E16434C3-7F5D-4265-9428-1DC4453B3BCF}"/>
    <cellStyle name="Eingabe 5 6 3 15" xfId="29725" xr:uid="{B6866905-FA35-4365-BB8D-2DE2E6C20B5D}"/>
    <cellStyle name="Eingabe 5 6 3 2" xfId="9342" xr:uid="{19E30CCF-3C67-42CB-9AFD-3F6580726DC0}"/>
    <cellStyle name="Eingabe 5 6 3 2 2" xfId="29726" xr:uid="{9609E687-0F5E-4A50-804F-9B4E362268B2}"/>
    <cellStyle name="Eingabe 5 6 3 3" xfId="9343" xr:uid="{78F55865-0826-47E6-A298-1C9CB02BA640}"/>
    <cellStyle name="Eingabe 5 6 3 3 2" xfId="29727" xr:uid="{A741B083-613F-49E4-9AA9-5530E42CC94A}"/>
    <cellStyle name="Eingabe 5 6 3 4" xfId="9344" xr:uid="{07695565-A2F6-4258-AE98-E07795AA5669}"/>
    <cellStyle name="Eingabe 5 6 3 4 2" xfId="29728" xr:uid="{173082BD-9976-4E4F-A8D3-5B1025E03B1D}"/>
    <cellStyle name="Eingabe 5 6 3 5" xfId="9345" xr:uid="{AECD388F-3685-431C-A46E-DB37E8032260}"/>
    <cellStyle name="Eingabe 5 6 3 5 2" xfId="29729" xr:uid="{FE5EDAB6-63DE-4D1C-B72F-4116712F464D}"/>
    <cellStyle name="Eingabe 5 6 3 6" xfId="9346" xr:uid="{D230E78F-1964-4632-9728-DBD463C2E8CF}"/>
    <cellStyle name="Eingabe 5 6 3 6 2" xfId="29730" xr:uid="{EEA5D582-2591-43FC-A0DD-DB47DCBCD1CF}"/>
    <cellStyle name="Eingabe 5 6 3 7" xfId="9347" xr:uid="{5F4CE1A8-7E16-40A4-92C7-DA2819AC5003}"/>
    <cellStyle name="Eingabe 5 6 3 7 2" xfId="29731" xr:uid="{239B9755-6D8E-46DD-A928-961508D80024}"/>
    <cellStyle name="Eingabe 5 6 3 8" xfId="9348" xr:uid="{FC7DBB98-87B4-44B4-B107-9D1198EE6BF1}"/>
    <cellStyle name="Eingabe 5 6 3 8 2" xfId="29732" xr:uid="{54AB81EF-95B6-44C2-8996-4BEB5980C557}"/>
    <cellStyle name="Eingabe 5 6 3 9" xfId="9349" xr:uid="{8D90578D-2C89-4A97-8CF7-91AA800F5492}"/>
    <cellStyle name="Eingabe 5 6 3 9 2" xfId="29733" xr:uid="{3AE4A3DA-7D42-422E-B1DC-3998C06C5541}"/>
    <cellStyle name="Eingabe 5 6 4" xfId="9350" xr:uid="{8BA1C20D-D904-43A3-A3A2-6308BA18BA2A}"/>
    <cellStyle name="Eingabe 5 6 4 2" xfId="29734" xr:uid="{D5018DEF-D12E-4B15-9E16-D31FE62C7FA4}"/>
    <cellStyle name="Eingabe 5 6 5" xfId="9351" xr:uid="{A9B35893-E3DE-4DE7-9765-CC4861463B49}"/>
    <cellStyle name="Eingabe 5 6 5 2" xfId="29735" xr:uid="{5182298C-0E70-41D5-83B8-A9FA738A658C}"/>
    <cellStyle name="Eingabe 5 6 6" xfId="9352" xr:uid="{7EB314D2-7A69-406F-8EFE-421977A52733}"/>
    <cellStyle name="Eingabe 5 6 6 2" xfId="29736" xr:uid="{036D5154-BCD1-4349-890A-DD7451579A89}"/>
    <cellStyle name="Eingabe 5 6 7" xfId="9353" xr:uid="{1FBAB12C-E6BE-4815-82D9-C7FF3A655891}"/>
    <cellStyle name="Eingabe 5 6 7 2" xfId="29737" xr:uid="{D3F46F66-053A-4EE8-98B1-0745D966CF56}"/>
    <cellStyle name="Eingabe 5 6 8" xfId="9354" xr:uid="{F33B6DDB-922A-4390-8EAD-A5AC56D56B75}"/>
    <cellStyle name="Eingabe 5 6 8 2" xfId="29738" xr:uid="{94112310-091E-4912-92D2-ECC8A94E2EDE}"/>
    <cellStyle name="Eingabe 5 6 9" xfId="9355" xr:uid="{D3B9A176-ECFF-4CF2-B8D6-0ED88DA0A3CF}"/>
    <cellStyle name="Eingabe 5 6 9 2" xfId="29739" xr:uid="{877D0028-5522-4DE1-99AA-0619E5E86B6F}"/>
    <cellStyle name="Eingabe 5 7" xfId="9356" xr:uid="{CF0529D9-96B3-463F-B21F-D76642480AF6}"/>
    <cellStyle name="Eingabe 5 7 10" xfId="9357" xr:uid="{39A341A9-5D99-42D3-A67F-89F08916F901}"/>
    <cellStyle name="Eingabe 5 7 10 2" xfId="29740" xr:uid="{5DC71CDA-FD99-4323-869A-E5179E046DE8}"/>
    <cellStyle name="Eingabe 5 7 11" xfId="9358" xr:uid="{042B3CD3-252A-4C03-B89D-568E7F9350B8}"/>
    <cellStyle name="Eingabe 5 7 11 2" xfId="29741" xr:uid="{9D8F3995-A0DD-4506-953E-25884339849C}"/>
    <cellStyle name="Eingabe 5 7 12" xfId="9359" xr:uid="{5D86D267-E9C5-4FC1-ABCE-70EF1D23FCB4}"/>
    <cellStyle name="Eingabe 5 7 12 2" xfId="29742" xr:uid="{B6334873-76CC-42CC-BD16-22D475CAE031}"/>
    <cellStyle name="Eingabe 5 7 13" xfId="9360" xr:uid="{7D65EF98-9617-4F27-8F55-DE1983691C74}"/>
    <cellStyle name="Eingabe 5 7 13 2" xfId="29743" xr:uid="{74C35541-D139-414E-AB4B-868BBA99D9DC}"/>
    <cellStyle name="Eingabe 5 7 14" xfId="9361" xr:uid="{62B7A7AD-DB75-41BC-A355-9F82535E32DA}"/>
    <cellStyle name="Eingabe 5 7 14 2" xfId="29744" xr:uid="{0747015A-526E-46E3-9B62-509547D5AC55}"/>
    <cellStyle name="Eingabe 5 7 15" xfId="29745" xr:uid="{9FFC9F87-99DF-4358-994B-A5414BC36D41}"/>
    <cellStyle name="Eingabe 5 7 2" xfId="9362" xr:uid="{5547CD42-AAA8-4095-98BC-3CD97F01458C}"/>
    <cellStyle name="Eingabe 5 7 2 10" xfId="9363" xr:uid="{CA80AB50-60FC-47E8-A41B-53637FFA2EEC}"/>
    <cellStyle name="Eingabe 5 7 2 10 2" xfId="29746" xr:uid="{98ADF2A7-AF4C-440C-B324-A8BB2FBA978C}"/>
    <cellStyle name="Eingabe 5 7 2 11" xfId="9364" xr:uid="{15417D12-F0DA-4BD1-8E91-88483E211812}"/>
    <cellStyle name="Eingabe 5 7 2 11 2" xfId="29747" xr:uid="{6798A1BB-2417-4FA8-A2A0-E046EF25A7B5}"/>
    <cellStyle name="Eingabe 5 7 2 12" xfId="9365" xr:uid="{127F1DFC-81CB-4984-B530-2F8E5E0E538C}"/>
    <cellStyle name="Eingabe 5 7 2 12 2" xfId="29748" xr:uid="{C00EAD3A-C872-43FA-9CAA-A04A073F2A16}"/>
    <cellStyle name="Eingabe 5 7 2 13" xfId="9366" xr:uid="{0F7AC497-BA83-4D61-8C31-5E66911EBCAE}"/>
    <cellStyle name="Eingabe 5 7 2 13 2" xfId="29749" xr:uid="{0B764BB1-B824-49B3-9282-C1E2B05DA425}"/>
    <cellStyle name="Eingabe 5 7 2 14" xfId="9367" xr:uid="{1234DD52-CE57-4F59-847F-A04C168CDDB4}"/>
    <cellStyle name="Eingabe 5 7 2 14 2" xfId="29750" xr:uid="{E3071407-9427-45E3-945F-63D2D17E1D2C}"/>
    <cellStyle name="Eingabe 5 7 2 15" xfId="29751" xr:uid="{FE7C53E3-2A82-4B50-929F-5E1CBBE58C5B}"/>
    <cellStyle name="Eingabe 5 7 2 2" xfId="9368" xr:uid="{07D9678D-AE8C-4E06-A2A5-187D18048A94}"/>
    <cellStyle name="Eingabe 5 7 2 2 2" xfId="29752" xr:uid="{3393AB9C-7219-410D-9A0C-6A5029F45ED9}"/>
    <cellStyle name="Eingabe 5 7 2 3" xfId="9369" xr:uid="{76479D3D-1619-40F7-891C-394823A88A17}"/>
    <cellStyle name="Eingabe 5 7 2 3 2" xfId="29753" xr:uid="{23019E78-9277-4EA1-A2BD-73FCBC362DCF}"/>
    <cellStyle name="Eingabe 5 7 2 4" xfId="9370" xr:uid="{570EB635-167E-4A17-8F88-C824968ED747}"/>
    <cellStyle name="Eingabe 5 7 2 4 2" xfId="29754" xr:uid="{D9FE5BB0-1E60-4BC2-9511-D6958D04331F}"/>
    <cellStyle name="Eingabe 5 7 2 5" xfId="9371" xr:uid="{733A634B-27C3-4732-BE16-76696CB87EFD}"/>
    <cellStyle name="Eingabe 5 7 2 5 2" xfId="29755" xr:uid="{8B6266AA-4B6D-42D8-BBC7-48AF8734710A}"/>
    <cellStyle name="Eingabe 5 7 2 6" xfId="9372" xr:uid="{350C94FC-03CB-46B2-B662-D97BAC29CA86}"/>
    <cellStyle name="Eingabe 5 7 2 6 2" xfId="29756" xr:uid="{44D5A18F-39C8-434C-B9A1-A9207CB9E0E1}"/>
    <cellStyle name="Eingabe 5 7 2 7" xfId="9373" xr:uid="{691D9ABA-8AD7-40F5-8F14-C947E3AE086C}"/>
    <cellStyle name="Eingabe 5 7 2 7 2" xfId="29757" xr:uid="{47CE4226-15AF-4C54-8770-942EF2A4A7AD}"/>
    <cellStyle name="Eingabe 5 7 2 8" xfId="9374" xr:uid="{6AE057D5-C637-4D8D-8A72-E46B4BC9F5BF}"/>
    <cellStyle name="Eingabe 5 7 2 8 2" xfId="29758" xr:uid="{379EDF90-6C7D-4A18-BEC5-15B265A62E9C}"/>
    <cellStyle name="Eingabe 5 7 2 9" xfId="9375" xr:uid="{403D320A-79C9-41F8-8047-77232260CD93}"/>
    <cellStyle name="Eingabe 5 7 2 9 2" xfId="29759" xr:uid="{4A9117D7-94AE-4B66-96B8-EB3E72578D01}"/>
    <cellStyle name="Eingabe 5 7 3" xfId="9376" xr:uid="{4417BA79-35A9-4116-B123-2CC1EFECCA59}"/>
    <cellStyle name="Eingabe 5 7 3 2" xfId="29760" xr:uid="{D006B534-BCF8-4C0F-9952-F235E6D6D913}"/>
    <cellStyle name="Eingabe 5 7 4" xfId="9377" xr:uid="{3E6F08F9-F21F-466C-B78F-7BEC61F1E290}"/>
    <cellStyle name="Eingabe 5 7 4 2" xfId="29761" xr:uid="{250DBFF8-F4BB-43DD-A705-542EFA6B7BFF}"/>
    <cellStyle name="Eingabe 5 7 5" xfId="9378" xr:uid="{5C6F0515-17BB-46DF-BEC6-F9CA5736F17B}"/>
    <cellStyle name="Eingabe 5 7 5 2" xfId="29762" xr:uid="{EBDBE7CF-D617-464D-A54A-0ED8F36CD1D1}"/>
    <cellStyle name="Eingabe 5 7 6" xfId="9379" xr:uid="{992BDB79-99C3-4EBA-AA07-C5CF25178265}"/>
    <cellStyle name="Eingabe 5 7 6 2" xfId="29763" xr:uid="{AADB1B6C-3FEF-480C-AA49-6AECABB3B9E3}"/>
    <cellStyle name="Eingabe 5 7 7" xfId="9380" xr:uid="{D13AFD29-BB2C-4FD0-8C2A-F6EFA3435078}"/>
    <cellStyle name="Eingabe 5 7 7 2" xfId="29764" xr:uid="{4B5F327F-0C06-4907-A9D4-0E2E0C6B3FC9}"/>
    <cellStyle name="Eingabe 5 7 8" xfId="9381" xr:uid="{324FECE4-0EAA-446F-959C-DB8989CEF553}"/>
    <cellStyle name="Eingabe 5 7 8 2" xfId="29765" xr:uid="{C08A15CC-2801-4D62-8E1E-053DE2957F63}"/>
    <cellStyle name="Eingabe 5 7 9" xfId="9382" xr:uid="{4D483F6C-E81E-4E98-B35C-6FA62DFAE220}"/>
    <cellStyle name="Eingabe 5 7 9 2" xfId="29766" xr:uid="{49ECD7B2-E4C6-4ADC-8C36-0BEF83F45506}"/>
    <cellStyle name="Eingabe 5 8" xfId="9383" xr:uid="{34D8297C-E3F2-4B0D-8327-9C7D290AA873}"/>
    <cellStyle name="Eingabe 5 8 10" xfId="9384" xr:uid="{3F4BC602-1F6C-4C9B-813B-EC92B3FF12E2}"/>
    <cellStyle name="Eingabe 5 8 10 2" xfId="29767" xr:uid="{3A1BE1BD-F671-4185-BE94-500EB08AFEFA}"/>
    <cellStyle name="Eingabe 5 8 11" xfId="9385" xr:uid="{3D411157-3CDE-47A2-8212-AB9E0FB0412F}"/>
    <cellStyle name="Eingabe 5 8 11 2" xfId="29768" xr:uid="{8F1A52EC-A166-41B3-A6C6-282C37755F88}"/>
    <cellStyle name="Eingabe 5 8 12" xfId="9386" xr:uid="{590CFCDF-4E08-4D83-B6D7-2443A7242F05}"/>
    <cellStyle name="Eingabe 5 8 12 2" xfId="29769" xr:uid="{8816A7F9-4CAA-45F7-BCF4-B6A74FF5B1DA}"/>
    <cellStyle name="Eingabe 5 8 13" xfId="9387" xr:uid="{83F070F3-736F-415D-A315-A3A7C18F41AA}"/>
    <cellStyle name="Eingabe 5 8 13 2" xfId="29770" xr:uid="{16F722DC-51D7-44D1-B157-BEB82B654BBC}"/>
    <cellStyle name="Eingabe 5 8 14" xfId="9388" xr:uid="{627CA6A8-F996-4931-AB55-2C3257477CD7}"/>
    <cellStyle name="Eingabe 5 8 14 2" xfId="29771" xr:uid="{D66B31D2-F4BE-47BA-9259-01F7038015FA}"/>
    <cellStyle name="Eingabe 5 8 15" xfId="29772" xr:uid="{DA9FB80D-AB49-4B8C-94F2-85EA6FF6F847}"/>
    <cellStyle name="Eingabe 5 8 2" xfId="9389" xr:uid="{D840BE05-DB71-4C19-98BF-2D8D77C66025}"/>
    <cellStyle name="Eingabe 5 8 2 2" xfId="29773" xr:uid="{B2E0BC0D-2BE8-4B8D-8DCC-B949437867E8}"/>
    <cellStyle name="Eingabe 5 8 3" xfId="9390" xr:uid="{7E5311DD-F7EB-4C0A-B2C2-7145106BC029}"/>
    <cellStyle name="Eingabe 5 8 3 2" xfId="29774" xr:uid="{284EDFC7-1D4B-4E9D-97A0-8B457EF69C66}"/>
    <cellStyle name="Eingabe 5 8 4" xfId="9391" xr:uid="{6A830B7E-F45D-40C5-B215-E4B1A88BF6B1}"/>
    <cellStyle name="Eingabe 5 8 4 2" xfId="29775" xr:uid="{32B7CE65-6C94-4D0F-B9A8-27EC2BBF047C}"/>
    <cellStyle name="Eingabe 5 8 5" xfId="9392" xr:uid="{4CF6D359-A18D-4361-8D4A-8D60E6AB31D1}"/>
    <cellStyle name="Eingabe 5 8 5 2" xfId="29776" xr:uid="{DB34FDD3-989B-4D24-992D-804D8AD48E7E}"/>
    <cellStyle name="Eingabe 5 8 6" xfId="9393" xr:uid="{9D59FFD6-C369-40D3-8A6E-CECE21B0CA73}"/>
    <cellStyle name="Eingabe 5 8 6 2" xfId="29777" xr:uid="{E3459103-0720-44E1-9549-80275290B5C8}"/>
    <cellStyle name="Eingabe 5 8 7" xfId="9394" xr:uid="{D9FEF64B-5BFA-42A4-B5E2-FF73348D9D93}"/>
    <cellStyle name="Eingabe 5 8 7 2" xfId="29778" xr:uid="{9EC9AB8D-C1B2-49F2-9038-2F4B8A002966}"/>
    <cellStyle name="Eingabe 5 8 8" xfId="9395" xr:uid="{E148093F-5806-418F-B886-4304E4362DAC}"/>
    <cellStyle name="Eingabe 5 8 8 2" xfId="29779" xr:uid="{F175B870-47EB-4E30-B725-020C2A2D3675}"/>
    <cellStyle name="Eingabe 5 8 9" xfId="9396" xr:uid="{269CC8C3-24A0-45DE-BD63-54C007DB3491}"/>
    <cellStyle name="Eingabe 5 8 9 2" xfId="29780" xr:uid="{35B8A27A-E6BF-4847-B9E8-723180BA0AA8}"/>
    <cellStyle name="Eingabe 5 9" xfId="9397" xr:uid="{E2A525AB-C813-46D7-B91F-B2848B581222}"/>
    <cellStyle name="Eingabe 5 9 2" xfId="29781" xr:uid="{3762B7FA-6F16-4E21-8FAC-D7DC4685A033}"/>
    <cellStyle name="Eingabe 6" xfId="9398" xr:uid="{C4A6D9C5-7035-4179-9599-54061409843B}"/>
    <cellStyle name="Eingabe 6 10" xfId="9399" xr:uid="{A26916AD-AFD9-48DF-873E-12C32E231AF7}"/>
    <cellStyle name="Eingabe 6 10 2" xfId="29782" xr:uid="{FD45EC5C-F0CE-4E8B-AA23-F36B8CB1877C}"/>
    <cellStyle name="Eingabe 6 11" xfId="9400" xr:uid="{A718D2CF-F722-446B-AB63-D711289B118C}"/>
    <cellStyle name="Eingabe 6 11 2" xfId="29783" xr:uid="{59A5DBCA-74B3-4A23-BBE2-52BB8C5A8B09}"/>
    <cellStyle name="Eingabe 6 12" xfId="9401" xr:uid="{2E6AF200-7842-475F-B34E-49D3A6075F7F}"/>
    <cellStyle name="Eingabe 6 12 2" xfId="29784" xr:uid="{764AC2D3-B59B-468F-8DB2-BB1DE9C16B20}"/>
    <cellStyle name="Eingabe 6 13" xfId="9402" xr:uid="{190A131F-D7F6-49F4-93AF-247A791E647D}"/>
    <cellStyle name="Eingabe 6 13 2" xfId="29785" xr:uid="{D984A18F-FA3D-42F9-9FBE-55023734E628}"/>
    <cellStyle name="Eingabe 6 14" xfId="9403" xr:uid="{22032764-F2B4-4645-961B-DE610108E8EB}"/>
    <cellStyle name="Eingabe 6 14 2" xfId="29786" xr:uid="{4054800E-BBDA-4140-843A-C98B2654AF81}"/>
    <cellStyle name="Eingabe 6 15" xfId="9404" xr:uid="{01BA3726-83FD-4909-A609-6F0AF9C4FAEE}"/>
    <cellStyle name="Eingabe 6 15 2" xfId="29787" xr:uid="{25494608-A218-4701-A1AA-7D470D713ACC}"/>
    <cellStyle name="Eingabe 6 16" xfId="9405" xr:uid="{980E8FB5-DC79-4B06-ACAB-5B4AC4ECAE41}"/>
    <cellStyle name="Eingabe 6 16 2" xfId="29788" xr:uid="{24C18B06-9DD5-4D95-A270-53F082A61112}"/>
    <cellStyle name="Eingabe 6 17" xfId="9406" xr:uid="{47B93A90-70F4-42C5-A593-43F4AA0222EC}"/>
    <cellStyle name="Eingabe 6 17 2" xfId="29789" xr:uid="{8D691C87-D5F6-4093-82EF-F8E54806D64B}"/>
    <cellStyle name="Eingabe 6 18" xfId="9407" xr:uid="{255CD4F1-9C9E-4029-B06D-156896765808}"/>
    <cellStyle name="Eingabe 6 18 2" xfId="29790" xr:uid="{A65E0992-9E04-41A1-80A7-0B4A68AD01CD}"/>
    <cellStyle name="Eingabe 6 19" xfId="9408" xr:uid="{A505A002-10DB-4159-8620-E5C59BBB137F}"/>
    <cellStyle name="Eingabe 6 19 2" xfId="29791" xr:uid="{4B29B45F-5BB7-4322-ABA1-108C906CD540}"/>
    <cellStyle name="Eingabe 6 2" xfId="9409" xr:uid="{08C20BFA-9FD5-4A68-884D-1078FC61E83A}"/>
    <cellStyle name="Eingabe 6 2 10" xfId="9410" xr:uid="{53F90D0D-D3D2-48CC-85EB-D486F2544597}"/>
    <cellStyle name="Eingabe 6 2 10 2" xfId="29792" xr:uid="{78D16D14-8CF3-4892-BB7F-45633F31F968}"/>
    <cellStyle name="Eingabe 6 2 11" xfId="9411" xr:uid="{83717669-DE4B-4520-B4D1-060B0825295D}"/>
    <cellStyle name="Eingabe 6 2 11 2" xfId="29793" xr:uid="{FD969F91-1C80-4303-9DCF-B8B099D00367}"/>
    <cellStyle name="Eingabe 6 2 12" xfId="9412" xr:uid="{117F8D95-EA17-47F5-BB96-29F63C36F81E}"/>
    <cellStyle name="Eingabe 6 2 12 2" xfId="29794" xr:uid="{96BC97AA-72C3-45B7-B23D-FD1DA1C791DA}"/>
    <cellStyle name="Eingabe 6 2 13" xfId="9413" xr:uid="{1C351C9C-4F7D-4BE2-9E6D-EC6CE02E1C2F}"/>
    <cellStyle name="Eingabe 6 2 13 2" xfId="29795" xr:uid="{109C133B-D9E9-4345-9417-C36AA268CF6C}"/>
    <cellStyle name="Eingabe 6 2 14" xfId="9414" xr:uid="{D1E998B7-2974-40FC-B8D1-98DBAA10DF22}"/>
    <cellStyle name="Eingabe 6 2 14 2" xfId="29796" xr:uid="{2F9474D4-32C8-4E8E-AA31-F474CE877222}"/>
    <cellStyle name="Eingabe 6 2 15" xfId="9415" xr:uid="{8644D2A3-CA4D-4DCE-AFF9-68CBA503B5CA}"/>
    <cellStyle name="Eingabe 6 2 15 2" xfId="29797" xr:uid="{2AA8766D-CF8C-4DFC-B4F2-0A382CB31D05}"/>
    <cellStyle name="Eingabe 6 2 16" xfId="29798" xr:uid="{65DD08B7-61A0-4DAA-8275-DBB065D2864E}"/>
    <cellStyle name="Eingabe 6 2 2" xfId="9416" xr:uid="{EDAC44B1-808F-4D08-B1B8-18023CE02E09}"/>
    <cellStyle name="Eingabe 6 2 2 10" xfId="9417" xr:uid="{87CFA4F9-CC19-43FE-B101-DDF0ABA05423}"/>
    <cellStyle name="Eingabe 6 2 2 10 2" xfId="29799" xr:uid="{00E68C8F-D97D-4F84-AA69-48087C70CF54}"/>
    <cellStyle name="Eingabe 6 2 2 11" xfId="9418" xr:uid="{90FE2DD1-7CA8-48EA-86D3-4F964FE40E9A}"/>
    <cellStyle name="Eingabe 6 2 2 11 2" xfId="29800" xr:uid="{69AA9503-8134-4837-AD6C-214BAB6A3C26}"/>
    <cellStyle name="Eingabe 6 2 2 12" xfId="9419" xr:uid="{6C8E5069-5191-4FA6-B587-37FD8241CC83}"/>
    <cellStyle name="Eingabe 6 2 2 12 2" xfId="29801" xr:uid="{B979CC92-BC8A-448C-9717-544501DF8C80}"/>
    <cellStyle name="Eingabe 6 2 2 13" xfId="9420" xr:uid="{3BD5B5E7-6CED-447A-A5BA-77156A2679A2}"/>
    <cellStyle name="Eingabe 6 2 2 13 2" xfId="29802" xr:uid="{BBE1833A-93E9-42D4-8953-60634EC2ADC6}"/>
    <cellStyle name="Eingabe 6 2 2 14" xfId="9421" xr:uid="{8FE3EEEC-E117-4F1F-82FE-3C114CD8586B}"/>
    <cellStyle name="Eingabe 6 2 2 14 2" xfId="29803" xr:uid="{6B4EA27E-0900-4D56-8633-E17EF5A61B74}"/>
    <cellStyle name="Eingabe 6 2 2 15" xfId="29804" xr:uid="{C82D17DF-9AFC-4447-BA83-FBB44CEB3245}"/>
    <cellStyle name="Eingabe 6 2 2 2" xfId="9422" xr:uid="{2C6EE211-4A5F-4117-88D5-834BF11C8CF9}"/>
    <cellStyle name="Eingabe 6 2 2 2 10" xfId="9423" xr:uid="{DA0F7C47-AB81-4E19-956E-392E9F44FC8F}"/>
    <cellStyle name="Eingabe 6 2 2 2 10 2" xfId="29805" xr:uid="{F5DDBB6C-5BF3-42BA-A5B9-DFECEC974F57}"/>
    <cellStyle name="Eingabe 6 2 2 2 11" xfId="9424" xr:uid="{88A40B42-60B6-4E2F-B506-E23B3FDF3EF5}"/>
    <cellStyle name="Eingabe 6 2 2 2 11 2" xfId="29806" xr:uid="{BAC38E63-0384-4E34-AAD6-A53BF90C4B6A}"/>
    <cellStyle name="Eingabe 6 2 2 2 12" xfId="9425" xr:uid="{4F70C87A-1CE4-43DC-8A5B-74F76CF6C7DC}"/>
    <cellStyle name="Eingabe 6 2 2 2 12 2" xfId="29807" xr:uid="{AEC6877E-8257-455D-A291-F691F1FD1617}"/>
    <cellStyle name="Eingabe 6 2 2 2 13" xfId="9426" xr:uid="{D80000C4-A4B1-4AC4-BACA-69ABE124DDCB}"/>
    <cellStyle name="Eingabe 6 2 2 2 13 2" xfId="29808" xr:uid="{8170AB34-4AAF-4FE8-BEEB-672EE45C7D74}"/>
    <cellStyle name="Eingabe 6 2 2 2 14" xfId="9427" xr:uid="{3222094E-32E0-4EB1-948A-EDC1879B4402}"/>
    <cellStyle name="Eingabe 6 2 2 2 14 2" xfId="29809" xr:uid="{A4AE48F9-5FAD-4AA9-AEE6-B10949395B80}"/>
    <cellStyle name="Eingabe 6 2 2 2 15" xfId="29810" xr:uid="{E4069127-A9BD-4655-B4BD-4FBC260A11CA}"/>
    <cellStyle name="Eingabe 6 2 2 2 2" xfId="9428" xr:uid="{43F20556-C33D-433D-83CC-39D0A1D00813}"/>
    <cellStyle name="Eingabe 6 2 2 2 2 2" xfId="29811" xr:uid="{803B019E-5F23-4720-B5EA-D6059898B6F4}"/>
    <cellStyle name="Eingabe 6 2 2 2 3" xfId="9429" xr:uid="{C0C004CA-F4B4-4383-B754-3F41B076EAFE}"/>
    <cellStyle name="Eingabe 6 2 2 2 3 2" xfId="29812" xr:uid="{66AD6FF1-3198-4817-A475-A31190E58CB5}"/>
    <cellStyle name="Eingabe 6 2 2 2 4" xfId="9430" xr:uid="{90F7F237-248D-461E-B3F2-9971A9C40221}"/>
    <cellStyle name="Eingabe 6 2 2 2 4 2" xfId="29813" xr:uid="{E411A6A7-0900-459B-8B3C-A3D5368D14E2}"/>
    <cellStyle name="Eingabe 6 2 2 2 5" xfId="9431" xr:uid="{EA1942E9-3E08-4CF3-A9FA-5DEEB9ADFC08}"/>
    <cellStyle name="Eingabe 6 2 2 2 5 2" xfId="29814" xr:uid="{D003823C-57CF-498A-9925-983F2ED0187E}"/>
    <cellStyle name="Eingabe 6 2 2 2 6" xfId="9432" xr:uid="{B7822F6B-2239-429A-ACA4-59DBF0A60D97}"/>
    <cellStyle name="Eingabe 6 2 2 2 6 2" xfId="29815" xr:uid="{BBCDBE37-ED10-46A9-9902-DAAF5DCE9001}"/>
    <cellStyle name="Eingabe 6 2 2 2 7" xfId="9433" xr:uid="{01D8D972-F5A2-44B6-BA97-6BB50BFDB25E}"/>
    <cellStyle name="Eingabe 6 2 2 2 7 2" xfId="29816" xr:uid="{6FFB792E-6F26-41DB-98E4-6478613553A9}"/>
    <cellStyle name="Eingabe 6 2 2 2 8" xfId="9434" xr:uid="{4B9D0C53-0F1A-4B08-AF7A-7C87ACBA26F6}"/>
    <cellStyle name="Eingabe 6 2 2 2 8 2" xfId="29817" xr:uid="{87F8EA37-DB77-4ABD-AB49-3600C77395EC}"/>
    <cellStyle name="Eingabe 6 2 2 2 9" xfId="9435" xr:uid="{3AB2DA86-7692-4DEB-9070-911075550863}"/>
    <cellStyle name="Eingabe 6 2 2 2 9 2" xfId="29818" xr:uid="{F8E28EA3-A7B7-4C61-8DAC-5C1D1BB316F7}"/>
    <cellStyle name="Eingabe 6 2 2 3" xfId="9436" xr:uid="{0E1ECD48-BB04-453E-B3DA-BAE111179E08}"/>
    <cellStyle name="Eingabe 6 2 2 3 2" xfId="29819" xr:uid="{8DF3FBF3-7B90-41D8-A573-F7CA49DB435F}"/>
    <cellStyle name="Eingabe 6 2 2 4" xfId="9437" xr:uid="{6CAE4814-4FEE-47D8-BD16-EF9D38074F8A}"/>
    <cellStyle name="Eingabe 6 2 2 4 2" xfId="29820" xr:uid="{3FAF07E5-D827-428C-A357-08AD83C1B647}"/>
    <cellStyle name="Eingabe 6 2 2 5" xfId="9438" xr:uid="{A5174407-5A20-4BB1-BE89-EFCF23EE59FE}"/>
    <cellStyle name="Eingabe 6 2 2 5 2" xfId="29821" xr:uid="{CCCBB3C4-EAE9-467C-AE4F-F10FFECACD2C}"/>
    <cellStyle name="Eingabe 6 2 2 6" xfId="9439" xr:uid="{80EE9322-9812-4105-BA5B-0AEC33731939}"/>
    <cellStyle name="Eingabe 6 2 2 6 2" xfId="29822" xr:uid="{A90D3D73-6C8F-4183-8A1E-565B6AD2E813}"/>
    <cellStyle name="Eingabe 6 2 2 7" xfId="9440" xr:uid="{6EABD02C-AC36-4DA0-8D70-3D8A0FA166F4}"/>
    <cellStyle name="Eingabe 6 2 2 7 2" xfId="29823" xr:uid="{8ACF7240-209D-4396-9042-55824E821284}"/>
    <cellStyle name="Eingabe 6 2 2 8" xfId="9441" xr:uid="{EC181AB6-9540-44E7-A7AA-3EF1809B5D09}"/>
    <cellStyle name="Eingabe 6 2 2 8 2" xfId="29824" xr:uid="{836EC89F-2F94-4783-A9C8-0BC4C9B4B87B}"/>
    <cellStyle name="Eingabe 6 2 2 9" xfId="9442" xr:uid="{EC1674DB-739A-42F7-B443-4F39C76E5526}"/>
    <cellStyle name="Eingabe 6 2 2 9 2" xfId="29825" xr:uid="{A159A588-84B1-453B-AA97-3B2123AF2E8C}"/>
    <cellStyle name="Eingabe 6 2 3" xfId="9443" xr:uid="{4450E4D3-E087-4FEE-9FF7-094CE4F7F317}"/>
    <cellStyle name="Eingabe 6 2 3 10" xfId="9444" xr:uid="{2639A9E5-9574-4906-BE01-6997EC281250}"/>
    <cellStyle name="Eingabe 6 2 3 10 2" xfId="29826" xr:uid="{9AB1FFC9-3EA7-4BCA-A654-CA5787ADA9BF}"/>
    <cellStyle name="Eingabe 6 2 3 11" xfId="9445" xr:uid="{C258E546-DB90-48FF-BA58-DD5B722399F0}"/>
    <cellStyle name="Eingabe 6 2 3 11 2" xfId="29827" xr:uid="{FA5FF34A-1D0D-4D0A-A2BF-43F95717FB1A}"/>
    <cellStyle name="Eingabe 6 2 3 12" xfId="9446" xr:uid="{2D5C8E7B-B295-4CD2-BC1F-00309B628CD3}"/>
    <cellStyle name="Eingabe 6 2 3 12 2" xfId="29828" xr:uid="{52441501-9173-4F26-9C3C-5F363A381687}"/>
    <cellStyle name="Eingabe 6 2 3 13" xfId="9447" xr:uid="{567A87FC-752E-42A1-8E2B-EA36BD323FCF}"/>
    <cellStyle name="Eingabe 6 2 3 13 2" xfId="29829" xr:uid="{1FA8B70B-85F7-4A8C-AB50-0645DD4785E8}"/>
    <cellStyle name="Eingabe 6 2 3 14" xfId="9448" xr:uid="{9D5CDB2C-0A17-457A-AC54-89BF2F5BCC26}"/>
    <cellStyle name="Eingabe 6 2 3 14 2" xfId="29830" xr:uid="{FDA37A71-FC31-403A-99FD-077B1B94B259}"/>
    <cellStyle name="Eingabe 6 2 3 15" xfId="29831" xr:uid="{43B2EE1F-FA70-46F4-A33E-E54E2E659EF2}"/>
    <cellStyle name="Eingabe 6 2 3 2" xfId="9449" xr:uid="{E717427D-B087-4F68-97A7-D519143594E2}"/>
    <cellStyle name="Eingabe 6 2 3 2 2" xfId="29832" xr:uid="{2AF06B2A-CBA1-44BB-9024-4CDDB1174C33}"/>
    <cellStyle name="Eingabe 6 2 3 3" xfId="9450" xr:uid="{FE5DBC4B-5057-48DE-84A3-87EE64B03AB9}"/>
    <cellStyle name="Eingabe 6 2 3 3 2" xfId="29833" xr:uid="{1F9BF135-9081-40B8-AF30-29F308AD8A75}"/>
    <cellStyle name="Eingabe 6 2 3 4" xfId="9451" xr:uid="{EF9CC367-B58A-426D-BC8D-6ABE3531D865}"/>
    <cellStyle name="Eingabe 6 2 3 4 2" xfId="29834" xr:uid="{CAF42404-13AF-410F-A0B0-C4B36EF2F849}"/>
    <cellStyle name="Eingabe 6 2 3 5" xfId="9452" xr:uid="{2B3201D4-EA9E-4D85-85F5-ACC8FC8F50F6}"/>
    <cellStyle name="Eingabe 6 2 3 5 2" xfId="29835" xr:uid="{79EDB8AA-7CD9-4B19-9D78-BFDA0EAC331C}"/>
    <cellStyle name="Eingabe 6 2 3 6" xfId="9453" xr:uid="{BA6512B0-ED27-40E7-BBE5-5224E0AC398E}"/>
    <cellStyle name="Eingabe 6 2 3 6 2" xfId="29836" xr:uid="{648A5C99-194B-4E0A-A6B8-5EF4C007ACC6}"/>
    <cellStyle name="Eingabe 6 2 3 7" xfId="9454" xr:uid="{9F8FDDA5-AC37-42A0-A1B8-BC7A7375C8A3}"/>
    <cellStyle name="Eingabe 6 2 3 7 2" xfId="29837" xr:uid="{7B1BC521-BA86-4E6E-8755-B0A1F94BCD54}"/>
    <cellStyle name="Eingabe 6 2 3 8" xfId="9455" xr:uid="{2D1BD6FA-DD41-4D8F-8643-0EC73F058F9C}"/>
    <cellStyle name="Eingabe 6 2 3 8 2" xfId="29838" xr:uid="{D28E49C2-453B-449C-9BE4-52E832F36489}"/>
    <cellStyle name="Eingabe 6 2 3 9" xfId="9456" xr:uid="{A41060DC-1D85-46F9-A220-69C461179FB7}"/>
    <cellStyle name="Eingabe 6 2 3 9 2" xfId="29839" xr:uid="{74710831-AF43-400D-941F-60F1A191446B}"/>
    <cellStyle name="Eingabe 6 2 4" xfId="9457" xr:uid="{8C9521DE-6EDF-424D-BD4A-30CEC9367DD2}"/>
    <cellStyle name="Eingabe 6 2 4 2" xfId="29840" xr:uid="{F84ED208-764E-4ABD-922C-ABADA19D1658}"/>
    <cellStyle name="Eingabe 6 2 5" xfId="9458" xr:uid="{0D17EE0C-A7A0-449A-A124-9D4AF82D2D7B}"/>
    <cellStyle name="Eingabe 6 2 5 2" xfId="29841" xr:uid="{4E7CEBA9-14E8-4F2F-AEB5-0380CBCFF5BD}"/>
    <cellStyle name="Eingabe 6 2 6" xfId="9459" xr:uid="{5561606E-C680-45C4-9A42-C61086EC5D36}"/>
    <cellStyle name="Eingabe 6 2 6 2" xfId="29842" xr:uid="{1CB01E75-7268-4A69-8E80-CC3DDBC31075}"/>
    <cellStyle name="Eingabe 6 2 7" xfId="9460" xr:uid="{31BD6553-2C52-4CF6-B137-FBB884370BAD}"/>
    <cellStyle name="Eingabe 6 2 7 2" xfId="29843" xr:uid="{01AA2E58-C06F-44EB-9FDF-D9FC7204557F}"/>
    <cellStyle name="Eingabe 6 2 8" xfId="9461" xr:uid="{B8AD1988-F992-406D-88D3-26DF835207CA}"/>
    <cellStyle name="Eingabe 6 2 8 2" xfId="29844" xr:uid="{205A13A7-6C12-4B98-82FB-E5EB76F16FDA}"/>
    <cellStyle name="Eingabe 6 2 9" xfId="9462" xr:uid="{46003A45-5388-4951-A74B-4F2EC4D2CD6B}"/>
    <cellStyle name="Eingabe 6 2 9 2" xfId="29845" xr:uid="{E2AF9ACA-EA39-424E-9315-570F0862FBE0}"/>
    <cellStyle name="Eingabe 6 20" xfId="9463" xr:uid="{64396415-C361-4563-9260-118130D56023}"/>
    <cellStyle name="Eingabe 6 20 2" xfId="29846" xr:uid="{2A239D14-592F-4ED9-B752-269FB2267296}"/>
    <cellStyle name="Eingabe 6 21" xfId="29847" xr:uid="{93DAC767-0FED-4A65-BFF9-8EEB8A6AE9DC}"/>
    <cellStyle name="Eingabe 6 3" xfId="9464" xr:uid="{1DE04940-2D07-4E41-9FB7-F5DD5609DA8E}"/>
    <cellStyle name="Eingabe 6 3 10" xfId="9465" xr:uid="{FEF07224-E3D8-4E6E-BA3D-9C6A600F42BD}"/>
    <cellStyle name="Eingabe 6 3 10 2" xfId="29848" xr:uid="{430EC113-F46F-4396-A361-5A1D3EC72A4D}"/>
    <cellStyle name="Eingabe 6 3 11" xfId="9466" xr:uid="{3E5EEA25-8F76-4746-BE3D-ACEB3B2BCA76}"/>
    <cellStyle name="Eingabe 6 3 11 2" xfId="29849" xr:uid="{91E970AE-6E00-4164-ADD2-E35BAA871413}"/>
    <cellStyle name="Eingabe 6 3 12" xfId="9467" xr:uid="{7E6AB033-A4A3-4EC3-8852-6E94E4B9EBCD}"/>
    <cellStyle name="Eingabe 6 3 12 2" xfId="29850" xr:uid="{DBD95469-590D-4739-95BA-45E32FA616D1}"/>
    <cellStyle name="Eingabe 6 3 13" xfId="9468" xr:uid="{51B44A56-F29E-4594-B6B7-5331889D5738}"/>
    <cellStyle name="Eingabe 6 3 13 2" xfId="29851" xr:uid="{1AF03CE8-EC82-4A29-8C71-894645295FC9}"/>
    <cellStyle name="Eingabe 6 3 14" xfId="9469" xr:uid="{D7961103-2109-4015-85F4-0C0BFE74E506}"/>
    <cellStyle name="Eingabe 6 3 14 2" xfId="29852" xr:uid="{B5546CC8-98C0-46DC-A45C-27B1033433B1}"/>
    <cellStyle name="Eingabe 6 3 15" xfId="9470" xr:uid="{961AD499-B1E8-4430-B42E-BDC63E438A2A}"/>
    <cellStyle name="Eingabe 6 3 15 2" xfId="29853" xr:uid="{23BF01AD-E8EA-4B21-8878-505575C42EAF}"/>
    <cellStyle name="Eingabe 6 3 16" xfId="29854" xr:uid="{431DC0E6-5A5C-49D0-8F1C-63EB73AEE405}"/>
    <cellStyle name="Eingabe 6 3 2" xfId="9471" xr:uid="{168DF64D-71BC-44E0-9FC8-568C08FC1F57}"/>
    <cellStyle name="Eingabe 6 3 2 10" xfId="9472" xr:uid="{BFB1D3D4-C292-4F60-BCC0-6F453F2F8FEC}"/>
    <cellStyle name="Eingabe 6 3 2 10 2" xfId="29855" xr:uid="{4D925C38-8A5A-45A1-BD19-05C642806116}"/>
    <cellStyle name="Eingabe 6 3 2 11" xfId="9473" xr:uid="{D524A1B2-896A-4139-9231-BAE127A67980}"/>
    <cellStyle name="Eingabe 6 3 2 11 2" xfId="29856" xr:uid="{7674B33B-F4E5-42A1-B5A1-FCD755AA40FC}"/>
    <cellStyle name="Eingabe 6 3 2 12" xfId="9474" xr:uid="{5E5EFECF-9A07-499B-ACA0-BE1F6BB850FE}"/>
    <cellStyle name="Eingabe 6 3 2 12 2" xfId="29857" xr:uid="{DCBAAB57-7ABE-46F3-A039-449FCA803945}"/>
    <cellStyle name="Eingabe 6 3 2 13" xfId="9475" xr:uid="{323F8735-E7D0-4935-A8B4-25C4A9640142}"/>
    <cellStyle name="Eingabe 6 3 2 13 2" xfId="29858" xr:uid="{3C2FFBAD-78F0-45EC-82AA-3A392152712F}"/>
    <cellStyle name="Eingabe 6 3 2 14" xfId="9476" xr:uid="{FB066215-8A56-4BCA-BE2A-02C555F21924}"/>
    <cellStyle name="Eingabe 6 3 2 14 2" xfId="29859" xr:uid="{386D8B65-F852-4B6B-B502-F6BD36940DE5}"/>
    <cellStyle name="Eingabe 6 3 2 15" xfId="29860" xr:uid="{75789498-475E-429A-B416-2D933E140F19}"/>
    <cellStyle name="Eingabe 6 3 2 2" xfId="9477" xr:uid="{DAC10FCA-B59E-4375-AC79-5995895F3706}"/>
    <cellStyle name="Eingabe 6 3 2 2 10" xfId="9478" xr:uid="{F91294F7-4B1D-4297-ADD9-51A4428A1B3D}"/>
    <cellStyle name="Eingabe 6 3 2 2 10 2" xfId="29861" xr:uid="{3EFAE9E6-0F34-4601-8B6A-64CA25AA725B}"/>
    <cellStyle name="Eingabe 6 3 2 2 11" xfId="9479" xr:uid="{A16DD5A2-9770-48F4-AEA9-A2EF0DB7F1F3}"/>
    <cellStyle name="Eingabe 6 3 2 2 11 2" xfId="29862" xr:uid="{A344877A-5DAD-4A28-A6E6-E0399A82A9FB}"/>
    <cellStyle name="Eingabe 6 3 2 2 12" xfId="9480" xr:uid="{EA302DE4-096D-4A29-B6DD-320D7354AC80}"/>
    <cellStyle name="Eingabe 6 3 2 2 12 2" xfId="29863" xr:uid="{8D01EE30-C0C1-4D2E-8A1F-BBC03CF49B26}"/>
    <cellStyle name="Eingabe 6 3 2 2 13" xfId="9481" xr:uid="{EF60AC85-7C53-479F-9EA3-7CFC245BC3DB}"/>
    <cellStyle name="Eingabe 6 3 2 2 13 2" xfId="29864" xr:uid="{4F3F9D30-FECB-42A3-8FEC-4BEEEB638A74}"/>
    <cellStyle name="Eingabe 6 3 2 2 14" xfId="9482" xr:uid="{86829065-08BA-4901-80DF-DF8AF4010B6D}"/>
    <cellStyle name="Eingabe 6 3 2 2 14 2" xfId="29865" xr:uid="{A8178FD6-2F41-4666-AA6F-88A78EDD1C20}"/>
    <cellStyle name="Eingabe 6 3 2 2 15" xfId="29866" xr:uid="{659F0261-5C90-49B4-A31D-AD9F7B24FB7B}"/>
    <cellStyle name="Eingabe 6 3 2 2 2" xfId="9483" xr:uid="{DDAA508E-218E-4D03-B4E5-86C8F9552E8B}"/>
    <cellStyle name="Eingabe 6 3 2 2 2 2" xfId="29867" xr:uid="{44D0E599-3A0C-4AF2-868D-BCA9DA15F017}"/>
    <cellStyle name="Eingabe 6 3 2 2 3" xfId="9484" xr:uid="{685A7381-C627-41CA-8024-4EDF6C90AA77}"/>
    <cellStyle name="Eingabe 6 3 2 2 3 2" xfId="29868" xr:uid="{30EF3215-D2A3-4836-8B3D-239900E059EA}"/>
    <cellStyle name="Eingabe 6 3 2 2 4" xfId="9485" xr:uid="{CD69EB89-E852-4C31-BB5E-29F3C37F6F56}"/>
    <cellStyle name="Eingabe 6 3 2 2 4 2" xfId="29869" xr:uid="{269F6ABF-DFA4-475F-B4ED-B88EFADEF75E}"/>
    <cellStyle name="Eingabe 6 3 2 2 5" xfId="9486" xr:uid="{10E3FE1E-1DA5-4A25-BEA8-85CAF800C63D}"/>
    <cellStyle name="Eingabe 6 3 2 2 5 2" xfId="29870" xr:uid="{51124E1C-AB5D-47E9-9574-317EA5DAF966}"/>
    <cellStyle name="Eingabe 6 3 2 2 6" xfId="9487" xr:uid="{45773589-C09C-4038-A170-2B47B1391140}"/>
    <cellStyle name="Eingabe 6 3 2 2 6 2" xfId="29871" xr:uid="{1BFE44D2-8D82-4435-9610-3106D63A1E6C}"/>
    <cellStyle name="Eingabe 6 3 2 2 7" xfId="9488" xr:uid="{03F23FFD-D505-472C-98A9-DFA1484DFE06}"/>
    <cellStyle name="Eingabe 6 3 2 2 7 2" xfId="29872" xr:uid="{E6030889-F9B1-4395-AED2-FB7CAAE771EE}"/>
    <cellStyle name="Eingabe 6 3 2 2 8" xfId="9489" xr:uid="{3EC38D6F-D1F5-499C-A1CC-74B640D87610}"/>
    <cellStyle name="Eingabe 6 3 2 2 8 2" xfId="29873" xr:uid="{1B6E291C-E01B-47EA-9259-E5341311F0E0}"/>
    <cellStyle name="Eingabe 6 3 2 2 9" xfId="9490" xr:uid="{2A57D04F-4931-45EB-8B55-A2DB208FB588}"/>
    <cellStyle name="Eingabe 6 3 2 2 9 2" xfId="29874" xr:uid="{A9367C2C-20AA-4FA7-A0AD-D30454BEB903}"/>
    <cellStyle name="Eingabe 6 3 2 3" xfId="9491" xr:uid="{3673D1B9-2649-4B7D-BAF6-73AEF0234E75}"/>
    <cellStyle name="Eingabe 6 3 2 3 2" xfId="29875" xr:uid="{C3FE15E6-D421-44F6-AB25-4A6D144679ED}"/>
    <cellStyle name="Eingabe 6 3 2 4" xfId="9492" xr:uid="{7491A387-21CF-4F8F-84F1-5672BC08A7FB}"/>
    <cellStyle name="Eingabe 6 3 2 4 2" xfId="29876" xr:uid="{453CF3BB-5ACB-49C8-AE56-B7E38351F4CE}"/>
    <cellStyle name="Eingabe 6 3 2 5" xfId="9493" xr:uid="{A0D32639-52B9-4752-92D2-3801E4DD285A}"/>
    <cellStyle name="Eingabe 6 3 2 5 2" xfId="29877" xr:uid="{8F2D0C1E-95EC-4FE2-8295-84FC31D19B61}"/>
    <cellStyle name="Eingabe 6 3 2 6" xfId="9494" xr:uid="{72EFC027-8005-434D-98C6-812DF73D011B}"/>
    <cellStyle name="Eingabe 6 3 2 6 2" xfId="29878" xr:uid="{4CB7AD81-12D2-4813-A87C-409577A93BD8}"/>
    <cellStyle name="Eingabe 6 3 2 7" xfId="9495" xr:uid="{B76D38ED-2F5B-40C2-953D-FB912128F5ED}"/>
    <cellStyle name="Eingabe 6 3 2 7 2" xfId="29879" xr:uid="{133ADD75-A409-49DD-BA98-9CC59A79D1C9}"/>
    <cellStyle name="Eingabe 6 3 2 8" xfId="9496" xr:uid="{C85D19FC-9B5F-4FE3-A8AD-7F95DC994342}"/>
    <cellStyle name="Eingabe 6 3 2 8 2" xfId="29880" xr:uid="{AE5D3E31-99C9-4E98-A5F7-FBB37ED00F45}"/>
    <cellStyle name="Eingabe 6 3 2 9" xfId="9497" xr:uid="{A27A332A-1071-4EF3-85F0-B2BE32BE0905}"/>
    <cellStyle name="Eingabe 6 3 2 9 2" xfId="29881" xr:uid="{74654680-1056-415E-A572-5046AF6BCD5E}"/>
    <cellStyle name="Eingabe 6 3 3" xfId="9498" xr:uid="{73B90648-3A0F-478C-89B6-92AC7E0EBAAD}"/>
    <cellStyle name="Eingabe 6 3 3 10" xfId="9499" xr:uid="{F24B6688-D56E-413E-AB3A-0662F43942BF}"/>
    <cellStyle name="Eingabe 6 3 3 10 2" xfId="29882" xr:uid="{C62D5456-77F7-4750-8BC4-64778F490847}"/>
    <cellStyle name="Eingabe 6 3 3 11" xfId="9500" xr:uid="{221F0270-B2A3-4901-B2E3-E1CE5619AD7C}"/>
    <cellStyle name="Eingabe 6 3 3 11 2" xfId="29883" xr:uid="{30FE9610-828D-4C20-8948-BFB1029C559C}"/>
    <cellStyle name="Eingabe 6 3 3 12" xfId="9501" xr:uid="{27F38637-02A8-43ED-BD25-94D3032A0905}"/>
    <cellStyle name="Eingabe 6 3 3 12 2" xfId="29884" xr:uid="{C0FF1BD6-727B-4401-B65C-EC6BAB5B99E1}"/>
    <cellStyle name="Eingabe 6 3 3 13" xfId="9502" xr:uid="{45D939F9-CD98-474D-B696-8F404FA7CE06}"/>
    <cellStyle name="Eingabe 6 3 3 13 2" xfId="29885" xr:uid="{412723AE-C803-4F28-8A76-A129C713E04C}"/>
    <cellStyle name="Eingabe 6 3 3 14" xfId="9503" xr:uid="{5FEFB4FC-B484-41AE-A8D5-64B136ECD570}"/>
    <cellStyle name="Eingabe 6 3 3 14 2" xfId="29886" xr:uid="{EC905D19-EA5F-4056-A559-7E75E47C52BD}"/>
    <cellStyle name="Eingabe 6 3 3 15" xfId="29887" xr:uid="{79389C11-FEF3-451E-B10A-B35820ED8209}"/>
    <cellStyle name="Eingabe 6 3 3 2" xfId="9504" xr:uid="{6DA2E792-55A2-4B92-AA88-2844044F260C}"/>
    <cellStyle name="Eingabe 6 3 3 2 2" xfId="29888" xr:uid="{5E924C48-7561-4032-BC29-78DA0C0ACA55}"/>
    <cellStyle name="Eingabe 6 3 3 3" xfId="9505" xr:uid="{2AD3F887-AFB3-49CE-B15D-E39469B1B419}"/>
    <cellStyle name="Eingabe 6 3 3 3 2" xfId="29889" xr:uid="{8FD9282C-E4BC-4E19-8B8B-24E63476BA65}"/>
    <cellStyle name="Eingabe 6 3 3 4" xfId="9506" xr:uid="{BE4A6CB0-DB42-4533-A52A-97F7A15753DD}"/>
    <cellStyle name="Eingabe 6 3 3 4 2" xfId="29890" xr:uid="{85FC5A61-05DB-4048-B9C2-28D966FAA886}"/>
    <cellStyle name="Eingabe 6 3 3 5" xfId="9507" xr:uid="{59C6D286-C125-4B15-94D2-D5C8B057C974}"/>
    <cellStyle name="Eingabe 6 3 3 5 2" xfId="29891" xr:uid="{11B1B7F7-95CE-4ABA-9946-E5A92CDB44EF}"/>
    <cellStyle name="Eingabe 6 3 3 6" xfId="9508" xr:uid="{C47532FD-782C-412C-B58F-A688EE8B6FD7}"/>
    <cellStyle name="Eingabe 6 3 3 6 2" xfId="29892" xr:uid="{5F18E8B3-ADB7-471F-857B-B7A552EC1578}"/>
    <cellStyle name="Eingabe 6 3 3 7" xfId="9509" xr:uid="{B3FEB9B8-2B15-45F3-9678-6373A4FD0B0F}"/>
    <cellStyle name="Eingabe 6 3 3 7 2" xfId="29893" xr:uid="{3986E673-A16D-443B-81B0-0DAD91C87A81}"/>
    <cellStyle name="Eingabe 6 3 3 8" xfId="9510" xr:uid="{5A252259-45F9-462A-9B3E-D93333904F41}"/>
    <cellStyle name="Eingabe 6 3 3 8 2" xfId="29894" xr:uid="{F580BAFA-E1AD-478E-97C4-96BBE125AE36}"/>
    <cellStyle name="Eingabe 6 3 3 9" xfId="9511" xr:uid="{E639E5F6-C0C0-4D45-B53B-98EB4C51E0F5}"/>
    <cellStyle name="Eingabe 6 3 3 9 2" xfId="29895" xr:uid="{E9C36A88-1AD6-4A89-9948-517797189419}"/>
    <cellStyle name="Eingabe 6 3 4" xfId="9512" xr:uid="{FCF94F58-BC19-4ED5-8AC5-1385FA91A220}"/>
    <cellStyle name="Eingabe 6 3 4 2" xfId="29896" xr:uid="{2A98FB95-5575-4E58-B05D-6E796F661431}"/>
    <cellStyle name="Eingabe 6 3 5" xfId="9513" xr:uid="{3B3A68E4-8327-4605-8845-6AA20B628057}"/>
    <cellStyle name="Eingabe 6 3 5 2" xfId="29897" xr:uid="{B153AA65-44F4-44F3-A6F0-FC342750490E}"/>
    <cellStyle name="Eingabe 6 3 6" xfId="9514" xr:uid="{3DA61642-EFBB-4DEB-80E4-349B8DB5F411}"/>
    <cellStyle name="Eingabe 6 3 6 2" xfId="29898" xr:uid="{8E9ED6BF-0759-43AD-83E6-133F42DCCCF3}"/>
    <cellStyle name="Eingabe 6 3 7" xfId="9515" xr:uid="{5A5AA07D-5496-4A32-9762-63812843FBA1}"/>
    <cellStyle name="Eingabe 6 3 7 2" xfId="29899" xr:uid="{DB1AD804-700C-4BF0-A12A-A9094E8B72B7}"/>
    <cellStyle name="Eingabe 6 3 8" xfId="9516" xr:uid="{730EE894-65EF-40CD-9306-337E85734C19}"/>
    <cellStyle name="Eingabe 6 3 8 2" xfId="29900" xr:uid="{B41FC139-756C-4720-8C0A-CC5DC1352663}"/>
    <cellStyle name="Eingabe 6 3 9" xfId="9517" xr:uid="{FC87A350-D9D9-4F28-AD7E-3EDBD6594BC7}"/>
    <cellStyle name="Eingabe 6 3 9 2" xfId="29901" xr:uid="{7D1C10D1-5603-46EC-8D6B-B2DB7184A8AA}"/>
    <cellStyle name="Eingabe 6 4" xfId="9518" xr:uid="{BA314519-63AC-4CB9-8122-DCA57870902B}"/>
    <cellStyle name="Eingabe 6 4 10" xfId="9519" xr:uid="{BD590B9E-57D6-4F78-A81E-18C8FEB47837}"/>
    <cellStyle name="Eingabe 6 4 10 2" xfId="29902" xr:uid="{0627BB02-565B-46D8-BFB0-356F9E22B58C}"/>
    <cellStyle name="Eingabe 6 4 11" xfId="9520" xr:uid="{E33982CB-FD86-4F84-8E70-F8EA3DFD3BA0}"/>
    <cellStyle name="Eingabe 6 4 11 2" xfId="29903" xr:uid="{55888052-CBF3-4B28-82B4-F345D6C917E5}"/>
    <cellStyle name="Eingabe 6 4 12" xfId="9521" xr:uid="{CC9DBE83-3129-409B-9E1D-C4CB14918728}"/>
    <cellStyle name="Eingabe 6 4 12 2" xfId="29904" xr:uid="{EF0007FB-5A32-4769-9413-C6CB88AE8108}"/>
    <cellStyle name="Eingabe 6 4 13" xfId="9522" xr:uid="{6B433FBB-1C43-4938-A2E6-95D4892FB1E1}"/>
    <cellStyle name="Eingabe 6 4 13 2" xfId="29905" xr:uid="{3BCA1C66-D019-4129-8680-7A40C1B5C398}"/>
    <cellStyle name="Eingabe 6 4 14" xfId="9523" xr:uid="{BEA64D35-5090-4E65-95B3-AAD54397ED47}"/>
    <cellStyle name="Eingabe 6 4 14 2" xfId="29906" xr:uid="{CE66735C-466A-4D32-9E18-B2041B27FF99}"/>
    <cellStyle name="Eingabe 6 4 15" xfId="9524" xr:uid="{AEE90563-5436-4C3D-A4CC-209768B7AF46}"/>
    <cellStyle name="Eingabe 6 4 15 2" xfId="29907" xr:uid="{D28E55D2-DAB6-40F2-9398-095A9B900068}"/>
    <cellStyle name="Eingabe 6 4 16" xfId="29908" xr:uid="{EF8C37F9-3257-4AE1-B113-5E1DCE12A263}"/>
    <cellStyle name="Eingabe 6 4 2" xfId="9525" xr:uid="{DCCDDD55-CF94-45FF-8EF4-40511B1E0E3E}"/>
    <cellStyle name="Eingabe 6 4 2 10" xfId="9526" xr:uid="{CAC1C9E5-5CBF-46DB-AF4D-6A9FE53F9AC2}"/>
    <cellStyle name="Eingabe 6 4 2 10 2" xfId="29909" xr:uid="{56E5120A-8A78-4BB8-BFB6-57AC4A2B652D}"/>
    <cellStyle name="Eingabe 6 4 2 11" xfId="9527" xr:uid="{F7D4B35F-D584-4502-BE31-9061AF03E5F2}"/>
    <cellStyle name="Eingabe 6 4 2 11 2" xfId="29910" xr:uid="{2FDE4E5B-3AB1-4191-9C19-DC509CED8196}"/>
    <cellStyle name="Eingabe 6 4 2 12" xfId="9528" xr:uid="{88FAC676-0803-4168-BC0F-4D79B58BBAAD}"/>
    <cellStyle name="Eingabe 6 4 2 12 2" xfId="29911" xr:uid="{7ADD29A3-1EAF-4062-9A68-3B5AD0B60F8E}"/>
    <cellStyle name="Eingabe 6 4 2 13" xfId="9529" xr:uid="{6A83977F-4794-4648-8357-5457E5B7DE7A}"/>
    <cellStyle name="Eingabe 6 4 2 13 2" xfId="29912" xr:uid="{92F8FBAE-575E-4B63-8CC6-D5A8F2705751}"/>
    <cellStyle name="Eingabe 6 4 2 14" xfId="9530" xr:uid="{E0712D2E-DD1A-4D81-BE4E-A804216E878C}"/>
    <cellStyle name="Eingabe 6 4 2 14 2" xfId="29913" xr:uid="{327BCEC1-C363-408A-AFB5-BE21B3078AE8}"/>
    <cellStyle name="Eingabe 6 4 2 15" xfId="29914" xr:uid="{347C240F-2DAF-4629-800A-23CA84A2A7D6}"/>
    <cellStyle name="Eingabe 6 4 2 2" xfId="9531" xr:uid="{708201B2-5077-4597-B510-C70AD2FE065E}"/>
    <cellStyle name="Eingabe 6 4 2 2 10" xfId="9532" xr:uid="{2D7F18BE-1A9E-48C2-B347-B76ED0B8C219}"/>
    <cellStyle name="Eingabe 6 4 2 2 10 2" xfId="29915" xr:uid="{B3D8BF9B-9D84-4B29-A5E5-13DF66D5F615}"/>
    <cellStyle name="Eingabe 6 4 2 2 11" xfId="9533" xr:uid="{91DAE3D6-68BE-4CF3-878D-D244FED73CBF}"/>
    <cellStyle name="Eingabe 6 4 2 2 11 2" xfId="29916" xr:uid="{64CD33CE-3C05-41C4-85DF-0A0E28CAA062}"/>
    <cellStyle name="Eingabe 6 4 2 2 12" xfId="9534" xr:uid="{FF6C762E-0CB9-4335-BF89-1082FCBE9851}"/>
    <cellStyle name="Eingabe 6 4 2 2 12 2" xfId="29917" xr:uid="{E3BC38D6-F7F9-4C85-BC39-BF49CE144A23}"/>
    <cellStyle name="Eingabe 6 4 2 2 13" xfId="9535" xr:uid="{1AA0A508-FB28-49E9-B0B9-92D6F6FA3226}"/>
    <cellStyle name="Eingabe 6 4 2 2 13 2" xfId="29918" xr:uid="{D59AB5A3-7E57-40DA-B24F-10F7EA8228DE}"/>
    <cellStyle name="Eingabe 6 4 2 2 14" xfId="9536" xr:uid="{BB555D98-DCF2-4C5F-B967-F7CF772D1DA0}"/>
    <cellStyle name="Eingabe 6 4 2 2 14 2" xfId="29919" xr:uid="{1E90B2DB-1C33-4F4C-9F0D-1963FC02A3C9}"/>
    <cellStyle name="Eingabe 6 4 2 2 15" xfId="29920" xr:uid="{14FB0043-26B5-4D27-B045-1ED364028243}"/>
    <cellStyle name="Eingabe 6 4 2 2 2" xfId="9537" xr:uid="{66B2E096-46BE-41BE-9BD9-4562789AFBF3}"/>
    <cellStyle name="Eingabe 6 4 2 2 2 2" xfId="29921" xr:uid="{77732F0C-44B8-441E-8236-259B963F60BC}"/>
    <cellStyle name="Eingabe 6 4 2 2 3" xfId="9538" xr:uid="{6ABD3C98-56FC-4FD4-8D80-C5AC6086D5DF}"/>
    <cellStyle name="Eingabe 6 4 2 2 3 2" xfId="29922" xr:uid="{CE486B51-EEF7-435A-B49D-93F6978FF922}"/>
    <cellStyle name="Eingabe 6 4 2 2 4" xfId="9539" xr:uid="{0429338C-548B-462B-9EC0-37D88F884FAD}"/>
    <cellStyle name="Eingabe 6 4 2 2 4 2" xfId="29923" xr:uid="{1F2FB82C-5AEA-4ACA-B609-C09CABAE0C51}"/>
    <cellStyle name="Eingabe 6 4 2 2 5" xfId="9540" xr:uid="{569309A1-6CD0-4D3C-91DF-0AB31A6891CC}"/>
    <cellStyle name="Eingabe 6 4 2 2 5 2" xfId="29924" xr:uid="{13D67B51-2DF3-4A9D-9FD6-403F7851AE0F}"/>
    <cellStyle name="Eingabe 6 4 2 2 6" xfId="9541" xr:uid="{A43DE69B-35AD-4252-A385-B8F35863E297}"/>
    <cellStyle name="Eingabe 6 4 2 2 6 2" xfId="29925" xr:uid="{B686FAD9-09D0-4A25-958F-04059DCFDD8F}"/>
    <cellStyle name="Eingabe 6 4 2 2 7" xfId="9542" xr:uid="{D0A63310-5CF3-41C1-829C-5CFDC161C435}"/>
    <cellStyle name="Eingabe 6 4 2 2 7 2" xfId="29926" xr:uid="{1329980E-1799-43CD-ADCC-B1AE31A109BA}"/>
    <cellStyle name="Eingabe 6 4 2 2 8" xfId="9543" xr:uid="{8EA5BB73-C967-4727-9150-DC40125DE555}"/>
    <cellStyle name="Eingabe 6 4 2 2 8 2" xfId="29927" xr:uid="{D88175AC-D267-4D26-9DAE-0AA88000E681}"/>
    <cellStyle name="Eingabe 6 4 2 2 9" xfId="9544" xr:uid="{76BC3E64-D381-4114-9A98-E944DA6BBA5D}"/>
    <cellStyle name="Eingabe 6 4 2 2 9 2" xfId="29928" xr:uid="{765BFC28-5264-4D32-B937-D69CACC64CC9}"/>
    <cellStyle name="Eingabe 6 4 2 3" xfId="9545" xr:uid="{D3EBE30D-1CA9-425D-8056-6A94D18184B9}"/>
    <cellStyle name="Eingabe 6 4 2 3 2" xfId="29929" xr:uid="{73914D14-C585-4D65-9557-2DC5DC5B5A1B}"/>
    <cellStyle name="Eingabe 6 4 2 4" xfId="9546" xr:uid="{6AE810CF-4DCA-4CDD-8BF7-96698F1C9B32}"/>
    <cellStyle name="Eingabe 6 4 2 4 2" xfId="29930" xr:uid="{B8489420-6AE6-416C-AA4A-34EDFD09D973}"/>
    <cellStyle name="Eingabe 6 4 2 5" xfId="9547" xr:uid="{E03FDD00-61B0-49BE-88DF-7DCC41252936}"/>
    <cellStyle name="Eingabe 6 4 2 5 2" xfId="29931" xr:uid="{B11E43E3-255C-4437-A921-A6A4F1056203}"/>
    <cellStyle name="Eingabe 6 4 2 6" xfId="9548" xr:uid="{DAD35928-1977-406C-93B2-65A50C627DB4}"/>
    <cellStyle name="Eingabe 6 4 2 6 2" xfId="29932" xr:uid="{0EDFEE16-7DD5-440E-AF93-79EF67E609DF}"/>
    <cellStyle name="Eingabe 6 4 2 7" xfId="9549" xr:uid="{F7C57CC9-C01C-432B-89DF-12FA19BC19A1}"/>
    <cellStyle name="Eingabe 6 4 2 7 2" xfId="29933" xr:uid="{B66766BD-A34A-4F8E-8492-1C99C070B925}"/>
    <cellStyle name="Eingabe 6 4 2 8" xfId="9550" xr:uid="{1BAA5092-BC39-48A5-8812-B1BDEA12D65D}"/>
    <cellStyle name="Eingabe 6 4 2 8 2" xfId="29934" xr:uid="{8C21B51E-86E3-481E-A65E-19F9546BAAEA}"/>
    <cellStyle name="Eingabe 6 4 2 9" xfId="9551" xr:uid="{D38EEF26-5AD9-4D6D-94B5-C79E26FF22CD}"/>
    <cellStyle name="Eingabe 6 4 2 9 2" xfId="29935" xr:uid="{BE9D55CC-13EA-4ACF-A8C4-F645A9CCE074}"/>
    <cellStyle name="Eingabe 6 4 3" xfId="9552" xr:uid="{9CCEFF61-7C00-477E-859E-0B541F3A8441}"/>
    <cellStyle name="Eingabe 6 4 3 10" xfId="9553" xr:uid="{E6AAE9C1-2E53-4E79-989D-F899A57CDC25}"/>
    <cellStyle name="Eingabe 6 4 3 10 2" xfId="29936" xr:uid="{8446524C-C557-459C-8164-6F79C190D1FC}"/>
    <cellStyle name="Eingabe 6 4 3 11" xfId="9554" xr:uid="{F628049F-1CF8-4794-A45A-A58883BB6869}"/>
    <cellStyle name="Eingabe 6 4 3 11 2" xfId="29937" xr:uid="{1F66D68D-7D58-4EA8-816C-ABCCDD1FD17B}"/>
    <cellStyle name="Eingabe 6 4 3 12" xfId="9555" xr:uid="{2E012DB4-F612-4321-B5DA-2E92E8D0A7B4}"/>
    <cellStyle name="Eingabe 6 4 3 12 2" xfId="29938" xr:uid="{72B1F1BA-7E61-40A1-983B-5F0AC39365AB}"/>
    <cellStyle name="Eingabe 6 4 3 13" xfId="9556" xr:uid="{54C80A57-D3E9-46F3-9C35-9A0CA7E6836F}"/>
    <cellStyle name="Eingabe 6 4 3 13 2" xfId="29939" xr:uid="{BAAB5C29-9323-4933-9B84-02BA64730BC9}"/>
    <cellStyle name="Eingabe 6 4 3 14" xfId="9557" xr:uid="{EC6C2D4E-2668-411B-BA4D-AEC3FD177E5C}"/>
    <cellStyle name="Eingabe 6 4 3 14 2" xfId="29940" xr:uid="{9F4DC214-4E2B-4FBA-AB98-A6CC2B7A6F37}"/>
    <cellStyle name="Eingabe 6 4 3 15" xfId="29941" xr:uid="{DF1CA6F1-76A8-4BC7-AA97-80A3459986A5}"/>
    <cellStyle name="Eingabe 6 4 3 2" xfId="9558" xr:uid="{A214138D-7325-4E63-9537-37B65BDC85AB}"/>
    <cellStyle name="Eingabe 6 4 3 2 2" xfId="29942" xr:uid="{073A42F0-5EEA-472D-B8DD-388CCD4A0DC1}"/>
    <cellStyle name="Eingabe 6 4 3 3" xfId="9559" xr:uid="{3E8EC724-7A0C-4818-9BBE-BCB79E4C6E82}"/>
    <cellStyle name="Eingabe 6 4 3 3 2" xfId="29943" xr:uid="{C714AA1D-7AA5-4BDE-B179-67EE6BD93D27}"/>
    <cellStyle name="Eingabe 6 4 3 4" xfId="9560" xr:uid="{3C9331BA-11A3-47F0-B47B-7716E1F2D579}"/>
    <cellStyle name="Eingabe 6 4 3 4 2" xfId="29944" xr:uid="{A3B7E0D4-108B-4205-982A-84CB82B976E5}"/>
    <cellStyle name="Eingabe 6 4 3 5" xfId="9561" xr:uid="{95754408-06D5-4294-94B0-3A4F482436D6}"/>
    <cellStyle name="Eingabe 6 4 3 5 2" xfId="29945" xr:uid="{EF726693-C69F-466F-9302-8DCD4F42BA53}"/>
    <cellStyle name="Eingabe 6 4 3 6" xfId="9562" xr:uid="{651B18E2-74B5-41B7-B5C1-74FAEABA8D88}"/>
    <cellStyle name="Eingabe 6 4 3 6 2" xfId="29946" xr:uid="{6C5C6B63-23B0-4EEB-9185-345D68B5158F}"/>
    <cellStyle name="Eingabe 6 4 3 7" xfId="9563" xr:uid="{5E6DAB0F-211F-46A6-9042-389B39BD4FA8}"/>
    <cellStyle name="Eingabe 6 4 3 7 2" xfId="29947" xr:uid="{82B8D0FF-96C2-4BEE-9C97-ED1B94F3710F}"/>
    <cellStyle name="Eingabe 6 4 3 8" xfId="9564" xr:uid="{E8238A76-8F2E-4318-81F7-2AD72700A5CD}"/>
    <cellStyle name="Eingabe 6 4 3 8 2" xfId="29948" xr:uid="{9F470B7A-65E5-4893-BD0F-EC075C349376}"/>
    <cellStyle name="Eingabe 6 4 3 9" xfId="9565" xr:uid="{E5FB6E2A-ECAB-47E4-8825-3D0D57DA0504}"/>
    <cellStyle name="Eingabe 6 4 3 9 2" xfId="29949" xr:uid="{C0F54B8C-D2A4-4A96-96C6-C9F178EF902B}"/>
    <cellStyle name="Eingabe 6 4 4" xfId="9566" xr:uid="{EC49EC1C-22FF-45AE-A4CF-F6781F174DD4}"/>
    <cellStyle name="Eingabe 6 4 4 2" xfId="29950" xr:uid="{1467CBF7-DA01-4ECB-B2F7-920181487A8B}"/>
    <cellStyle name="Eingabe 6 4 5" xfId="9567" xr:uid="{9E0CA5E2-03AE-4A05-8CE1-786801862285}"/>
    <cellStyle name="Eingabe 6 4 5 2" xfId="29951" xr:uid="{F15ED7C3-EC1D-4854-BFB3-86EFD3598F0A}"/>
    <cellStyle name="Eingabe 6 4 6" xfId="9568" xr:uid="{BBA6D050-17D4-4C3D-8CB8-6D61D3117395}"/>
    <cellStyle name="Eingabe 6 4 6 2" xfId="29952" xr:uid="{9DCAF20F-8780-4EC0-BC0D-2D84621176FC}"/>
    <cellStyle name="Eingabe 6 4 7" xfId="9569" xr:uid="{3FFF7225-D770-4A55-BF41-2B81227C835D}"/>
    <cellStyle name="Eingabe 6 4 7 2" xfId="29953" xr:uid="{ADACC6B9-098A-4F55-9398-2284B4E6DFDC}"/>
    <cellStyle name="Eingabe 6 4 8" xfId="9570" xr:uid="{FF596360-778F-4660-8DF2-B1D759610F80}"/>
    <cellStyle name="Eingabe 6 4 8 2" xfId="29954" xr:uid="{12FA1A3B-2B35-414B-BF61-B30A09632837}"/>
    <cellStyle name="Eingabe 6 4 9" xfId="9571" xr:uid="{85516382-DBC0-499C-9726-5E4F96425BA8}"/>
    <cellStyle name="Eingabe 6 4 9 2" xfId="29955" xr:uid="{5E4F8E54-0171-4EC1-8E61-5D5221C54A37}"/>
    <cellStyle name="Eingabe 6 5" xfId="9572" xr:uid="{F4E8BFF6-7C93-41C6-96B2-D6626C63457F}"/>
    <cellStyle name="Eingabe 6 5 10" xfId="9573" xr:uid="{622A38A3-08DC-4425-BF42-AE66E10E041D}"/>
    <cellStyle name="Eingabe 6 5 10 2" xfId="29956" xr:uid="{86009D24-8DC1-4042-9024-D782A4B059CE}"/>
    <cellStyle name="Eingabe 6 5 11" xfId="9574" xr:uid="{05B72605-02A8-4EA8-B094-C5DC693DE5E4}"/>
    <cellStyle name="Eingabe 6 5 11 2" xfId="29957" xr:uid="{2A6BE556-749E-4C33-A95A-009A7247679A}"/>
    <cellStyle name="Eingabe 6 5 12" xfId="9575" xr:uid="{F9E9746B-A11E-4824-807B-3757344F9C74}"/>
    <cellStyle name="Eingabe 6 5 12 2" xfId="29958" xr:uid="{F49A3C92-6F43-4E4E-AE4F-3142E932B7B2}"/>
    <cellStyle name="Eingabe 6 5 13" xfId="9576" xr:uid="{2B8C589A-878C-47A2-B907-5FB0D62AFBDA}"/>
    <cellStyle name="Eingabe 6 5 13 2" xfId="29959" xr:uid="{55ECBF1B-99B5-49C6-B6AD-5C1636B47309}"/>
    <cellStyle name="Eingabe 6 5 14" xfId="9577" xr:uid="{AC3ABC1B-D0BA-4EB7-B05B-DA52960A36BA}"/>
    <cellStyle name="Eingabe 6 5 14 2" xfId="29960" xr:uid="{1B34C15F-E8CA-4AE1-B464-392A0A601C89}"/>
    <cellStyle name="Eingabe 6 5 15" xfId="9578" xr:uid="{86075C68-8A33-4AAF-B24D-74B1EF9E3A21}"/>
    <cellStyle name="Eingabe 6 5 15 2" xfId="29961" xr:uid="{2C025D1A-A321-43CA-9E96-C2EBB85C46D4}"/>
    <cellStyle name="Eingabe 6 5 16" xfId="29962" xr:uid="{1D796B9B-E246-46DC-A3F7-D37B90DADFAA}"/>
    <cellStyle name="Eingabe 6 5 2" xfId="9579" xr:uid="{CDCE2549-A80B-4626-8E10-F02B93D40DF5}"/>
    <cellStyle name="Eingabe 6 5 2 10" xfId="9580" xr:uid="{CE098688-2295-49E8-9AB9-1BAD42239F42}"/>
    <cellStyle name="Eingabe 6 5 2 10 2" xfId="29963" xr:uid="{B36041B8-56F8-4A6F-B407-B9EEBF38FEEE}"/>
    <cellStyle name="Eingabe 6 5 2 11" xfId="9581" xr:uid="{D5EAD438-D8FA-4B7D-A0C8-2FA2FF385AB4}"/>
    <cellStyle name="Eingabe 6 5 2 11 2" xfId="29964" xr:uid="{10A0254C-B5E7-4110-B744-17250C3771A7}"/>
    <cellStyle name="Eingabe 6 5 2 12" xfId="9582" xr:uid="{C067FAAE-3D63-4CEB-8365-72076794EF7D}"/>
    <cellStyle name="Eingabe 6 5 2 12 2" xfId="29965" xr:uid="{3F6F17DC-17F8-4E91-8257-07F6C5246575}"/>
    <cellStyle name="Eingabe 6 5 2 13" xfId="9583" xr:uid="{0FCA3D9E-E0E5-4218-935E-63351243E234}"/>
    <cellStyle name="Eingabe 6 5 2 13 2" xfId="29966" xr:uid="{6D5B9CDC-4675-4977-9CFB-3CAD955023DE}"/>
    <cellStyle name="Eingabe 6 5 2 14" xfId="9584" xr:uid="{562E0A9D-276C-4A67-AC2E-F9356349B0B3}"/>
    <cellStyle name="Eingabe 6 5 2 14 2" xfId="29967" xr:uid="{1CECA301-5348-4EC5-BC16-21C84B99748F}"/>
    <cellStyle name="Eingabe 6 5 2 15" xfId="29968" xr:uid="{A65FF087-CECB-4EF2-AB80-668941A25223}"/>
    <cellStyle name="Eingabe 6 5 2 2" xfId="9585" xr:uid="{4E124FB2-8016-43F6-BA16-C468084E5A61}"/>
    <cellStyle name="Eingabe 6 5 2 2 10" xfId="9586" xr:uid="{A08D5731-25E7-47FD-9B1C-E958A6B33F77}"/>
    <cellStyle name="Eingabe 6 5 2 2 10 2" xfId="29969" xr:uid="{06D31CE3-36CC-4CA4-BCFC-2F0B1C40A4D4}"/>
    <cellStyle name="Eingabe 6 5 2 2 11" xfId="9587" xr:uid="{730E1F12-8C64-4291-AEFB-FD64BFF3C348}"/>
    <cellStyle name="Eingabe 6 5 2 2 11 2" xfId="29970" xr:uid="{2F87C459-7F24-4D3E-B5A1-29B3913552A1}"/>
    <cellStyle name="Eingabe 6 5 2 2 12" xfId="9588" xr:uid="{702C8F91-8B94-4E0B-BD70-94B8D0BB2C58}"/>
    <cellStyle name="Eingabe 6 5 2 2 12 2" xfId="29971" xr:uid="{ACCE427D-A803-4DF9-915F-3A0EF1D0A877}"/>
    <cellStyle name="Eingabe 6 5 2 2 13" xfId="9589" xr:uid="{2BB8AF4B-DC8C-4135-B1F6-E4DD7688ED65}"/>
    <cellStyle name="Eingabe 6 5 2 2 13 2" xfId="29972" xr:uid="{745BDF89-BFFB-4B68-B0F8-ED87FDC14F2B}"/>
    <cellStyle name="Eingabe 6 5 2 2 14" xfId="9590" xr:uid="{37BCB20C-0F3F-47DD-AFB6-352D3ED8D1C9}"/>
    <cellStyle name="Eingabe 6 5 2 2 14 2" xfId="29973" xr:uid="{7EBA9D85-4EF0-4031-BF86-0CA148FF2330}"/>
    <cellStyle name="Eingabe 6 5 2 2 15" xfId="29974" xr:uid="{A8711713-7FDD-4A48-8AB1-46606D7543CF}"/>
    <cellStyle name="Eingabe 6 5 2 2 2" xfId="9591" xr:uid="{D92B287B-A2FB-46C1-8173-4DBBB6F7852E}"/>
    <cellStyle name="Eingabe 6 5 2 2 2 2" xfId="29975" xr:uid="{5701532E-4C61-4B72-A0C0-DB1463F68BEF}"/>
    <cellStyle name="Eingabe 6 5 2 2 3" xfId="9592" xr:uid="{9ECDC2ED-6A8A-4BD8-AFF3-0CD024CBBEB2}"/>
    <cellStyle name="Eingabe 6 5 2 2 3 2" xfId="29976" xr:uid="{CE5F4657-3DF2-4786-8D7D-B4DA9FE4DA56}"/>
    <cellStyle name="Eingabe 6 5 2 2 4" xfId="9593" xr:uid="{C583E598-7DB8-4D5A-90AC-9318887861AA}"/>
    <cellStyle name="Eingabe 6 5 2 2 4 2" xfId="29977" xr:uid="{06063633-97F1-4A0D-8E2A-A2D46C6259AE}"/>
    <cellStyle name="Eingabe 6 5 2 2 5" xfId="9594" xr:uid="{74E32AD7-0DAB-4060-B3F0-ACDED0EA4C18}"/>
    <cellStyle name="Eingabe 6 5 2 2 5 2" xfId="29978" xr:uid="{BB660607-9E9C-4B8F-8EF9-78E29DA1FC51}"/>
    <cellStyle name="Eingabe 6 5 2 2 6" xfId="9595" xr:uid="{AFB6E5BE-C4A6-48E9-965C-9375D259946D}"/>
    <cellStyle name="Eingabe 6 5 2 2 6 2" xfId="29979" xr:uid="{58AB9FD1-2672-4773-A37B-B31FFF55B899}"/>
    <cellStyle name="Eingabe 6 5 2 2 7" xfId="9596" xr:uid="{E7B51B39-5C8D-4F63-97D8-F76F588A504B}"/>
    <cellStyle name="Eingabe 6 5 2 2 7 2" xfId="29980" xr:uid="{747561F1-9E03-461A-834A-B9DFA28D4F4C}"/>
    <cellStyle name="Eingabe 6 5 2 2 8" xfId="9597" xr:uid="{40FFBEFB-156D-4AA0-B987-C1A59D460B66}"/>
    <cellStyle name="Eingabe 6 5 2 2 8 2" xfId="29981" xr:uid="{02BC317D-34CB-45E3-8F58-D0EB87F6AF27}"/>
    <cellStyle name="Eingabe 6 5 2 2 9" xfId="9598" xr:uid="{4371DD2B-4AF2-436D-B583-B868C5976DE4}"/>
    <cellStyle name="Eingabe 6 5 2 2 9 2" xfId="29982" xr:uid="{0ADC3BD4-5881-4427-BF3A-4CD2F53CF945}"/>
    <cellStyle name="Eingabe 6 5 2 3" xfId="9599" xr:uid="{33E0D86F-7382-4F50-A189-191CB44D023D}"/>
    <cellStyle name="Eingabe 6 5 2 3 2" xfId="29983" xr:uid="{D3E1BB75-3935-42F4-A673-01043A5341CF}"/>
    <cellStyle name="Eingabe 6 5 2 4" xfId="9600" xr:uid="{45578E25-169F-4DC0-85A0-D4643BAC4007}"/>
    <cellStyle name="Eingabe 6 5 2 4 2" xfId="29984" xr:uid="{EC815E03-C684-4D80-8D3A-BF31A5897A9C}"/>
    <cellStyle name="Eingabe 6 5 2 5" xfId="9601" xr:uid="{8BDD07AB-75D6-41F7-B48F-CB235DDC2063}"/>
    <cellStyle name="Eingabe 6 5 2 5 2" xfId="29985" xr:uid="{6A2FBD3D-F4C6-4B67-9A2D-85271CC913B7}"/>
    <cellStyle name="Eingabe 6 5 2 6" xfId="9602" xr:uid="{D8B845CB-BDC4-4374-A94E-4406F663F8C5}"/>
    <cellStyle name="Eingabe 6 5 2 6 2" xfId="29986" xr:uid="{1B3CDC0B-1276-4585-8D60-5E3FBDB19591}"/>
    <cellStyle name="Eingabe 6 5 2 7" xfId="9603" xr:uid="{4CDF5B98-591D-421B-96E6-6ADEF26C6805}"/>
    <cellStyle name="Eingabe 6 5 2 7 2" xfId="29987" xr:uid="{F1888880-E825-468C-912F-44DCDB8DC490}"/>
    <cellStyle name="Eingabe 6 5 2 8" xfId="9604" xr:uid="{9B1B887D-7817-4669-BBA9-51F3A0A8A42C}"/>
    <cellStyle name="Eingabe 6 5 2 8 2" xfId="29988" xr:uid="{EF2A55F8-D7F8-4CED-9AA1-8B367298CDDA}"/>
    <cellStyle name="Eingabe 6 5 2 9" xfId="9605" xr:uid="{6759214A-491B-41B3-A8F2-D3677A14F467}"/>
    <cellStyle name="Eingabe 6 5 2 9 2" xfId="29989" xr:uid="{F9F8EFC9-D744-48C8-BF97-6935D7FE9144}"/>
    <cellStyle name="Eingabe 6 5 3" xfId="9606" xr:uid="{13955FBF-3538-4EA1-A034-614971248BC3}"/>
    <cellStyle name="Eingabe 6 5 3 10" xfId="9607" xr:uid="{69F335C3-03F0-4BF9-A125-B7504BAC83C4}"/>
    <cellStyle name="Eingabe 6 5 3 10 2" xfId="29990" xr:uid="{14BA2226-B85B-4411-B9CB-4A37D37F6C52}"/>
    <cellStyle name="Eingabe 6 5 3 11" xfId="9608" xr:uid="{5E2CF1AC-5130-4540-8E96-66B4F46CB5A4}"/>
    <cellStyle name="Eingabe 6 5 3 11 2" xfId="29991" xr:uid="{B236DDDD-ABA3-4B9A-A99B-6E7858935942}"/>
    <cellStyle name="Eingabe 6 5 3 12" xfId="9609" xr:uid="{1F06D617-A8C0-449A-ABC0-305C85396859}"/>
    <cellStyle name="Eingabe 6 5 3 12 2" xfId="29992" xr:uid="{40CF3723-E0B0-48EF-B44C-E763D5116366}"/>
    <cellStyle name="Eingabe 6 5 3 13" xfId="9610" xr:uid="{2F1C79A8-7FD7-4D38-8403-349AB740A335}"/>
    <cellStyle name="Eingabe 6 5 3 13 2" xfId="29993" xr:uid="{C48F1776-1F97-43C8-BCBE-2ECDDCD9ABE2}"/>
    <cellStyle name="Eingabe 6 5 3 14" xfId="9611" xr:uid="{76911997-63AD-46A0-A587-15F3DE7F4958}"/>
    <cellStyle name="Eingabe 6 5 3 14 2" xfId="29994" xr:uid="{507B84CC-FF8C-4A93-9418-D0ED2BB53DD6}"/>
    <cellStyle name="Eingabe 6 5 3 15" xfId="29995" xr:uid="{7EC2BD84-D432-48F4-B14A-898F9F257B93}"/>
    <cellStyle name="Eingabe 6 5 3 2" xfId="9612" xr:uid="{658107E8-B669-466F-93B5-E3606F2C7219}"/>
    <cellStyle name="Eingabe 6 5 3 2 2" xfId="29996" xr:uid="{7A8FE23F-B1C2-469E-BC6A-BC81A290EC05}"/>
    <cellStyle name="Eingabe 6 5 3 3" xfId="9613" xr:uid="{8D000ECE-EAA9-40B9-9734-884C292BFBEB}"/>
    <cellStyle name="Eingabe 6 5 3 3 2" xfId="29997" xr:uid="{CBEDD562-F7B4-4791-BB71-01B2B626752B}"/>
    <cellStyle name="Eingabe 6 5 3 4" xfId="9614" xr:uid="{F84E7D97-9FD4-4E2A-9FDB-5B31D636D0BE}"/>
    <cellStyle name="Eingabe 6 5 3 4 2" xfId="29998" xr:uid="{CE01A139-8F78-45DE-93AD-82D439408098}"/>
    <cellStyle name="Eingabe 6 5 3 5" xfId="9615" xr:uid="{123609F6-91E8-4A81-91A7-0C9BABD22A87}"/>
    <cellStyle name="Eingabe 6 5 3 5 2" xfId="29999" xr:uid="{6CFFA347-8613-48C9-96A2-0887ABAE220A}"/>
    <cellStyle name="Eingabe 6 5 3 6" xfId="9616" xr:uid="{6C89E751-C719-42D5-A7E7-F2216DE0ED01}"/>
    <cellStyle name="Eingabe 6 5 3 6 2" xfId="30000" xr:uid="{997C73D3-6ABC-446D-A327-7D96F3EAF7CF}"/>
    <cellStyle name="Eingabe 6 5 3 7" xfId="9617" xr:uid="{6D17EC5C-B18D-4185-AA1A-AD47FDE40F88}"/>
    <cellStyle name="Eingabe 6 5 3 7 2" xfId="30001" xr:uid="{FD3A959C-5135-4D99-8556-60111FADCFF5}"/>
    <cellStyle name="Eingabe 6 5 3 8" xfId="9618" xr:uid="{2E3AD03C-EA06-4484-8D97-629E0D66CC79}"/>
    <cellStyle name="Eingabe 6 5 3 8 2" xfId="30002" xr:uid="{C6D52F63-4434-421D-B50E-921BEBDE8CC4}"/>
    <cellStyle name="Eingabe 6 5 3 9" xfId="9619" xr:uid="{B76BA670-9B65-4604-8CBE-749413974BE9}"/>
    <cellStyle name="Eingabe 6 5 3 9 2" xfId="30003" xr:uid="{4D1698E9-40BC-4DE3-89E2-1D34D76B2A2F}"/>
    <cellStyle name="Eingabe 6 5 4" xfId="9620" xr:uid="{C4175075-8390-4C42-8E82-4A5B5BD56A96}"/>
    <cellStyle name="Eingabe 6 5 4 2" xfId="30004" xr:uid="{37F4AEE2-8710-4889-9A19-6BAAD8DA6197}"/>
    <cellStyle name="Eingabe 6 5 5" xfId="9621" xr:uid="{C088823D-266C-4D94-BC94-3D4D6007F9FF}"/>
    <cellStyle name="Eingabe 6 5 5 2" xfId="30005" xr:uid="{718252A2-C816-4823-A3C2-C9C28080149E}"/>
    <cellStyle name="Eingabe 6 5 6" xfId="9622" xr:uid="{1D7EF333-2937-4B03-AB90-FEC7CDB289A1}"/>
    <cellStyle name="Eingabe 6 5 6 2" xfId="30006" xr:uid="{D7D08836-A4B0-46BA-A086-36C55449DBAA}"/>
    <cellStyle name="Eingabe 6 5 7" xfId="9623" xr:uid="{81F54EF3-8BB6-4149-908F-E6CEF010DD97}"/>
    <cellStyle name="Eingabe 6 5 7 2" xfId="30007" xr:uid="{C87EF196-6DDF-46A6-9575-56FA7BE6A369}"/>
    <cellStyle name="Eingabe 6 5 8" xfId="9624" xr:uid="{76B60C46-7642-4A7C-8918-29DF64FB2CE1}"/>
    <cellStyle name="Eingabe 6 5 8 2" xfId="30008" xr:uid="{1432DD4A-1623-410A-B27D-BF6A096976E7}"/>
    <cellStyle name="Eingabe 6 5 9" xfId="9625" xr:uid="{F4BC77EE-0611-4854-88BD-D914BBB00E9B}"/>
    <cellStyle name="Eingabe 6 5 9 2" xfId="30009" xr:uid="{DD15691F-E2E0-4BE8-8425-A46F72AE9024}"/>
    <cellStyle name="Eingabe 6 6" xfId="9626" xr:uid="{3725EA73-B76E-4F83-9D74-4F3D4E651AFF}"/>
    <cellStyle name="Eingabe 6 6 10" xfId="9627" xr:uid="{60ADD99A-11F9-4B0E-8A81-727898C5B20B}"/>
    <cellStyle name="Eingabe 6 6 10 2" xfId="30010" xr:uid="{7BD285E7-FBBE-4CA5-B63F-7F006C7DA237}"/>
    <cellStyle name="Eingabe 6 6 11" xfId="9628" xr:uid="{EDA1A0E5-3DD5-4A24-B9B3-A789FC27F22A}"/>
    <cellStyle name="Eingabe 6 6 11 2" xfId="30011" xr:uid="{A73EE1B6-6EA7-4315-9887-B440DF02AE7F}"/>
    <cellStyle name="Eingabe 6 6 12" xfId="9629" xr:uid="{38CE96C5-A25A-4A97-8778-544A645710B1}"/>
    <cellStyle name="Eingabe 6 6 12 2" xfId="30012" xr:uid="{E6BDCA83-E8BB-45CA-A5AB-F3163D818CB3}"/>
    <cellStyle name="Eingabe 6 6 13" xfId="9630" xr:uid="{F7AEFB8F-B4FB-4DA7-9A85-F92D07E0A5AE}"/>
    <cellStyle name="Eingabe 6 6 13 2" xfId="30013" xr:uid="{73E470E2-4976-4468-8032-7E4CA5E0AEAC}"/>
    <cellStyle name="Eingabe 6 6 14" xfId="9631" xr:uid="{93B28247-5BB7-4B4C-8F3D-0C9E588DFE54}"/>
    <cellStyle name="Eingabe 6 6 14 2" xfId="30014" xr:uid="{225B367A-AA4D-43AD-B150-7C87199E9CF3}"/>
    <cellStyle name="Eingabe 6 6 15" xfId="9632" xr:uid="{51D90A9E-8ABB-4F07-A2AC-4C0A4523969B}"/>
    <cellStyle name="Eingabe 6 6 15 2" xfId="30015" xr:uid="{1310AA93-0F44-4655-AEEE-16D41BA21D8F}"/>
    <cellStyle name="Eingabe 6 6 16" xfId="30016" xr:uid="{6C55DD09-32F1-4BD6-B7CB-27A0977C4605}"/>
    <cellStyle name="Eingabe 6 6 2" xfId="9633" xr:uid="{32075A57-180F-4B93-BEEE-EE97DBF66AF2}"/>
    <cellStyle name="Eingabe 6 6 2 10" xfId="9634" xr:uid="{C91A8546-BC7F-4C7F-BE86-EA665E583B6D}"/>
    <cellStyle name="Eingabe 6 6 2 10 2" xfId="30017" xr:uid="{45A02CC0-41D9-4716-9E08-067DF226A21E}"/>
    <cellStyle name="Eingabe 6 6 2 11" xfId="9635" xr:uid="{10B484C2-F3E8-4627-B218-45122E8B710C}"/>
    <cellStyle name="Eingabe 6 6 2 11 2" xfId="30018" xr:uid="{BF1AB6FB-C179-4BC0-AC98-62FC8E7D8705}"/>
    <cellStyle name="Eingabe 6 6 2 12" xfId="9636" xr:uid="{1541FA40-FE71-4ADE-9904-EB55306C19CF}"/>
    <cellStyle name="Eingabe 6 6 2 12 2" xfId="30019" xr:uid="{9575FB4D-D85F-4B56-A673-25AC947BF8DB}"/>
    <cellStyle name="Eingabe 6 6 2 13" xfId="9637" xr:uid="{17070042-5C9A-4E9E-AC8A-C0A07CB0B19B}"/>
    <cellStyle name="Eingabe 6 6 2 13 2" xfId="30020" xr:uid="{51E1474B-0E89-4D4B-BFAA-08B47224020A}"/>
    <cellStyle name="Eingabe 6 6 2 14" xfId="9638" xr:uid="{4A503F62-0A23-4931-A7A5-F0F5E6AA2D14}"/>
    <cellStyle name="Eingabe 6 6 2 14 2" xfId="30021" xr:uid="{98F8587C-4DC3-4F5B-9CD0-260EE27E98DA}"/>
    <cellStyle name="Eingabe 6 6 2 15" xfId="30022" xr:uid="{16EF5175-B022-4306-B19B-BAF66A45802A}"/>
    <cellStyle name="Eingabe 6 6 2 2" xfId="9639" xr:uid="{8E1836E3-E057-4209-A50E-CAEF43B3A3ED}"/>
    <cellStyle name="Eingabe 6 6 2 2 10" xfId="9640" xr:uid="{B6B45BF2-75B6-4BD2-AA22-4A9E04952BB1}"/>
    <cellStyle name="Eingabe 6 6 2 2 10 2" xfId="30023" xr:uid="{36B43698-97F7-42AE-8C03-09F0FC90AFF3}"/>
    <cellStyle name="Eingabe 6 6 2 2 11" xfId="9641" xr:uid="{F60F0296-49B9-4883-9F82-5CB10CA08D66}"/>
    <cellStyle name="Eingabe 6 6 2 2 11 2" xfId="30024" xr:uid="{A68BF529-B41F-440E-88DE-09E7EE1DDB9F}"/>
    <cellStyle name="Eingabe 6 6 2 2 12" xfId="9642" xr:uid="{CA248819-AAC0-44B0-9CB9-DEB52FDCCCBC}"/>
    <cellStyle name="Eingabe 6 6 2 2 12 2" xfId="30025" xr:uid="{C9CA2D13-3998-46F5-BE34-E2AB27CFD7E4}"/>
    <cellStyle name="Eingabe 6 6 2 2 13" xfId="9643" xr:uid="{33BBA0D6-2E0B-4A7A-AB2E-CEEA69B712D1}"/>
    <cellStyle name="Eingabe 6 6 2 2 13 2" xfId="30026" xr:uid="{0A58B641-37F4-4841-A739-AA7AFBEF4AAF}"/>
    <cellStyle name="Eingabe 6 6 2 2 14" xfId="9644" xr:uid="{5FCD8F41-344C-4DBC-846F-C9F9E2ADD2C3}"/>
    <cellStyle name="Eingabe 6 6 2 2 14 2" xfId="30027" xr:uid="{EDA4A7FB-BF40-4473-AB55-39B14747DE31}"/>
    <cellStyle name="Eingabe 6 6 2 2 15" xfId="30028" xr:uid="{3FBF79FC-9FE7-4751-9434-4439B3DF77B1}"/>
    <cellStyle name="Eingabe 6 6 2 2 2" xfId="9645" xr:uid="{BD53A678-25ED-40D6-8E40-5AE8D64F03DE}"/>
    <cellStyle name="Eingabe 6 6 2 2 2 2" xfId="30029" xr:uid="{36869121-B279-4FB6-8F01-7988E9ABB6A7}"/>
    <cellStyle name="Eingabe 6 6 2 2 3" xfId="9646" xr:uid="{930B6FA4-1403-4861-9BE8-2D39DFC75459}"/>
    <cellStyle name="Eingabe 6 6 2 2 3 2" xfId="30030" xr:uid="{CDC103EC-B871-4B2B-8739-BF4C49E6569A}"/>
    <cellStyle name="Eingabe 6 6 2 2 4" xfId="9647" xr:uid="{0135FFA4-EF61-4E88-B024-02DAE7B7FE48}"/>
    <cellStyle name="Eingabe 6 6 2 2 4 2" xfId="30031" xr:uid="{1A916157-68C6-4D62-A5DA-CE9B64CAB9AE}"/>
    <cellStyle name="Eingabe 6 6 2 2 5" xfId="9648" xr:uid="{EC30091D-4499-404A-9835-2E045829E04C}"/>
    <cellStyle name="Eingabe 6 6 2 2 5 2" xfId="30032" xr:uid="{E98C5296-3930-408B-AA33-926E2BD9A2CB}"/>
    <cellStyle name="Eingabe 6 6 2 2 6" xfId="9649" xr:uid="{4CDEF06B-1B80-46FC-A2FB-42BCD427B42C}"/>
    <cellStyle name="Eingabe 6 6 2 2 6 2" xfId="30033" xr:uid="{C33BDCEC-FBFD-44B5-8A53-8DEA4975CA8C}"/>
    <cellStyle name="Eingabe 6 6 2 2 7" xfId="9650" xr:uid="{6C16BB03-76FF-41B3-A9E8-AFA6A370B87F}"/>
    <cellStyle name="Eingabe 6 6 2 2 7 2" xfId="30034" xr:uid="{870E0FFB-F37A-435A-AF36-A20EDC429F00}"/>
    <cellStyle name="Eingabe 6 6 2 2 8" xfId="9651" xr:uid="{27A0C6BF-6CB1-4FA8-B1C8-6AA2AC3F52B7}"/>
    <cellStyle name="Eingabe 6 6 2 2 8 2" xfId="30035" xr:uid="{C644AE24-E044-442D-B1D5-91E8A5791065}"/>
    <cellStyle name="Eingabe 6 6 2 2 9" xfId="9652" xr:uid="{9DF7C8D3-B19F-4E99-858D-41E76A5BCEC0}"/>
    <cellStyle name="Eingabe 6 6 2 2 9 2" xfId="30036" xr:uid="{B3760BA8-C29F-4107-9513-747DED9A602F}"/>
    <cellStyle name="Eingabe 6 6 2 3" xfId="9653" xr:uid="{33964699-7254-4A16-B1D7-26B7F8C9E917}"/>
    <cellStyle name="Eingabe 6 6 2 3 2" xfId="30037" xr:uid="{426E7CF0-55E0-4891-8306-ACC1C48006E5}"/>
    <cellStyle name="Eingabe 6 6 2 4" xfId="9654" xr:uid="{3D2F5628-0EFE-4B87-9615-AE823982581E}"/>
    <cellStyle name="Eingabe 6 6 2 4 2" xfId="30038" xr:uid="{2A8BFE59-6A4E-485F-9CF2-8BD70B889C43}"/>
    <cellStyle name="Eingabe 6 6 2 5" xfId="9655" xr:uid="{1D122810-8B85-4478-B9C4-0809F767594C}"/>
    <cellStyle name="Eingabe 6 6 2 5 2" xfId="30039" xr:uid="{CC499A3B-4AE2-4C0E-9C8E-BDB4D3A3E988}"/>
    <cellStyle name="Eingabe 6 6 2 6" xfId="9656" xr:uid="{0854B31F-EF22-40F0-B040-B2FCA412C684}"/>
    <cellStyle name="Eingabe 6 6 2 6 2" xfId="30040" xr:uid="{4FF5CE32-9CFD-463C-82D0-5DA61ADDB84F}"/>
    <cellStyle name="Eingabe 6 6 2 7" xfId="9657" xr:uid="{6DC11436-D337-4644-B445-6E0EEFDCE9BC}"/>
    <cellStyle name="Eingabe 6 6 2 7 2" xfId="30041" xr:uid="{89D4026A-B150-41A5-B006-5EEF82497778}"/>
    <cellStyle name="Eingabe 6 6 2 8" xfId="9658" xr:uid="{89A72DE7-6E80-493A-A7E2-19AEA0F5800A}"/>
    <cellStyle name="Eingabe 6 6 2 8 2" xfId="30042" xr:uid="{57CF37CE-8639-4A3F-82D0-DCAEA6BFB569}"/>
    <cellStyle name="Eingabe 6 6 2 9" xfId="9659" xr:uid="{B3B7BD3D-EF95-450C-A124-58B186610CE6}"/>
    <cellStyle name="Eingabe 6 6 2 9 2" xfId="30043" xr:uid="{1FA5B28D-BD61-4493-A015-352D1C99F779}"/>
    <cellStyle name="Eingabe 6 6 3" xfId="9660" xr:uid="{5E99C2D9-EC7B-481C-9BCD-0496D821E95B}"/>
    <cellStyle name="Eingabe 6 6 3 10" xfId="9661" xr:uid="{16F6F49F-D346-4E67-989A-C5FBC2B3FD73}"/>
    <cellStyle name="Eingabe 6 6 3 10 2" xfId="30044" xr:uid="{B3D2CB00-7665-4D91-88DE-9C9805A34C51}"/>
    <cellStyle name="Eingabe 6 6 3 11" xfId="9662" xr:uid="{406C6C0E-3DAF-4187-AD6F-DB01C8C2D4C2}"/>
    <cellStyle name="Eingabe 6 6 3 11 2" xfId="30045" xr:uid="{22B4DFD7-CC8B-4C75-B9FC-0176533BCFA1}"/>
    <cellStyle name="Eingabe 6 6 3 12" xfId="9663" xr:uid="{68BC3FAD-A0EA-4CF4-8125-0BC27DF40228}"/>
    <cellStyle name="Eingabe 6 6 3 12 2" xfId="30046" xr:uid="{8A720A42-27C7-4BA6-8663-D07357DD72F9}"/>
    <cellStyle name="Eingabe 6 6 3 13" xfId="9664" xr:uid="{8C0179D4-9D10-4EB2-9790-A46306BD282F}"/>
    <cellStyle name="Eingabe 6 6 3 13 2" xfId="30047" xr:uid="{9B1EAFBA-AEE1-408C-8D97-D8BC804FBBF9}"/>
    <cellStyle name="Eingabe 6 6 3 14" xfId="9665" xr:uid="{29E8F613-A156-470F-9249-F43113370893}"/>
    <cellStyle name="Eingabe 6 6 3 14 2" xfId="30048" xr:uid="{EED689A5-82C2-4E3C-857D-5F35CD91C8DB}"/>
    <cellStyle name="Eingabe 6 6 3 15" xfId="30049" xr:uid="{60B7F518-D89C-4669-B60D-AAEA75060C10}"/>
    <cellStyle name="Eingabe 6 6 3 2" xfId="9666" xr:uid="{D1B6A945-D92C-47E1-9E08-C91E35DA401E}"/>
    <cellStyle name="Eingabe 6 6 3 2 2" xfId="30050" xr:uid="{490E600D-2474-44EE-A7B3-E43B24C27706}"/>
    <cellStyle name="Eingabe 6 6 3 3" xfId="9667" xr:uid="{AA242402-A713-4F35-A4C0-F47EADEF2011}"/>
    <cellStyle name="Eingabe 6 6 3 3 2" xfId="30051" xr:uid="{C44A31DE-455D-42A4-9E02-0869177F0C6B}"/>
    <cellStyle name="Eingabe 6 6 3 4" xfId="9668" xr:uid="{1F17F8F8-9430-4259-8E1F-BC4577BB42D4}"/>
    <cellStyle name="Eingabe 6 6 3 4 2" xfId="30052" xr:uid="{03DF79BC-AD05-4CC6-BB57-F03E87C39EE1}"/>
    <cellStyle name="Eingabe 6 6 3 5" xfId="9669" xr:uid="{F839BDA8-A20F-4C10-B46C-0147BC122934}"/>
    <cellStyle name="Eingabe 6 6 3 5 2" xfId="30053" xr:uid="{328C32B6-16EA-4EE8-95B3-F54490B555A8}"/>
    <cellStyle name="Eingabe 6 6 3 6" xfId="9670" xr:uid="{AC3617C5-20C5-46C7-BEEE-D14A06A8E8D8}"/>
    <cellStyle name="Eingabe 6 6 3 6 2" xfId="30054" xr:uid="{34504820-D858-497B-A834-408736B06A87}"/>
    <cellStyle name="Eingabe 6 6 3 7" xfId="9671" xr:uid="{041E5AC7-B43A-4188-9141-2E35825D741F}"/>
    <cellStyle name="Eingabe 6 6 3 7 2" xfId="30055" xr:uid="{9A0C1941-A586-4F0B-99E9-757421E14CE6}"/>
    <cellStyle name="Eingabe 6 6 3 8" xfId="9672" xr:uid="{C1E14827-130F-4DE4-A24D-5B3CB98F15DE}"/>
    <cellStyle name="Eingabe 6 6 3 8 2" xfId="30056" xr:uid="{54AAADE7-7E5D-4D09-97D9-88EE5F24C3A7}"/>
    <cellStyle name="Eingabe 6 6 3 9" xfId="9673" xr:uid="{2F65ACBA-6E1B-4950-8DD0-FDB6EFAB6C75}"/>
    <cellStyle name="Eingabe 6 6 3 9 2" xfId="30057" xr:uid="{D84A48CC-B553-42AA-B2F7-AEA71B51B9B1}"/>
    <cellStyle name="Eingabe 6 6 4" xfId="9674" xr:uid="{9D0B1B63-CC0C-497F-8D3F-10D630976291}"/>
    <cellStyle name="Eingabe 6 6 4 2" xfId="30058" xr:uid="{62C30AAC-7EF7-4BAB-80F1-CC8FAED757F9}"/>
    <cellStyle name="Eingabe 6 6 5" xfId="9675" xr:uid="{C7C62A56-C89F-46C0-84C5-C594A2B2A01C}"/>
    <cellStyle name="Eingabe 6 6 5 2" xfId="30059" xr:uid="{7FCEF18D-4967-4065-9074-2597537DDB62}"/>
    <cellStyle name="Eingabe 6 6 6" xfId="9676" xr:uid="{7C1D537F-034E-4C7F-8AA6-015775687915}"/>
    <cellStyle name="Eingabe 6 6 6 2" xfId="30060" xr:uid="{796A3C4B-9118-4648-B506-076AE69BB937}"/>
    <cellStyle name="Eingabe 6 6 7" xfId="9677" xr:uid="{B231B51F-EDE1-4B26-8260-33824D09696F}"/>
    <cellStyle name="Eingabe 6 6 7 2" xfId="30061" xr:uid="{4851CB7F-2A7B-40CF-8A69-9BAB09C4ADBA}"/>
    <cellStyle name="Eingabe 6 6 8" xfId="9678" xr:uid="{38E92764-9BEB-4CB5-8126-53A96CECD10A}"/>
    <cellStyle name="Eingabe 6 6 8 2" xfId="30062" xr:uid="{0574E096-86F1-4994-8451-41C0F91C5255}"/>
    <cellStyle name="Eingabe 6 6 9" xfId="9679" xr:uid="{EF808E70-7637-46FA-BC6D-A23ADCF9196E}"/>
    <cellStyle name="Eingabe 6 6 9 2" xfId="30063" xr:uid="{ED5F468C-B807-41BC-B7ED-2675783683DC}"/>
    <cellStyle name="Eingabe 6 7" xfId="9680" xr:uid="{AB86C771-230E-4730-A619-9CC5FDCFD8D7}"/>
    <cellStyle name="Eingabe 6 7 10" xfId="9681" xr:uid="{4F8C1C98-FEFF-45D6-AEE1-4D2C43DF8CDD}"/>
    <cellStyle name="Eingabe 6 7 10 2" xfId="30064" xr:uid="{F3D30639-FEF9-4EAF-A773-A204D9BAA5CB}"/>
    <cellStyle name="Eingabe 6 7 11" xfId="9682" xr:uid="{56C6E310-10C0-4148-808B-CBB07A8C3A42}"/>
    <cellStyle name="Eingabe 6 7 11 2" xfId="30065" xr:uid="{ED97F796-828A-41BC-B0DF-0AA7807BE044}"/>
    <cellStyle name="Eingabe 6 7 12" xfId="9683" xr:uid="{74578E49-69A6-4498-9EF4-15117EE233BE}"/>
    <cellStyle name="Eingabe 6 7 12 2" xfId="30066" xr:uid="{C154C21A-76B1-407C-A0D6-2A474989ADFC}"/>
    <cellStyle name="Eingabe 6 7 13" xfId="9684" xr:uid="{403DC833-4D4A-482C-8AE1-950BFADE30E7}"/>
    <cellStyle name="Eingabe 6 7 13 2" xfId="30067" xr:uid="{8C7C3C97-ADFB-4EF9-9307-3C57A93681CB}"/>
    <cellStyle name="Eingabe 6 7 14" xfId="9685" xr:uid="{2741D01A-9882-4516-B5D7-1B8630417A5E}"/>
    <cellStyle name="Eingabe 6 7 14 2" xfId="30068" xr:uid="{46AF26E4-41B3-4B2B-9962-C0CA5E6A61DD}"/>
    <cellStyle name="Eingabe 6 7 15" xfId="30069" xr:uid="{40A566C9-3385-4C69-B496-E16C1727FFDC}"/>
    <cellStyle name="Eingabe 6 7 2" xfId="9686" xr:uid="{A3EE7CBC-0CFB-4B38-B6E2-E56DC43DA6DA}"/>
    <cellStyle name="Eingabe 6 7 2 10" xfId="9687" xr:uid="{82046083-C39B-41F8-9B1B-81662D29575B}"/>
    <cellStyle name="Eingabe 6 7 2 10 2" xfId="30070" xr:uid="{F20EB33A-7BEE-4ECA-A056-52AA0C785D9D}"/>
    <cellStyle name="Eingabe 6 7 2 11" xfId="9688" xr:uid="{F7EB5EFF-959B-494F-A916-CBA6768327A0}"/>
    <cellStyle name="Eingabe 6 7 2 11 2" xfId="30071" xr:uid="{A69A5FE6-44A7-4AEA-9696-4A4FDBA62DFE}"/>
    <cellStyle name="Eingabe 6 7 2 12" xfId="9689" xr:uid="{1E1FFACF-8A88-426D-8C64-D6DAA1C950CD}"/>
    <cellStyle name="Eingabe 6 7 2 12 2" xfId="30072" xr:uid="{2F79B42D-8586-498F-9775-2468D9F22FC3}"/>
    <cellStyle name="Eingabe 6 7 2 13" xfId="9690" xr:uid="{BC8893AB-93A4-4A93-BABD-5C12F9D57B9B}"/>
    <cellStyle name="Eingabe 6 7 2 13 2" xfId="30073" xr:uid="{EE83FAAA-75E8-4C86-8724-51192A28916A}"/>
    <cellStyle name="Eingabe 6 7 2 14" xfId="9691" xr:uid="{292A6654-A6E6-4083-84AA-FC8817757C68}"/>
    <cellStyle name="Eingabe 6 7 2 14 2" xfId="30074" xr:uid="{05A49ACC-A46E-4D78-902C-E145924C2736}"/>
    <cellStyle name="Eingabe 6 7 2 15" xfId="30075" xr:uid="{1BAB4CBD-F72D-443E-B956-6A2D859DF54C}"/>
    <cellStyle name="Eingabe 6 7 2 2" xfId="9692" xr:uid="{BA767340-DE77-42A0-92A6-0842EA99750D}"/>
    <cellStyle name="Eingabe 6 7 2 2 2" xfId="30076" xr:uid="{30B3A8F8-98B1-4833-8D8F-A90BADB36446}"/>
    <cellStyle name="Eingabe 6 7 2 3" xfId="9693" xr:uid="{07FAA653-9D41-441A-8716-08ED4A6F52FC}"/>
    <cellStyle name="Eingabe 6 7 2 3 2" xfId="30077" xr:uid="{5FB48891-E9CF-475F-AD00-0D46168F4997}"/>
    <cellStyle name="Eingabe 6 7 2 4" xfId="9694" xr:uid="{BED52344-4E21-4E78-BA0D-FE94E062D2B2}"/>
    <cellStyle name="Eingabe 6 7 2 4 2" xfId="30078" xr:uid="{9F0F368B-9A54-43AE-A0BD-93DEC66E34F2}"/>
    <cellStyle name="Eingabe 6 7 2 5" xfId="9695" xr:uid="{16F22010-835C-4897-8BAD-D77AB8CB1969}"/>
    <cellStyle name="Eingabe 6 7 2 5 2" xfId="30079" xr:uid="{67C97A0B-C7C9-4C77-BA9B-DD9D5346F1C7}"/>
    <cellStyle name="Eingabe 6 7 2 6" xfId="9696" xr:uid="{157C24B3-5BB8-4D32-A7FC-4DA15B336A1D}"/>
    <cellStyle name="Eingabe 6 7 2 6 2" xfId="30080" xr:uid="{CD195949-9FEC-4C23-B533-9848A294EDD2}"/>
    <cellStyle name="Eingabe 6 7 2 7" xfId="9697" xr:uid="{6B63C245-11EC-48EB-B55B-DDA2BEE83FE6}"/>
    <cellStyle name="Eingabe 6 7 2 7 2" xfId="30081" xr:uid="{29264B15-F4E1-44FA-81FE-CF6D67B251A1}"/>
    <cellStyle name="Eingabe 6 7 2 8" xfId="9698" xr:uid="{EF9CEDF5-5537-4E9E-BAB5-C1D4C6BC331F}"/>
    <cellStyle name="Eingabe 6 7 2 8 2" xfId="30082" xr:uid="{6DC4E2E5-CE20-43C1-B63B-CD9401F65597}"/>
    <cellStyle name="Eingabe 6 7 2 9" xfId="9699" xr:uid="{C40C9481-E477-485A-90C1-2FC1F062446C}"/>
    <cellStyle name="Eingabe 6 7 2 9 2" xfId="30083" xr:uid="{EDE10963-B534-475E-BCBF-85EA58DCE39F}"/>
    <cellStyle name="Eingabe 6 7 3" xfId="9700" xr:uid="{AB0014BA-9A9F-4CA2-9834-47790328C991}"/>
    <cellStyle name="Eingabe 6 7 3 2" xfId="30084" xr:uid="{8F817597-CBAE-418A-A261-C88009BEDF94}"/>
    <cellStyle name="Eingabe 6 7 4" xfId="9701" xr:uid="{8F2C8F73-B026-40AF-8C17-78C39A58D19D}"/>
    <cellStyle name="Eingabe 6 7 4 2" xfId="30085" xr:uid="{05BDE9E0-42CF-4FE4-B7CB-B8736ED11156}"/>
    <cellStyle name="Eingabe 6 7 5" xfId="9702" xr:uid="{A4EC22B9-3A62-45A9-BF75-43B6318B36E7}"/>
    <cellStyle name="Eingabe 6 7 5 2" xfId="30086" xr:uid="{F21BFFAB-5C02-487B-A9A5-8537EABFE5AF}"/>
    <cellStyle name="Eingabe 6 7 6" xfId="9703" xr:uid="{17172AB5-3982-4D0D-BFEA-FEC9CE8A2EC9}"/>
    <cellStyle name="Eingabe 6 7 6 2" xfId="30087" xr:uid="{0D3FB75A-6E75-482B-B375-D0F46D2CA9F9}"/>
    <cellStyle name="Eingabe 6 7 7" xfId="9704" xr:uid="{CDC0459E-15CF-4D5D-924B-EA269DCB9C77}"/>
    <cellStyle name="Eingabe 6 7 7 2" xfId="30088" xr:uid="{FF76FB9B-0855-4442-8052-63EF3C163D7C}"/>
    <cellStyle name="Eingabe 6 7 8" xfId="9705" xr:uid="{214CAA80-B513-4468-966D-3ACDF5F9CF5C}"/>
    <cellStyle name="Eingabe 6 7 8 2" xfId="30089" xr:uid="{5BCADEB6-95A9-4E04-861D-CE8F71F2AF7D}"/>
    <cellStyle name="Eingabe 6 7 9" xfId="9706" xr:uid="{6FFB655E-2403-4D7E-A497-2B530ACAD8F9}"/>
    <cellStyle name="Eingabe 6 7 9 2" xfId="30090" xr:uid="{B3C05665-985A-438A-890D-C28F12EC96BD}"/>
    <cellStyle name="Eingabe 6 8" xfId="9707" xr:uid="{7B91AB68-2050-4855-9723-A78FBFD94042}"/>
    <cellStyle name="Eingabe 6 8 10" xfId="9708" xr:uid="{7A24A37A-1E27-4BDB-AE8C-AA62E99EF520}"/>
    <cellStyle name="Eingabe 6 8 10 2" xfId="30091" xr:uid="{CC08D900-4A21-4D06-8511-B4C75C4AF0C1}"/>
    <cellStyle name="Eingabe 6 8 11" xfId="9709" xr:uid="{84DC2E44-D0C5-4F78-84F7-8081D2B4B372}"/>
    <cellStyle name="Eingabe 6 8 11 2" xfId="30092" xr:uid="{1B3BAACB-5819-4382-8D1E-E02C60562E09}"/>
    <cellStyle name="Eingabe 6 8 12" xfId="9710" xr:uid="{DF2A8DF2-3002-4A3A-8C08-B9D864084A26}"/>
    <cellStyle name="Eingabe 6 8 12 2" xfId="30093" xr:uid="{7D623B8F-8430-4856-8C0A-C367C0F1939B}"/>
    <cellStyle name="Eingabe 6 8 13" xfId="9711" xr:uid="{09E53F20-2C9E-4270-A024-911F70EA1145}"/>
    <cellStyle name="Eingabe 6 8 13 2" xfId="30094" xr:uid="{233404B2-B0A3-4450-9FC0-B8A6E65AD0F9}"/>
    <cellStyle name="Eingabe 6 8 14" xfId="9712" xr:uid="{690C690B-818E-460E-9DCA-21F7D639A2F5}"/>
    <cellStyle name="Eingabe 6 8 14 2" xfId="30095" xr:uid="{3AF002E3-183A-4526-9A75-F9D7A2BE2F95}"/>
    <cellStyle name="Eingabe 6 8 15" xfId="30096" xr:uid="{11C710AA-85DD-47AD-85D5-DE23EAF1F934}"/>
    <cellStyle name="Eingabe 6 8 2" xfId="9713" xr:uid="{F13705BC-6FE7-4A50-9D12-A68C50966CC7}"/>
    <cellStyle name="Eingabe 6 8 2 2" xfId="30097" xr:uid="{4D6F2271-1DFA-40AF-8331-ED7E8A214EC8}"/>
    <cellStyle name="Eingabe 6 8 3" xfId="9714" xr:uid="{6B4493DB-0721-452E-852A-9B581DA041A3}"/>
    <cellStyle name="Eingabe 6 8 3 2" xfId="30098" xr:uid="{EE034AA9-F17A-4559-AC8D-8373836134F0}"/>
    <cellStyle name="Eingabe 6 8 4" xfId="9715" xr:uid="{3F0736CD-F142-4983-B60A-4CC10F66D364}"/>
    <cellStyle name="Eingabe 6 8 4 2" xfId="30099" xr:uid="{B2606988-7B68-4198-9D44-1A454A427561}"/>
    <cellStyle name="Eingabe 6 8 5" xfId="9716" xr:uid="{1E060EE7-662A-41EB-AB16-23209B0490D8}"/>
    <cellStyle name="Eingabe 6 8 5 2" xfId="30100" xr:uid="{5F6BFCD8-C826-43A9-B232-3F73C0C87A0E}"/>
    <cellStyle name="Eingabe 6 8 6" xfId="9717" xr:uid="{DE60B888-3B0D-4D9E-A1F1-7608A9D3093B}"/>
    <cellStyle name="Eingabe 6 8 6 2" xfId="30101" xr:uid="{01A2DD87-A43F-499E-B559-32F516ED1F49}"/>
    <cellStyle name="Eingabe 6 8 7" xfId="9718" xr:uid="{B02BAD0D-83B2-4676-A9FE-DE690B2F2D3B}"/>
    <cellStyle name="Eingabe 6 8 7 2" xfId="30102" xr:uid="{9C4B5D75-D045-4815-9215-E25065B8FAD5}"/>
    <cellStyle name="Eingabe 6 8 8" xfId="9719" xr:uid="{2512DA1D-6BF8-4D8B-917D-8DEF1C4CA359}"/>
    <cellStyle name="Eingabe 6 8 8 2" xfId="30103" xr:uid="{4639423E-55F2-439A-B364-23BCDD51BD69}"/>
    <cellStyle name="Eingabe 6 8 9" xfId="9720" xr:uid="{C47C68C5-AA73-41DB-BECE-AB14F8EEA530}"/>
    <cellStyle name="Eingabe 6 8 9 2" xfId="30104" xr:uid="{C2CA379F-CB34-455A-B343-C87039C57DCD}"/>
    <cellStyle name="Eingabe 6 9" xfId="9721" xr:uid="{DC35D795-FB19-4CDE-BCC4-6E92C1B146F5}"/>
    <cellStyle name="Eingabe 6 9 2" xfId="30105" xr:uid="{A58F65E8-1EDB-4CE5-A7D3-F7ACBF31E2F8}"/>
    <cellStyle name="Eingabe 7" xfId="9722" xr:uid="{32EDE652-E245-47C6-80C3-A60C8EC1D2CA}"/>
    <cellStyle name="Eingabe 7 10" xfId="9723" xr:uid="{E8C5B776-F24E-4FF8-A0C3-32AA2AB1464C}"/>
    <cellStyle name="Eingabe 7 10 2" xfId="30106" xr:uid="{8E6B3349-FBFF-4CAC-A2C7-AC07A2389013}"/>
    <cellStyle name="Eingabe 7 11" xfId="9724" xr:uid="{2E9074A0-58EA-4F2F-8CF3-6B703FA900E2}"/>
    <cellStyle name="Eingabe 7 11 2" xfId="30107" xr:uid="{16924F06-ED9B-4E87-A176-AA3BFA61A8F5}"/>
    <cellStyle name="Eingabe 7 12" xfId="9725" xr:uid="{77AA8452-ECED-44A9-A9F9-390003277072}"/>
    <cellStyle name="Eingabe 7 12 2" xfId="30108" xr:uid="{C5A54755-1292-47CB-BA9B-85C6EAAE288F}"/>
    <cellStyle name="Eingabe 7 13" xfId="9726" xr:uid="{37703EF9-42AF-4D34-864B-8217A1B11EBD}"/>
    <cellStyle name="Eingabe 7 13 2" xfId="30109" xr:uid="{67B65267-E3D0-458C-B530-5368D320EB05}"/>
    <cellStyle name="Eingabe 7 14" xfId="9727" xr:uid="{7D711126-54F8-4469-ADEF-F8747531C038}"/>
    <cellStyle name="Eingabe 7 14 2" xfId="30110" xr:uid="{6CA43A09-3FB6-4FB5-9E54-A3B33F4CD759}"/>
    <cellStyle name="Eingabe 7 15" xfId="9728" xr:uid="{7589D392-4859-4CD4-905E-CEE8EC78B02B}"/>
    <cellStyle name="Eingabe 7 15 2" xfId="30111" xr:uid="{35BB13C7-0AC3-43DF-8B63-45772E25E5EA}"/>
    <cellStyle name="Eingabe 7 16" xfId="9729" xr:uid="{40F33978-03F1-4E7F-A429-7CF8AFA71F43}"/>
    <cellStyle name="Eingabe 7 16 2" xfId="30112" xr:uid="{C31BEACE-7359-449B-9AD5-F6D82567984D}"/>
    <cellStyle name="Eingabe 7 17" xfId="9730" xr:uid="{4E545DBC-EDD0-45C8-9F4B-8C62C4789611}"/>
    <cellStyle name="Eingabe 7 17 2" xfId="30113" xr:uid="{644022D7-C8EA-491F-ACAC-4E17EDD8444F}"/>
    <cellStyle name="Eingabe 7 18" xfId="9731" xr:uid="{0EFD4572-720A-4738-AC8F-83C47A1802A3}"/>
    <cellStyle name="Eingabe 7 18 2" xfId="30114" xr:uid="{A851099A-5DFC-4CB9-A799-343017FEDF48}"/>
    <cellStyle name="Eingabe 7 19" xfId="9732" xr:uid="{8714FB61-F744-4953-B02E-804B73121207}"/>
    <cellStyle name="Eingabe 7 19 2" xfId="30115" xr:uid="{D8CA7048-CD22-4273-9B35-0BDB5904A335}"/>
    <cellStyle name="Eingabe 7 2" xfId="9733" xr:uid="{3362F4BF-B604-4BD9-8607-ACD3BFB12F96}"/>
    <cellStyle name="Eingabe 7 2 10" xfId="9734" xr:uid="{627FF28E-A802-40C3-A389-D88B49D29F8D}"/>
    <cellStyle name="Eingabe 7 2 10 2" xfId="30116" xr:uid="{2B6FD8C6-7567-4961-8E2E-4A86053CC153}"/>
    <cellStyle name="Eingabe 7 2 11" xfId="9735" xr:uid="{B28BD0CB-7493-480B-A025-0077999D488C}"/>
    <cellStyle name="Eingabe 7 2 11 2" xfId="30117" xr:uid="{73B454DE-0BC9-46E9-9674-368F55CD0A37}"/>
    <cellStyle name="Eingabe 7 2 12" xfId="9736" xr:uid="{8BA3A894-F283-4BCC-B399-73AE10353CD2}"/>
    <cellStyle name="Eingabe 7 2 12 2" xfId="30118" xr:uid="{97625FF7-7022-422D-8CE3-C91DCE4A89AD}"/>
    <cellStyle name="Eingabe 7 2 13" xfId="9737" xr:uid="{8DC80A93-218D-408C-9830-210DAB61A1D0}"/>
    <cellStyle name="Eingabe 7 2 13 2" xfId="30119" xr:uid="{444E3832-E1B7-4D42-95CE-6BCEA9658F74}"/>
    <cellStyle name="Eingabe 7 2 14" xfId="9738" xr:uid="{48C5AF45-4F9B-418F-BDF3-627BB11DC9CC}"/>
    <cellStyle name="Eingabe 7 2 14 2" xfId="30120" xr:uid="{627596C9-BD21-45E4-A826-994D033AF37D}"/>
    <cellStyle name="Eingabe 7 2 15" xfId="9739" xr:uid="{F8F2D9CD-FC1F-46B6-84C9-714DC616CE67}"/>
    <cellStyle name="Eingabe 7 2 15 2" xfId="30121" xr:uid="{3422B4A4-672E-415F-9480-9AC842047556}"/>
    <cellStyle name="Eingabe 7 2 16" xfId="30122" xr:uid="{EE5E540D-DE30-4174-9BD7-212F05EB2487}"/>
    <cellStyle name="Eingabe 7 2 2" xfId="9740" xr:uid="{79EBC626-14CB-4D25-9713-A2EC2AA875D8}"/>
    <cellStyle name="Eingabe 7 2 2 10" xfId="9741" xr:uid="{B6CE7552-6DCA-4F8D-9304-6DC173C81162}"/>
    <cellStyle name="Eingabe 7 2 2 10 2" xfId="30123" xr:uid="{378EF604-4C33-4F08-A443-9FD02AE076E5}"/>
    <cellStyle name="Eingabe 7 2 2 11" xfId="9742" xr:uid="{D1C40825-D636-406C-9632-A62D32B45E18}"/>
    <cellStyle name="Eingabe 7 2 2 11 2" xfId="30124" xr:uid="{A015F996-CA16-41BF-A424-15800AA3AF08}"/>
    <cellStyle name="Eingabe 7 2 2 12" xfId="9743" xr:uid="{0759284B-72A1-4470-8744-AD6AD620C3DB}"/>
    <cellStyle name="Eingabe 7 2 2 12 2" xfId="30125" xr:uid="{DF0B1C6A-98AD-41CB-A758-122280958893}"/>
    <cellStyle name="Eingabe 7 2 2 13" xfId="9744" xr:uid="{4B07DE6F-1E38-4117-9273-A6F6180918C5}"/>
    <cellStyle name="Eingabe 7 2 2 13 2" xfId="30126" xr:uid="{5B8482B1-38F2-42E4-8BA0-587AC839F42D}"/>
    <cellStyle name="Eingabe 7 2 2 14" xfId="9745" xr:uid="{7FD2529D-CF00-4058-9D38-158508C24AFD}"/>
    <cellStyle name="Eingabe 7 2 2 14 2" xfId="30127" xr:uid="{0D07AA6F-5B22-4F72-B39D-EDF1A27EE35C}"/>
    <cellStyle name="Eingabe 7 2 2 15" xfId="30128" xr:uid="{1534A8C4-49E0-4371-8110-2CF95967F4A7}"/>
    <cellStyle name="Eingabe 7 2 2 2" xfId="9746" xr:uid="{3FD8FF8D-B09F-4F4E-B817-1B32F7235F95}"/>
    <cellStyle name="Eingabe 7 2 2 2 10" xfId="9747" xr:uid="{61898817-5EED-42D4-AA34-F2064765EE28}"/>
    <cellStyle name="Eingabe 7 2 2 2 10 2" xfId="30129" xr:uid="{5CE5A87E-590D-420A-891F-8A1D38FD1B61}"/>
    <cellStyle name="Eingabe 7 2 2 2 11" xfId="9748" xr:uid="{7D505BE2-3074-4531-BB3F-71982EEAD27C}"/>
    <cellStyle name="Eingabe 7 2 2 2 11 2" xfId="30130" xr:uid="{446C5CB9-E585-4AED-B9EB-0BA0645F807A}"/>
    <cellStyle name="Eingabe 7 2 2 2 12" xfId="9749" xr:uid="{5011DDA0-B640-4C94-98D5-1B058308747C}"/>
    <cellStyle name="Eingabe 7 2 2 2 12 2" xfId="30131" xr:uid="{4113383F-6EA5-451A-9A54-6BA306E76B6E}"/>
    <cellStyle name="Eingabe 7 2 2 2 13" xfId="9750" xr:uid="{9AB59FFF-2695-4CC4-A957-10B310CCEF44}"/>
    <cellStyle name="Eingabe 7 2 2 2 13 2" xfId="30132" xr:uid="{CBBB8AB6-739C-4CCC-9A5F-A2308B332112}"/>
    <cellStyle name="Eingabe 7 2 2 2 14" xfId="9751" xr:uid="{5D1EB260-2502-41CB-8428-8087050E7695}"/>
    <cellStyle name="Eingabe 7 2 2 2 14 2" xfId="30133" xr:uid="{E8E19AC8-D2BD-421F-AACD-6808B6760906}"/>
    <cellStyle name="Eingabe 7 2 2 2 15" xfId="30134" xr:uid="{79EE2BAB-164E-467F-86E0-28A169A8695F}"/>
    <cellStyle name="Eingabe 7 2 2 2 2" xfId="9752" xr:uid="{D16F5F15-D5EA-41A0-9A52-897155D60798}"/>
    <cellStyle name="Eingabe 7 2 2 2 2 2" xfId="30135" xr:uid="{937DB740-C5EC-498D-9FA5-041258EF1993}"/>
    <cellStyle name="Eingabe 7 2 2 2 3" xfId="9753" xr:uid="{42E2D54F-118B-446F-AEAD-842F72AF34F4}"/>
    <cellStyle name="Eingabe 7 2 2 2 3 2" xfId="30136" xr:uid="{C8C9E845-8B00-4CD1-A288-6934F96F1566}"/>
    <cellStyle name="Eingabe 7 2 2 2 4" xfId="9754" xr:uid="{63A28D11-28D0-48DA-9E10-89C8E87AA8E9}"/>
    <cellStyle name="Eingabe 7 2 2 2 4 2" xfId="30137" xr:uid="{4A850F7C-B6FF-4D63-8B1E-56DB819B56EE}"/>
    <cellStyle name="Eingabe 7 2 2 2 5" xfId="9755" xr:uid="{E4B35AA2-E868-4CD8-ACEF-2A83B49AD6DA}"/>
    <cellStyle name="Eingabe 7 2 2 2 5 2" xfId="30138" xr:uid="{716E522E-76FE-4209-ACC7-D951226FDFE4}"/>
    <cellStyle name="Eingabe 7 2 2 2 6" xfId="9756" xr:uid="{A93C1860-CFF5-4B11-B0EA-660D6CEB2C0E}"/>
    <cellStyle name="Eingabe 7 2 2 2 6 2" xfId="30139" xr:uid="{89DFC29C-3C15-4A2C-B0E1-FBB389E6E273}"/>
    <cellStyle name="Eingabe 7 2 2 2 7" xfId="9757" xr:uid="{3AC0D8A1-8650-4D37-9BE2-4E19E9E11CE9}"/>
    <cellStyle name="Eingabe 7 2 2 2 7 2" xfId="30140" xr:uid="{A84F9250-589A-448D-9DD1-37D845A1516F}"/>
    <cellStyle name="Eingabe 7 2 2 2 8" xfId="9758" xr:uid="{7ECE01D1-4816-42A3-BFCA-5E5D6D6B60A3}"/>
    <cellStyle name="Eingabe 7 2 2 2 8 2" xfId="30141" xr:uid="{51269DD8-6EFA-4635-8897-A890180C2300}"/>
    <cellStyle name="Eingabe 7 2 2 2 9" xfId="9759" xr:uid="{307A3D64-A29D-4FA8-A4E1-3014261E1088}"/>
    <cellStyle name="Eingabe 7 2 2 2 9 2" xfId="30142" xr:uid="{C82207B2-9BE3-456C-9C80-201114DFBBB3}"/>
    <cellStyle name="Eingabe 7 2 2 3" xfId="9760" xr:uid="{8FB7BB79-8C0C-4134-981B-7E901169C8AC}"/>
    <cellStyle name="Eingabe 7 2 2 3 2" xfId="30143" xr:uid="{20B58E65-4E2C-45FE-9DF2-431D32835AA1}"/>
    <cellStyle name="Eingabe 7 2 2 4" xfId="9761" xr:uid="{32B728D1-FA00-4134-A5F5-B4840DEBA98C}"/>
    <cellStyle name="Eingabe 7 2 2 4 2" xfId="30144" xr:uid="{D7D2F70E-F5A2-4FD9-BC5A-933A360BB8EE}"/>
    <cellStyle name="Eingabe 7 2 2 5" xfId="9762" xr:uid="{91D2158A-915C-4275-A8AB-A24FA5F64872}"/>
    <cellStyle name="Eingabe 7 2 2 5 2" xfId="30145" xr:uid="{68A11913-DD73-4A1D-9B3A-1018ACD5B4F9}"/>
    <cellStyle name="Eingabe 7 2 2 6" xfId="9763" xr:uid="{4E3672F2-23F8-499D-8462-ABB3888D71C1}"/>
    <cellStyle name="Eingabe 7 2 2 6 2" xfId="30146" xr:uid="{9CB4BAA1-3068-488C-B0C5-892619703A43}"/>
    <cellStyle name="Eingabe 7 2 2 7" xfId="9764" xr:uid="{BDBBC6D9-1286-4978-B912-D136B1E0D935}"/>
    <cellStyle name="Eingabe 7 2 2 7 2" xfId="30147" xr:uid="{7FF17A23-7A00-41BA-832D-721B8C653B80}"/>
    <cellStyle name="Eingabe 7 2 2 8" xfId="9765" xr:uid="{3F1108F9-C608-4525-8548-51595350281D}"/>
    <cellStyle name="Eingabe 7 2 2 8 2" xfId="30148" xr:uid="{EAC64557-8070-40BF-9943-16A520E57823}"/>
    <cellStyle name="Eingabe 7 2 2 9" xfId="9766" xr:uid="{DA8B999D-D36B-4AD3-9DA5-36E8D769CE93}"/>
    <cellStyle name="Eingabe 7 2 2 9 2" xfId="30149" xr:uid="{8F79DEB4-0C1C-4785-A17A-49A32008BA77}"/>
    <cellStyle name="Eingabe 7 2 3" xfId="9767" xr:uid="{5C4FCF94-9154-42D9-B43B-459BF37BA133}"/>
    <cellStyle name="Eingabe 7 2 3 10" xfId="9768" xr:uid="{F44556AE-D532-47FC-8912-09CADBB12E2D}"/>
    <cellStyle name="Eingabe 7 2 3 10 2" xfId="30150" xr:uid="{73879810-31E2-47EB-A2D7-82E4376589EE}"/>
    <cellStyle name="Eingabe 7 2 3 11" xfId="9769" xr:uid="{89DD6E04-15BF-47A7-B4FB-5288C9246024}"/>
    <cellStyle name="Eingabe 7 2 3 11 2" xfId="30151" xr:uid="{5F00257C-C86F-4BE3-85B9-8D3FB36A9C86}"/>
    <cellStyle name="Eingabe 7 2 3 12" xfId="9770" xr:uid="{B4EDFAD4-F1AE-4987-AF32-841013E62FE0}"/>
    <cellStyle name="Eingabe 7 2 3 12 2" xfId="30152" xr:uid="{4FB77E4B-9F22-478C-93F5-E0DB94BAD066}"/>
    <cellStyle name="Eingabe 7 2 3 13" xfId="9771" xr:uid="{C6A24F3F-9575-46AD-8962-21F5A1EF258C}"/>
    <cellStyle name="Eingabe 7 2 3 13 2" xfId="30153" xr:uid="{87B4AA0C-16D0-41B6-8F55-98AC6B4BCEBB}"/>
    <cellStyle name="Eingabe 7 2 3 14" xfId="9772" xr:uid="{04F9B5DF-A813-4884-9881-0121F478BADA}"/>
    <cellStyle name="Eingabe 7 2 3 14 2" xfId="30154" xr:uid="{897661F0-4C9C-4BBB-A48B-DDDE8114C97E}"/>
    <cellStyle name="Eingabe 7 2 3 15" xfId="30155" xr:uid="{0DB70DD9-A837-4451-8177-48BD3C0E63E0}"/>
    <cellStyle name="Eingabe 7 2 3 2" xfId="9773" xr:uid="{A7EB64E8-5396-4981-982F-D222C1A9E61F}"/>
    <cellStyle name="Eingabe 7 2 3 2 2" xfId="30156" xr:uid="{2F1B0669-CDFA-4D3C-B964-02EBE2321D80}"/>
    <cellStyle name="Eingabe 7 2 3 3" xfId="9774" xr:uid="{987324A3-A68F-44D8-8D14-41D027382361}"/>
    <cellStyle name="Eingabe 7 2 3 3 2" xfId="30157" xr:uid="{3C803605-E2A3-4CBB-97FD-E0545CBD5369}"/>
    <cellStyle name="Eingabe 7 2 3 4" xfId="9775" xr:uid="{7D5C09E8-9594-435F-BD24-EF9DB038B442}"/>
    <cellStyle name="Eingabe 7 2 3 4 2" xfId="30158" xr:uid="{9EC23543-396B-4852-AF9A-52F13F58D6CA}"/>
    <cellStyle name="Eingabe 7 2 3 5" xfId="9776" xr:uid="{8F078CE1-44C9-465D-B5FB-44EE63006234}"/>
    <cellStyle name="Eingabe 7 2 3 5 2" xfId="30159" xr:uid="{3F526877-2313-4B47-899F-D4955623D6BF}"/>
    <cellStyle name="Eingabe 7 2 3 6" xfId="9777" xr:uid="{4CDACF39-BFEB-4929-94D5-F43B2D59A649}"/>
    <cellStyle name="Eingabe 7 2 3 6 2" xfId="30160" xr:uid="{57F55A7F-0816-4D49-8C3C-AD9FA598AE28}"/>
    <cellStyle name="Eingabe 7 2 3 7" xfId="9778" xr:uid="{A4D5F5C2-B7EF-48BF-84A2-49CAD02F3C07}"/>
    <cellStyle name="Eingabe 7 2 3 7 2" xfId="30161" xr:uid="{609E8EFF-7A34-436C-9465-D6D1AC983F35}"/>
    <cellStyle name="Eingabe 7 2 3 8" xfId="9779" xr:uid="{782700CC-4C57-4B55-96FB-92AF73DF9E52}"/>
    <cellStyle name="Eingabe 7 2 3 8 2" xfId="30162" xr:uid="{3E46E99B-649C-4BB2-934E-AD2D1645B2C0}"/>
    <cellStyle name="Eingabe 7 2 3 9" xfId="9780" xr:uid="{1F6CCF42-C4B4-40A1-9413-374B4467FF89}"/>
    <cellStyle name="Eingabe 7 2 3 9 2" xfId="30163" xr:uid="{94329A56-BE79-4F8D-9297-D1500717A160}"/>
    <cellStyle name="Eingabe 7 2 4" xfId="9781" xr:uid="{69C0C06E-15A5-4FF1-AC6F-3DDC6AB8EF67}"/>
    <cellStyle name="Eingabe 7 2 4 2" xfId="30164" xr:uid="{60F8D954-9B75-4C5D-BCBC-2DF2F8A7C3E9}"/>
    <cellStyle name="Eingabe 7 2 5" xfId="9782" xr:uid="{590D4411-99D2-48DB-9469-567B4B1059CC}"/>
    <cellStyle name="Eingabe 7 2 5 2" xfId="30165" xr:uid="{03176004-B858-4DA9-BD98-65FCA561D789}"/>
    <cellStyle name="Eingabe 7 2 6" xfId="9783" xr:uid="{E1F9B24D-FE10-4D1D-ACE0-D8042E322B4D}"/>
    <cellStyle name="Eingabe 7 2 6 2" xfId="30166" xr:uid="{8802CD4B-B807-4F6F-968B-7ACA7B60436B}"/>
    <cellStyle name="Eingabe 7 2 7" xfId="9784" xr:uid="{2DF575A1-B44D-4BE5-A24B-AB91FC8DEF50}"/>
    <cellStyle name="Eingabe 7 2 7 2" xfId="30167" xr:uid="{87E1C07B-4C12-4299-9F50-5A5B9C27B1C0}"/>
    <cellStyle name="Eingabe 7 2 8" xfId="9785" xr:uid="{46802B88-9FE9-4DE0-8E13-2DCB6007BF40}"/>
    <cellStyle name="Eingabe 7 2 8 2" xfId="30168" xr:uid="{C722B089-3EC4-4791-9A9D-F90ABF6BE902}"/>
    <cellStyle name="Eingabe 7 2 9" xfId="9786" xr:uid="{74A45073-C52C-4D8D-8DF0-1256781114B1}"/>
    <cellStyle name="Eingabe 7 2 9 2" xfId="30169" xr:uid="{8A888438-A3CF-4625-9BA6-A0E90E82E9FD}"/>
    <cellStyle name="Eingabe 7 20" xfId="9787" xr:uid="{25EA4184-72F3-418E-A164-988694060E31}"/>
    <cellStyle name="Eingabe 7 20 2" xfId="30170" xr:uid="{FF552FCE-F556-449E-B04C-1E6D6351ADA2}"/>
    <cellStyle name="Eingabe 7 21" xfId="30171" xr:uid="{3C883E66-563B-4717-A4AB-F512A9CC1BDB}"/>
    <cellStyle name="Eingabe 7 3" xfId="9788" xr:uid="{60833FA1-B604-4D37-8838-5755D66B52A6}"/>
    <cellStyle name="Eingabe 7 3 10" xfId="9789" xr:uid="{BA47C107-BF1C-43A7-A07C-31DE3C2C66EA}"/>
    <cellStyle name="Eingabe 7 3 10 2" xfId="30172" xr:uid="{68D03198-0822-48C2-8438-0AC6EA43164E}"/>
    <cellStyle name="Eingabe 7 3 11" xfId="9790" xr:uid="{9EA8E11A-E325-477A-AF7C-D181919DD970}"/>
    <cellStyle name="Eingabe 7 3 11 2" xfId="30173" xr:uid="{BD7182E0-58AD-4B35-A739-5023DC4B783A}"/>
    <cellStyle name="Eingabe 7 3 12" xfId="9791" xr:uid="{87777AD8-67C4-4844-B6A2-EB2A6B6D8CDB}"/>
    <cellStyle name="Eingabe 7 3 12 2" xfId="30174" xr:uid="{15AA3888-5196-4D75-9C36-39F6F016675F}"/>
    <cellStyle name="Eingabe 7 3 13" xfId="9792" xr:uid="{9D597B31-8B5D-4A5D-B069-6E3C14069980}"/>
    <cellStyle name="Eingabe 7 3 13 2" xfId="30175" xr:uid="{4120B648-3854-47FD-8748-7097A0108B63}"/>
    <cellStyle name="Eingabe 7 3 14" xfId="9793" xr:uid="{1AB4C5A9-754D-4D52-9AF0-5F867985F89F}"/>
    <cellStyle name="Eingabe 7 3 14 2" xfId="30176" xr:uid="{5FBB9747-C96B-4DFF-8B3E-165395808980}"/>
    <cellStyle name="Eingabe 7 3 15" xfId="9794" xr:uid="{95DFAF9B-5772-48EA-98DB-F341E3D417E4}"/>
    <cellStyle name="Eingabe 7 3 15 2" xfId="30177" xr:uid="{64C36F0C-9D73-4443-8D33-0E9C44F62716}"/>
    <cellStyle name="Eingabe 7 3 16" xfId="30178" xr:uid="{FD4AD7CA-38DD-4C09-81A7-E53101875CF7}"/>
    <cellStyle name="Eingabe 7 3 2" xfId="9795" xr:uid="{7DCB73E2-293C-4D73-8B0D-618628DE31EF}"/>
    <cellStyle name="Eingabe 7 3 2 10" xfId="9796" xr:uid="{BD14F0FE-CD18-47FE-9446-B1A31D5D58A2}"/>
    <cellStyle name="Eingabe 7 3 2 10 2" xfId="30179" xr:uid="{97DA068B-49BF-4925-8F12-98D9422DE21A}"/>
    <cellStyle name="Eingabe 7 3 2 11" xfId="9797" xr:uid="{DC84AF3C-9600-4B00-8C49-B4FFE1234D65}"/>
    <cellStyle name="Eingabe 7 3 2 11 2" xfId="30180" xr:uid="{71989502-FE85-4B0C-9213-C7ED0E1C476E}"/>
    <cellStyle name="Eingabe 7 3 2 12" xfId="9798" xr:uid="{F5104045-0924-4AF8-BBC5-EF25F5A410B8}"/>
    <cellStyle name="Eingabe 7 3 2 12 2" xfId="30181" xr:uid="{61473D06-6BD0-451B-8436-01F71BF0AA0C}"/>
    <cellStyle name="Eingabe 7 3 2 13" xfId="9799" xr:uid="{9C6F7654-D7D6-4607-AEF0-EA3D32CD0A9E}"/>
    <cellStyle name="Eingabe 7 3 2 13 2" xfId="30182" xr:uid="{6D0454B5-3533-4A74-8DC2-7102C4A8169E}"/>
    <cellStyle name="Eingabe 7 3 2 14" xfId="9800" xr:uid="{59ECD21F-4775-48E3-98A0-E06C3AF9BBEF}"/>
    <cellStyle name="Eingabe 7 3 2 14 2" xfId="30183" xr:uid="{B37FDA6A-F50C-4B79-9D86-BD74A1923F81}"/>
    <cellStyle name="Eingabe 7 3 2 15" xfId="30184" xr:uid="{1D94F2B9-1AEC-4387-90CB-A652BB7B83BB}"/>
    <cellStyle name="Eingabe 7 3 2 2" xfId="9801" xr:uid="{F0624A34-0071-4353-9B87-0341D99DE921}"/>
    <cellStyle name="Eingabe 7 3 2 2 10" xfId="9802" xr:uid="{38DE7E10-5711-4AF3-B7C5-CD4CEBF32671}"/>
    <cellStyle name="Eingabe 7 3 2 2 10 2" xfId="30185" xr:uid="{2ECCA8A2-C639-4C5A-A348-5553B90E0E2F}"/>
    <cellStyle name="Eingabe 7 3 2 2 11" xfId="9803" xr:uid="{9C4B0EC6-659B-41DE-9251-50CA29D9F33F}"/>
    <cellStyle name="Eingabe 7 3 2 2 11 2" xfId="30186" xr:uid="{355A8195-4804-41EF-B0C8-D37F4D4BC6B4}"/>
    <cellStyle name="Eingabe 7 3 2 2 12" xfId="9804" xr:uid="{B53A5326-7710-4621-A1B3-AB448859961D}"/>
    <cellStyle name="Eingabe 7 3 2 2 12 2" xfId="30187" xr:uid="{FABA2308-8FA7-4859-9E05-A07DBC88EFF2}"/>
    <cellStyle name="Eingabe 7 3 2 2 13" xfId="9805" xr:uid="{13165FBD-F4C8-4253-A7FE-9EC287DCB5D0}"/>
    <cellStyle name="Eingabe 7 3 2 2 13 2" xfId="30188" xr:uid="{58C13CC1-E0B3-424F-8BD2-D48AE745CAF7}"/>
    <cellStyle name="Eingabe 7 3 2 2 14" xfId="9806" xr:uid="{33FE17C5-E3C0-4652-90AE-003DE21FF6B3}"/>
    <cellStyle name="Eingabe 7 3 2 2 14 2" xfId="30189" xr:uid="{FF430BC6-9EB8-40E5-A9DD-84DC01A9FA71}"/>
    <cellStyle name="Eingabe 7 3 2 2 15" xfId="30190" xr:uid="{8FCA5D9A-4709-49D4-8328-F3DC9D6C1FB4}"/>
    <cellStyle name="Eingabe 7 3 2 2 2" xfId="9807" xr:uid="{AA43974D-7C11-4AFC-BB80-B4605D419DB3}"/>
    <cellStyle name="Eingabe 7 3 2 2 2 2" xfId="30191" xr:uid="{B5D80684-2D4D-4FC3-ADCA-18131191C3D1}"/>
    <cellStyle name="Eingabe 7 3 2 2 3" xfId="9808" xr:uid="{9C5ADF9E-A294-45BA-9EE6-C2E0A65C2A8B}"/>
    <cellStyle name="Eingabe 7 3 2 2 3 2" xfId="30192" xr:uid="{CB8A594B-1EED-440E-A09E-8EB4E5F0764A}"/>
    <cellStyle name="Eingabe 7 3 2 2 4" xfId="9809" xr:uid="{4C4F7421-FF35-4766-8520-80471586E435}"/>
    <cellStyle name="Eingabe 7 3 2 2 4 2" xfId="30193" xr:uid="{8C2C2FE9-52F2-4666-AF8A-28E4F0DD2A88}"/>
    <cellStyle name="Eingabe 7 3 2 2 5" xfId="9810" xr:uid="{5AED16AB-616E-45BD-A311-F0E2DCD95328}"/>
    <cellStyle name="Eingabe 7 3 2 2 5 2" xfId="30194" xr:uid="{D4C0AF0A-F517-42E6-BA3F-3E1C8ED78867}"/>
    <cellStyle name="Eingabe 7 3 2 2 6" xfId="9811" xr:uid="{B5E60C39-DD89-46B0-A1A5-AF830004625B}"/>
    <cellStyle name="Eingabe 7 3 2 2 6 2" xfId="30195" xr:uid="{74B82664-7304-41E3-B8DA-73043CB1605D}"/>
    <cellStyle name="Eingabe 7 3 2 2 7" xfId="9812" xr:uid="{EDE43A34-BB42-48D7-A894-0D0787E71122}"/>
    <cellStyle name="Eingabe 7 3 2 2 7 2" xfId="30196" xr:uid="{493211F7-2441-4161-98C7-C2AE4D5D25DB}"/>
    <cellStyle name="Eingabe 7 3 2 2 8" xfId="9813" xr:uid="{B276B180-3BA2-4858-9F4F-4D33B62251AD}"/>
    <cellStyle name="Eingabe 7 3 2 2 8 2" xfId="30197" xr:uid="{1D64187D-0270-4205-91A2-B837D40C3BC0}"/>
    <cellStyle name="Eingabe 7 3 2 2 9" xfId="9814" xr:uid="{28D1A87D-06D6-47BF-88C6-DAB9565163D8}"/>
    <cellStyle name="Eingabe 7 3 2 2 9 2" xfId="30198" xr:uid="{289AFBB5-6504-4E62-B43A-FC390F583C21}"/>
    <cellStyle name="Eingabe 7 3 2 3" xfId="9815" xr:uid="{AC297B8A-790E-44CF-9F19-5B01D7CCD8D6}"/>
    <cellStyle name="Eingabe 7 3 2 3 2" xfId="30199" xr:uid="{CD859934-C2B0-4A7B-B589-20CEEE635B68}"/>
    <cellStyle name="Eingabe 7 3 2 4" xfId="9816" xr:uid="{31415AFD-38BF-4074-98C8-B6974BCC03D5}"/>
    <cellStyle name="Eingabe 7 3 2 4 2" xfId="30200" xr:uid="{E917E4DC-A4DE-499F-8CC0-6866208CF468}"/>
    <cellStyle name="Eingabe 7 3 2 5" xfId="9817" xr:uid="{6A5DBC41-586E-4473-BD8E-6DA7081630D8}"/>
    <cellStyle name="Eingabe 7 3 2 5 2" xfId="30201" xr:uid="{97A8D70F-0434-49B0-89A5-BCC4E1919443}"/>
    <cellStyle name="Eingabe 7 3 2 6" xfId="9818" xr:uid="{F30421E8-9BF9-4E1B-9EE3-8CE868005308}"/>
    <cellStyle name="Eingabe 7 3 2 6 2" xfId="30202" xr:uid="{0FC7A5A7-42B1-4699-A225-9E073FC9E339}"/>
    <cellStyle name="Eingabe 7 3 2 7" xfId="9819" xr:uid="{12B189B9-B17A-4DFA-AF90-A64BB13B53C4}"/>
    <cellStyle name="Eingabe 7 3 2 7 2" xfId="30203" xr:uid="{01614DC3-6350-433E-97A0-3C9179DDAB11}"/>
    <cellStyle name="Eingabe 7 3 2 8" xfId="9820" xr:uid="{5E99CDEB-EB2C-4B1D-9F14-CB4C2A7132DC}"/>
    <cellStyle name="Eingabe 7 3 2 8 2" xfId="30204" xr:uid="{488839C8-0DA7-4B31-ADB2-F4F46C7E7185}"/>
    <cellStyle name="Eingabe 7 3 2 9" xfId="9821" xr:uid="{9DFA4F1B-CDFC-48AF-9489-FCB20D3F878E}"/>
    <cellStyle name="Eingabe 7 3 2 9 2" xfId="30205" xr:uid="{99C34C7B-A61B-4378-87AD-1B03709DCF28}"/>
    <cellStyle name="Eingabe 7 3 3" xfId="9822" xr:uid="{0B75BD24-F202-4159-B95A-B66ED954C12B}"/>
    <cellStyle name="Eingabe 7 3 3 10" xfId="9823" xr:uid="{75D1F411-7DE1-4B07-B187-49C03CD5AEC2}"/>
    <cellStyle name="Eingabe 7 3 3 10 2" xfId="30206" xr:uid="{5A137DB4-C88A-4A05-AE9F-0EEA200BFAD6}"/>
    <cellStyle name="Eingabe 7 3 3 11" xfId="9824" xr:uid="{10418C6E-B156-447F-B157-CDCCEAD179E8}"/>
    <cellStyle name="Eingabe 7 3 3 11 2" xfId="30207" xr:uid="{A7B4DD38-B934-441E-B5C9-DF813A425872}"/>
    <cellStyle name="Eingabe 7 3 3 12" xfId="9825" xr:uid="{EBBDF2D0-3DE4-4E46-A013-5AA3EE5AB238}"/>
    <cellStyle name="Eingabe 7 3 3 12 2" xfId="30208" xr:uid="{85CE09A3-3090-44A1-B8F5-95A8DA3B1F02}"/>
    <cellStyle name="Eingabe 7 3 3 13" xfId="9826" xr:uid="{150A5051-7B86-44FD-BA27-AFF44202952B}"/>
    <cellStyle name="Eingabe 7 3 3 13 2" xfId="30209" xr:uid="{0EADB7CF-588A-41EE-BA3D-0534DFE0AB1A}"/>
    <cellStyle name="Eingabe 7 3 3 14" xfId="9827" xr:uid="{0040C3E2-3659-4983-8BA4-B9BB14B87B21}"/>
    <cellStyle name="Eingabe 7 3 3 14 2" xfId="30210" xr:uid="{4A197F0A-9209-4553-BBA0-8B92CDCB7EE3}"/>
    <cellStyle name="Eingabe 7 3 3 15" xfId="30211" xr:uid="{B7A86ABA-3018-4EA0-8854-C44A4323F18F}"/>
    <cellStyle name="Eingabe 7 3 3 2" xfId="9828" xr:uid="{18A43696-6A04-4C67-A7B6-A1B30F5DC65B}"/>
    <cellStyle name="Eingabe 7 3 3 2 2" xfId="30212" xr:uid="{D56590FB-9695-41BF-84D6-8462C43BAD3C}"/>
    <cellStyle name="Eingabe 7 3 3 3" xfId="9829" xr:uid="{E16C7D73-CE9E-4F41-94EB-1FC0210A1FBF}"/>
    <cellStyle name="Eingabe 7 3 3 3 2" xfId="30213" xr:uid="{AB08B429-BD75-4D7B-9D01-82BC34F7E9AC}"/>
    <cellStyle name="Eingabe 7 3 3 4" xfId="9830" xr:uid="{384CF774-8037-48ED-9171-3E83DE37389C}"/>
    <cellStyle name="Eingabe 7 3 3 4 2" xfId="30214" xr:uid="{AA613165-0929-445E-AF5D-94425589DB95}"/>
    <cellStyle name="Eingabe 7 3 3 5" xfId="9831" xr:uid="{491B2948-7E91-4E3D-9A90-1AD8D0B995C0}"/>
    <cellStyle name="Eingabe 7 3 3 5 2" xfId="30215" xr:uid="{E5BE3712-2991-4680-93ED-9F11C3262646}"/>
    <cellStyle name="Eingabe 7 3 3 6" xfId="9832" xr:uid="{039639CA-4C7D-46F0-9C3E-3CA66D203F7F}"/>
    <cellStyle name="Eingabe 7 3 3 6 2" xfId="30216" xr:uid="{E7448541-E566-49B4-8B02-F3B9248A5868}"/>
    <cellStyle name="Eingabe 7 3 3 7" xfId="9833" xr:uid="{962ED05C-F270-414E-9968-D0E6B8A96CBA}"/>
    <cellStyle name="Eingabe 7 3 3 7 2" xfId="30217" xr:uid="{41CFF30F-F5B7-47D2-939E-21EF0D03FCC0}"/>
    <cellStyle name="Eingabe 7 3 3 8" xfId="9834" xr:uid="{9ADC4810-0ACF-429F-9F8B-FA8470DBB83C}"/>
    <cellStyle name="Eingabe 7 3 3 8 2" xfId="30218" xr:uid="{8F419483-F3F1-4C0F-9239-62FD81E93BD1}"/>
    <cellStyle name="Eingabe 7 3 3 9" xfId="9835" xr:uid="{8D70B0B0-F513-43E1-82D8-590186E01B19}"/>
    <cellStyle name="Eingabe 7 3 3 9 2" xfId="30219" xr:uid="{40E1F9A8-BED3-4E8C-A753-2A0699AAB69A}"/>
    <cellStyle name="Eingabe 7 3 4" xfId="9836" xr:uid="{0F2C2B07-1482-4FE8-9D49-127DA4E3592A}"/>
    <cellStyle name="Eingabe 7 3 4 2" xfId="30220" xr:uid="{35FC156B-6998-4A7E-9582-C72778ABC8C7}"/>
    <cellStyle name="Eingabe 7 3 5" xfId="9837" xr:uid="{B531F21B-54BD-49EF-8FD8-BEE05731B155}"/>
    <cellStyle name="Eingabe 7 3 5 2" xfId="30221" xr:uid="{520F688D-59DB-42AB-BBF5-DA7229526C0C}"/>
    <cellStyle name="Eingabe 7 3 6" xfId="9838" xr:uid="{E20D1F63-7F52-44CA-93F1-0D693BAAF96F}"/>
    <cellStyle name="Eingabe 7 3 6 2" xfId="30222" xr:uid="{B96C204D-A1A7-47BC-8167-F9A450C61FDB}"/>
    <cellStyle name="Eingabe 7 3 7" xfId="9839" xr:uid="{7C6A1871-1222-424E-9D73-24EFF2394FB7}"/>
    <cellStyle name="Eingabe 7 3 7 2" xfId="30223" xr:uid="{C5CDC250-37F5-4918-8FB8-8F133D56EC64}"/>
    <cellStyle name="Eingabe 7 3 8" xfId="9840" xr:uid="{50717C90-51B8-48A7-92AE-021AA1DD11D6}"/>
    <cellStyle name="Eingabe 7 3 8 2" xfId="30224" xr:uid="{D921B159-D20C-49EC-BB1A-5894FD171B5C}"/>
    <cellStyle name="Eingabe 7 3 9" xfId="9841" xr:uid="{876AD326-3F92-473A-A9A0-E5D23A1C3B10}"/>
    <cellStyle name="Eingabe 7 3 9 2" xfId="30225" xr:uid="{D1875AE3-AB7F-48C1-88C2-7A69B6A327CA}"/>
    <cellStyle name="Eingabe 7 4" xfId="9842" xr:uid="{33576AB1-C87F-454C-9AEC-5A39F9D39ED4}"/>
    <cellStyle name="Eingabe 7 4 10" xfId="9843" xr:uid="{2A8268CF-0087-4FE7-B832-22C2CF382A8A}"/>
    <cellStyle name="Eingabe 7 4 10 2" xfId="30226" xr:uid="{B35A1B3B-821E-45C2-A116-34924D4D18A9}"/>
    <cellStyle name="Eingabe 7 4 11" xfId="9844" xr:uid="{A3EB3F98-F2DE-4174-BE7F-10F60011054C}"/>
    <cellStyle name="Eingabe 7 4 11 2" xfId="30227" xr:uid="{5CF8532A-B49F-4336-8B59-F3AFF78266A1}"/>
    <cellStyle name="Eingabe 7 4 12" xfId="9845" xr:uid="{DFBF1DC2-DB4D-4003-86FF-5017B8879CB7}"/>
    <cellStyle name="Eingabe 7 4 12 2" xfId="30228" xr:uid="{BE25A1AE-0769-49E6-86A1-18D9981C8D50}"/>
    <cellStyle name="Eingabe 7 4 13" xfId="9846" xr:uid="{4E4C5F5F-D54A-4CF4-8DF9-478150FC46AE}"/>
    <cellStyle name="Eingabe 7 4 13 2" xfId="30229" xr:uid="{AFA2CD66-1E9E-4FCF-BE47-943E2D08913A}"/>
    <cellStyle name="Eingabe 7 4 14" xfId="9847" xr:uid="{2F71AA8B-7135-46B2-BC53-38E1533614F3}"/>
    <cellStyle name="Eingabe 7 4 14 2" xfId="30230" xr:uid="{332D2BD1-70C0-4BCD-9D41-CE3AFEFBBA84}"/>
    <cellStyle name="Eingabe 7 4 15" xfId="9848" xr:uid="{D5320C3A-C383-462E-A301-EB814CEE6B16}"/>
    <cellStyle name="Eingabe 7 4 15 2" xfId="30231" xr:uid="{CF26CAB2-87F9-4022-8F3F-FD02FA2132A5}"/>
    <cellStyle name="Eingabe 7 4 16" xfId="30232" xr:uid="{4DFF2A61-9B64-4256-9DEF-1357813CF264}"/>
    <cellStyle name="Eingabe 7 4 2" xfId="9849" xr:uid="{0962BC95-A03D-4F17-8DC9-D20F50C0760D}"/>
    <cellStyle name="Eingabe 7 4 2 10" xfId="9850" xr:uid="{E9A7644A-D9F0-4D7C-81BA-4ECC8ED6F248}"/>
    <cellStyle name="Eingabe 7 4 2 10 2" xfId="30233" xr:uid="{6BAF6467-FF4A-42E8-8F6A-22DC0344861B}"/>
    <cellStyle name="Eingabe 7 4 2 11" xfId="9851" xr:uid="{80E6139A-83EF-4664-80A1-D53955C84E1E}"/>
    <cellStyle name="Eingabe 7 4 2 11 2" xfId="30234" xr:uid="{73B82607-4CBC-44D9-A4C9-C9E662627C7F}"/>
    <cellStyle name="Eingabe 7 4 2 12" xfId="9852" xr:uid="{DC439196-065D-4605-A222-3C8B8CD25C83}"/>
    <cellStyle name="Eingabe 7 4 2 12 2" xfId="30235" xr:uid="{46602C5B-C7C5-4099-A32A-030FCD365CC0}"/>
    <cellStyle name="Eingabe 7 4 2 13" xfId="9853" xr:uid="{4A54B770-F9E4-404B-8D20-AE2376F5E5D4}"/>
    <cellStyle name="Eingabe 7 4 2 13 2" xfId="30236" xr:uid="{8F2B6835-C1E6-4401-AF81-93AD4CF477F5}"/>
    <cellStyle name="Eingabe 7 4 2 14" xfId="9854" xr:uid="{1A7B5F0E-2ED8-43FE-83C3-242A772F1DEE}"/>
    <cellStyle name="Eingabe 7 4 2 14 2" xfId="30237" xr:uid="{4FF29408-84B0-4475-84EC-631DA46A8C00}"/>
    <cellStyle name="Eingabe 7 4 2 15" xfId="30238" xr:uid="{2DA4E28F-0DBF-42C4-98F7-DC62846DE957}"/>
    <cellStyle name="Eingabe 7 4 2 2" xfId="9855" xr:uid="{9BEA68DD-2875-4759-AEA2-43F108938FC5}"/>
    <cellStyle name="Eingabe 7 4 2 2 10" xfId="9856" xr:uid="{D4470359-D71E-45E3-A0A7-50AE97C5AE40}"/>
    <cellStyle name="Eingabe 7 4 2 2 10 2" xfId="30239" xr:uid="{A3509AC8-93FC-4765-90E6-BA73FF32B377}"/>
    <cellStyle name="Eingabe 7 4 2 2 11" xfId="9857" xr:uid="{675EC71A-1DE8-4036-9339-46C778B47A7C}"/>
    <cellStyle name="Eingabe 7 4 2 2 11 2" xfId="30240" xr:uid="{8519907A-3585-4EA0-87DF-EFA011869DE1}"/>
    <cellStyle name="Eingabe 7 4 2 2 12" xfId="9858" xr:uid="{57B42198-D6F6-4FA2-B300-8A5362E737F3}"/>
    <cellStyle name="Eingabe 7 4 2 2 12 2" xfId="30241" xr:uid="{9051C20E-31F4-44F5-A373-E74A8659CABF}"/>
    <cellStyle name="Eingabe 7 4 2 2 13" xfId="9859" xr:uid="{3ED4E9F0-CD5A-46F5-B2F0-D8B33C2089AE}"/>
    <cellStyle name="Eingabe 7 4 2 2 13 2" xfId="30242" xr:uid="{883A9E2C-76A2-487C-BE96-CCDCB12555BA}"/>
    <cellStyle name="Eingabe 7 4 2 2 14" xfId="9860" xr:uid="{330D840B-7E80-4AFC-9EB2-DE54BDE60823}"/>
    <cellStyle name="Eingabe 7 4 2 2 14 2" xfId="30243" xr:uid="{3B4B2E39-52E8-4CDA-8443-F2EF93B8E88E}"/>
    <cellStyle name="Eingabe 7 4 2 2 15" xfId="30244" xr:uid="{1ED7FEA0-23F6-4403-88EA-D5A7C766756E}"/>
    <cellStyle name="Eingabe 7 4 2 2 2" xfId="9861" xr:uid="{564EB61E-DBE2-408A-A994-8CCBA3930847}"/>
    <cellStyle name="Eingabe 7 4 2 2 2 2" xfId="30245" xr:uid="{D7E53EA7-CB03-475F-8987-DA576F25F7A0}"/>
    <cellStyle name="Eingabe 7 4 2 2 3" xfId="9862" xr:uid="{D90E9015-6178-4430-846A-393E9AD317D7}"/>
    <cellStyle name="Eingabe 7 4 2 2 3 2" xfId="30246" xr:uid="{22E630F6-3D4D-4CD7-99F4-2033FACEBFFE}"/>
    <cellStyle name="Eingabe 7 4 2 2 4" xfId="9863" xr:uid="{B9B6172E-A668-451D-887B-15BCF2EA08D1}"/>
    <cellStyle name="Eingabe 7 4 2 2 4 2" xfId="30247" xr:uid="{119CF8E2-E150-4197-A95A-87A22DDF0DBE}"/>
    <cellStyle name="Eingabe 7 4 2 2 5" xfId="9864" xr:uid="{4D4470F0-D676-4B8A-A4E5-F5A113283B52}"/>
    <cellStyle name="Eingabe 7 4 2 2 5 2" xfId="30248" xr:uid="{894E0CEA-92FC-4243-89BC-713F34BEB63F}"/>
    <cellStyle name="Eingabe 7 4 2 2 6" xfId="9865" xr:uid="{4ADAE2F7-E2A4-4F9E-B4EE-B2678B859884}"/>
    <cellStyle name="Eingabe 7 4 2 2 6 2" xfId="30249" xr:uid="{11006491-5D3F-47A7-9113-9936269C4B67}"/>
    <cellStyle name="Eingabe 7 4 2 2 7" xfId="9866" xr:uid="{BABD2F72-F12E-4143-8DBF-0204D5896F8D}"/>
    <cellStyle name="Eingabe 7 4 2 2 7 2" xfId="30250" xr:uid="{1F524A87-06E7-46B0-AC3C-C6FEF4E9FDFC}"/>
    <cellStyle name="Eingabe 7 4 2 2 8" xfId="9867" xr:uid="{723145F4-DD5F-4F14-9C9F-492D899F749B}"/>
    <cellStyle name="Eingabe 7 4 2 2 8 2" xfId="30251" xr:uid="{5862697B-25DE-4E97-9794-FED3B6084F07}"/>
    <cellStyle name="Eingabe 7 4 2 2 9" xfId="9868" xr:uid="{681D8434-7C60-42A2-AF70-7CD3C66EE237}"/>
    <cellStyle name="Eingabe 7 4 2 2 9 2" xfId="30252" xr:uid="{40688671-FE99-42A7-9572-4C95191692E9}"/>
    <cellStyle name="Eingabe 7 4 2 3" xfId="9869" xr:uid="{5FA48A6C-A815-4729-AC72-51ED4E822CEE}"/>
    <cellStyle name="Eingabe 7 4 2 3 2" xfId="30253" xr:uid="{3FB69E6F-ACFB-4C78-A543-0ED8D2B6B3D3}"/>
    <cellStyle name="Eingabe 7 4 2 4" xfId="9870" xr:uid="{C8A61090-66CD-450B-B4C5-A131AD75F126}"/>
    <cellStyle name="Eingabe 7 4 2 4 2" xfId="30254" xr:uid="{682AA6A9-EB88-46B6-BEA0-FA5432D5B598}"/>
    <cellStyle name="Eingabe 7 4 2 5" xfId="9871" xr:uid="{4B5CF397-ACF7-483A-8D4A-E44100558DE9}"/>
    <cellStyle name="Eingabe 7 4 2 5 2" xfId="30255" xr:uid="{8C012CFB-02AE-488C-B19C-06F00EA1BEC8}"/>
    <cellStyle name="Eingabe 7 4 2 6" xfId="9872" xr:uid="{183EDCF3-17AD-4816-A3B3-2D90A8290025}"/>
    <cellStyle name="Eingabe 7 4 2 6 2" xfId="30256" xr:uid="{675E610D-BA23-45FB-8F4A-219FF3D8BDD0}"/>
    <cellStyle name="Eingabe 7 4 2 7" xfId="9873" xr:uid="{0684D27F-3CD0-45BD-A617-4DE0FA2B8ADD}"/>
    <cellStyle name="Eingabe 7 4 2 7 2" xfId="30257" xr:uid="{A43C9872-0710-4F20-9D22-5269E3D30323}"/>
    <cellStyle name="Eingabe 7 4 2 8" xfId="9874" xr:uid="{A9D3A43C-1C3C-4D5B-A45C-E61286641D66}"/>
    <cellStyle name="Eingabe 7 4 2 8 2" xfId="30258" xr:uid="{3F101B6F-4D88-48DC-989D-6E343AA3E03E}"/>
    <cellStyle name="Eingabe 7 4 2 9" xfId="9875" xr:uid="{2009BD1A-27FC-4ED8-A568-F91DAF4AAEEE}"/>
    <cellStyle name="Eingabe 7 4 2 9 2" xfId="30259" xr:uid="{8380C2D0-530E-4623-895D-451E28374E83}"/>
    <cellStyle name="Eingabe 7 4 3" xfId="9876" xr:uid="{249BA2B0-D068-4FE3-9E13-BA1E4DCA279A}"/>
    <cellStyle name="Eingabe 7 4 3 10" xfId="9877" xr:uid="{DD1F02A1-69D1-4870-A604-BBD0C562E599}"/>
    <cellStyle name="Eingabe 7 4 3 10 2" xfId="30260" xr:uid="{A651044D-903D-4D76-B8C5-A71ECB9A8C2F}"/>
    <cellStyle name="Eingabe 7 4 3 11" xfId="9878" xr:uid="{5E5A6EE6-8ADE-41C3-9DEB-C265201513B6}"/>
    <cellStyle name="Eingabe 7 4 3 11 2" xfId="30261" xr:uid="{8A4600A5-87C7-4A7B-93CF-FAB597D1F254}"/>
    <cellStyle name="Eingabe 7 4 3 12" xfId="9879" xr:uid="{D9D18D4C-CC4C-447B-AC55-FA0B996ACF2F}"/>
    <cellStyle name="Eingabe 7 4 3 12 2" xfId="30262" xr:uid="{35FE3E30-1088-4681-9746-3FB3BBF785CC}"/>
    <cellStyle name="Eingabe 7 4 3 13" xfId="9880" xr:uid="{1C8E7FEB-A5B3-4CA2-BEF1-FC64904BABDC}"/>
    <cellStyle name="Eingabe 7 4 3 13 2" xfId="30263" xr:uid="{9263AFF4-1411-46D7-9D81-77D91CA5F712}"/>
    <cellStyle name="Eingabe 7 4 3 14" xfId="9881" xr:uid="{F4904634-5527-4DDB-9C3D-598030184D88}"/>
    <cellStyle name="Eingabe 7 4 3 14 2" xfId="30264" xr:uid="{FD76F6B5-073A-4CF8-904B-9474EA4D38E4}"/>
    <cellStyle name="Eingabe 7 4 3 15" xfId="30265" xr:uid="{221D5928-0A04-4C7F-AF03-98E538B2CEE5}"/>
    <cellStyle name="Eingabe 7 4 3 2" xfId="9882" xr:uid="{147A89AA-6897-4196-9F15-3D9DEA5FF5C7}"/>
    <cellStyle name="Eingabe 7 4 3 2 2" xfId="30266" xr:uid="{934FC40C-F922-42E3-9E1B-46A1CD4E26EF}"/>
    <cellStyle name="Eingabe 7 4 3 3" xfId="9883" xr:uid="{13609C12-E9F5-406F-9F90-A09ED436DF3E}"/>
    <cellStyle name="Eingabe 7 4 3 3 2" xfId="30267" xr:uid="{B2CED48B-2700-41B9-B65E-B4A2AE111D8D}"/>
    <cellStyle name="Eingabe 7 4 3 4" xfId="9884" xr:uid="{6D5A5BA4-39B8-4C45-88BF-18B72DE810A0}"/>
    <cellStyle name="Eingabe 7 4 3 4 2" xfId="30268" xr:uid="{F9DB19B7-D1EF-4281-89AF-2F62FD3B6965}"/>
    <cellStyle name="Eingabe 7 4 3 5" xfId="9885" xr:uid="{2DD30F7C-6406-4302-8B32-37ABC1F6B402}"/>
    <cellStyle name="Eingabe 7 4 3 5 2" xfId="30269" xr:uid="{DCB89E29-E1EE-4FAD-B4F7-DE6466509501}"/>
    <cellStyle name="Eingabe 7 4 3 6" xfId="9886" xr:uid="{F0B57540-D233-4D96-B3AC-2A15313FF878}"/>
    <cellStyle name="Eingabe 7 4 3 6 2" xfId="30270" xr:uid="{71617E7E-CA07-4F60-9F2A-164C761EB5F5}"/>
    <cellStyle name="Eingabe 7 4 3 7" xfId="9887" xr:uid="{12ED2521-66B3-4FE9-9D18-2013595C52F2}"/>
    <cellStyle name="Eingabe 7 4 3 7 2" xfId="30271" xr:uid="{B92066D4-85C3-485B-84D7-F86C48647EA6}"/>
    <cellStyle name="Eingabe 7 4 3 8" xfId="9888" xr:uid="{F03923E8-4D88-4A6E-8C03-74267ED9D793}"/>
    <cellStyle name="Eingabe 7 4 3 8 2" xfId="30272" xr:uid="{7C3E7ACE-D4F2-4749-AF86-E13BB7EBDC04}"/>
    <cellStyle name="Eingabe 7 4 3 9" xfId="9889" xr:uid="{65C95DBA-2F52-40C0-9D22-E78A8DFD3CDE}"/>
    <cellStyle name="Eingabe 7 4 3 9 2" xfId="30273" xr:uid="{B563A018-74EC-40DD-820A-17C1122CB775}"/>
    <cellStyle name="Eingabe 7 4 4" xfId="9890" xr:uid="{5456BF89-8EB1-46A2-A265-A98A3DC9E4CB}"/>
    <cellStyle name="Eingabe 7 4 4 2" xfId="30274" xr:uid="{98AC7797-FA81-45C1-B318-AF8096BD306E}"/>
    <cellStyle name="Eingabe 7 4 5" xfId="9891" xr:uid="{F1FD6EB1-AB95-4673-9EAC-0AC61C2E22F4}"/>
    <cellStyle name="Eingabe 7 4 5 2" xfId="30275" xr:uid="{C486CF1E-567E-4428-9A74-DC0626E2F5DD}"/>
    <cellStyle name="Eingabe 7 4 6" xfId="9892" xr:uid="{49F5A817-D196-4947-8CD6-74F616A67F24}"/>
    <cellStyle name="Eingabe 7 4 6 2" xfId="30276" xr:uid="{8D2F157A-8AD6-4064-9E1B-549ADC0263DF}"/>
    <cellStyle name="Eingabe 7 4 7" xfId="9893" xr:uid="{6394AC3C-1495-4CBA-A3FC-0E2F1592A936}"/>
    <cellStyle name="Eingabe 7 4 7 2" xfId="30277" xr:uid="{F48C16AA-7E15-4240-BC9D-519071524FC5}"/>
    <cellStyle name="Eingabe 7 4 8" xfId="9894" xr:uid="{AC1AA6C6-47F9-40A5-9907-7570757070AF}"/>
    <cellStyle name="Eingabe 7 4 8 2" xfId="30278" xr:uid="{0282626A-E912-40A7-BD0B-69F366742EF4}"/>
    <cellStyle name="Eingabe 7 4 9" xfId="9895" xr:uid="{B66A6EBD-D89B-4C83-AE3C-FF05440B9E38}"/>
    <cellStyle name="Eingabe 7 4 9 2" xfId="30279" xr:uid="{83043C63-0C2A-45AA-888B-537B3D97876F}"/>
    <cellStyle name="Eingabe 7 5" xfId="9896" xr:uid="{BB2472D3-ED5F-485F-A361-8FD003AA64B0}"/>
    <cellStyle name="Eingabe 7 5 10" xfId="9897" xr:uid="{713AD15D-BF16-483D-8BAB-AC06D9DE8BC5}"/>
    <cellStyle name="Eingabe 7 5 10 2" xfId="30280" xr:uid="{35E7D86F-62A7-4D37-8DC7-803BEE5AC736}"/>
    <cellStyle name="Eingabe 7 5 11" xfId="9898" xr:uid="{202CBDA1-47DF-4CE3-9C11-0BC03C138CFE}"/>
    <cellStyle name="Eingabe 7 5 11 2" xfId="30281" xr:uid="{83950FBD-C065-4B17-AB15-3EAE7303CBB4}"/>
    <cellStyle name="Eingabe 7 5 12" xfId="9899" xr:uid="{F261F1B5-0893-4AF8-80DC-A4DF678CA9E5}"/>
    <cellStyle name="Eingabe 7 5 12 2" xfId="30282" xr:uid="{ABE0279E-F344-4CAF-B111-D1859AF18C2B}"/>
    <cellStyle name="Eingabe 7 5 13" xfId="9900" xr:uid="{32B24A75-18B0-47C3-B79E-74F8422444E8}"/>
    <cellStyle name="Eingabe 7 5 13 2" xfId="30283" xr:uid="{36CB883B-A68B-4E17-AC73-76D017D8772D}"/>
    <cellStyle name="Eingabe 7 5 14" xfId="9901" xr:uid="{7E810514-C28F-4FCA-93AF-581E81940C9A}"/>
    <cellStyle name="Eingabe 7 5 14 2" xfId="30284" xr:uid="{F4F30A72-6CE5-4270-B236-4A3AF595D263}"/>
    <cellStyle name="Eingabe 7 5 15" xfId="9902" xr:uid="{C0541B6C-9774-449B-8168-2CE36DBDD0F9}"/>
    <cellStyle name="Eingabe 7 5 15 2" xfId="30285" xr:uid="{85A8CA18-32E6-49CF-8F46-7AC189374CF0}"/>
    <cellStyle name="Eingabe 7 5 16" xfId="30286" xr:uid="{5E026BC1-B246-42F0-9F60-098AE701D4A1}"/>
    <cellStyle name="Eingabe 7 5 2" xfId="9903" xr:uid="{476D3063-11DE-4502-9FE2-FFE0C7D831FA}"/>
    <cellStyle name="Eingabe 7 5 2 10" xfId="9904" xr:uid="{2A573A33-6EF4-4EDB-A95C-986C739270DA}"/>
    <cellStyle name="Eingabe 7 5 2 10 2" xfId="30287" xr:uid="{6E6F573A-C96B-48EA-A0DB-0A8E37F6685E}"/>
    <cellStyle name="Eingabe 7 5 2 11" xfId="9905" xr:uid="{5809F688-F4D3-4EBA-B905-ACDA9B58E1BF}"/>
    <cellStyle name="Eingabe 7 5 2 11 2" xfId="30288" xr:uid="{7025C22E-779C-4F7E-8A45-7BBDDF840DF8}"/>
    <cellStyle name="Eingabe 7 5 2 12" xfId="9906" xr:uid="{E5762980-5862-4734-8DE4-2F91CBD38E18}"/>
    <cellStyle name="Eingabe 7 5 2 12 2" xfId="30289" xr:uid="{17A3809E-1B76-4EA0-93ED-1F875FD29832}"/>
    <cellStyle name="Eingabe 7 5 2 13" xfId="9907" xr:uid="{0B378412-ED34-4331-8FA4-10D59AD98643}"/>
    <cellStyle name="Eingabe 7 5 2 13 2" xfId="30290" xr:uid="{9E709136-D149-429B-A1D5-2D42376CCC1B}"/>
    <cellStyle name="Eingabe 7 5 2 14" xfId="9908" xr:uid="{366A007D-B5C6-490F-9090-FE81ACDAE7A3}"/>
    <cellStyle name="Eingabe 7 5 2 14 2" xfId="30291" xr:uid="{852338DB-BC33-436A-B487-89E366456AA0}"/>
    <cellStyle name="Eingabe 7 5 2 15" xfId="30292" xr:uid="{9E7E9184-2356-4448-B6A3-C18CCF0D8EF5}"/>
    <cellStyle name="Eingabe 7 5 2 2" xfId="9909" xr:uid="{DA3FFB6D-2982-494E-B264-E4A08A92A24A}"/>
    <cellStyle name="Eingabe 7 5 2 2 10" xfId="9910" xr:uid="{5D721B30-8CCE-45C1-87C2-8C0440FEE820}"/>
    <cellStyle name="Eingabe 7 5 2 2 10 2" xfId="30293" xr:uid="{F06F9441-57EB-4700-AE04-0B71D7F984C6}"/>
    <cellStyle name="Eingabe 7 5 2 2 11" xfId="9911" xr:uid="{77BCD84E-27AC-401E-8FCE-5CC7565F3EF9}"/>
    <cellStyle name="Eingabe 7 5 2 2 11 2" xfId="30294" xr:uid="{40375A88-DF5D-4A5E-92B6-71A685B3F351}"/>
    <cellStyle name="Eingabe 7 5 2 2 12" xfId="9912" xr:uid="{088CCC9D-8FDA-41EB-87FD-C69A00E19A3B}"/>
    <cellStyle name="Eingabe 7 5 2 2 12 2" xfId="30295" xr:uid="{CADB536F-D29C-4889-A999-30806EE4C51D}"/>
    <cellStyle name="Eingabe 7 5 2 2 13" xfId="9913" xr:uid="{B3DD39E7-2379-4545-884A-EF7A3F4D9F4F}"/>
    <cellStyle name="Eingabe 7 5 2 2 13 2" xfId="30296" xr:uid="{3D1C3DA7-82F2-41BB-8B58-048965C1D67E}"/>
    <cellStyle name="Eingabe 7 5 2 2 14" xfId="9914" xr:uid="{C7FB50A9-960F-4C92-9603-DE3C6E668FCF}"/>
    <cellStyle name="Eingabe 7 5 2 2 14 2" xfId="30297" xr:uid="{8F1F843F-5A08-4883-9ED1-EFB1DB97357F}"/>
    <cellStyle name="Eingabe 7 5 2 2 15" xfId="30298" xr:uid="{25D8894A-B53E-4849-B98C-75BE9804385C}"/>
    <cellStyle name="Eingabe 7 5 2 2 2" xfId="9915" xr:uid="{EDB11590-8913-45E2-9FBF-3954A0480391}"/>
    <cellStyle name="Eingabe 7 5 2 2 2 2" xfId="30299" xr:uid="{E7C72584-0C47-457C-86AA-A3D312B4D32A}"/>
    <cellStyle name="Eingabe 7 5 2 2 3" xfId="9916" xr:uid="{A52C0D93-D406-4BCD-9574-7443D8FC4651}"/>
    <cellStyle name="Eingabe 7 5 2 2 3 2" xfId="30300" xr:uid="{F9C6A183-DDDA-48FA-8978-FD2E9A8B2C53}"/>
    <cellStyle name="Eingabe 7 5 2 2 4" xfId="9917" xr:uid="{E058B349-BDB7-49A5-B8D0-7857C664CC3F}"/>
    <cellStyle name="Eingabe 7 5 2 2 4 2" xfId="30301" xr:uid="{B5475407-CE20-4F4D-8B54-9B4368EA7E3C}"/>
    <cellStyle name="Eingabe 7 5 2 2 5" xfId="9918" xr:uid="{72B95A50-F11B-43D2-BBC0-92771BE5CD63}"/>
    <cellStyle name="Eingabe 7 5 2 2 5 2" xfId="30302" xr:uid="{7D5A33EA-9379-4A85-A4D9-D201AAC3920E}"/>
    <cellStyle name="Eingabe 7 5 2 2 6" xfId="9919" xr:uid="{D917276C-DD00-4279-83A9-0AB7FA1D864B}"/>
    <cellStyle name="Eingabe 7 5 2 2 6 2" xfId="30303" xr:uid="{FBC28EB8-5220-4A02-80D3-0151018B9C4F}"/>
    <cellStyle name="Eingabe 7 5 2 2 7" xfId="9920" xr:uid="{3643D074-9B3E-49DC-AC19-A58CD7F48EBA}"/>
    <cellStyle name="Eingabe 7 5 2 2 7 2" xfId="30304" xr:uid="{307C5ECE-31F4-421D-91CF-7CBC77C9303A}"/>
    <cellStyle name="Eingabe 7 5 2 2 8" xfId="9921" xr:uid="{BA8B05AC-2287-4580-9D8C-1F1C2AF2AC6B}"/>
    <cellStyle name="Eingabe 7 5 2 2 8 2" xfId="30305" xr:uid="{6BFC1530-46A7-4EBE-B2CD-98DC83DF4C37}"/>
    <cellStyle name="Eingabe 7 5 2 2 9" xfId="9922" xr:uid="{16200064-CD87-4F30-BF88-F4D18C773C51}"/>
    <cellStyle name="Eingabe 7 5 2 2 9 2" xfId="30306" xr:uid="{1BCB59CD-254F-4DE8-BF5E-1BE3A5514287}"/>
    <cellStyle name="Eingabe 7 5 2 3" xfId="9923" xr:uid="{1F8FEAFF-D783-444D-9B27-A9E44CB09F02}"/>
    <cellStyle name="Eingabe 7 5 2 3 2" xfId="30307" xr:uid="{A4FCBBEF-7306-470E-BFD4-2A4AABBD1B86}"/>
    <cellStyle name="Eingabe 7 5 2 4" xfId="9924" xr:uid="{7A0F18E8-AFD5-4DAF-8DF7-5E1848063503}"/>
    <cellStyle name="Eingabe 7 5 2 4 2" xfId="30308" xr:uid="{449C4BB0-0E67-47C7-8B33-08051284C589}"/>
    <cellStyle name="Eingabe 7 5 2 5" xfId="9925" xr:uid="{84332410-05BF-455E-93A6-797386E0013B}"/>
    <cellStyle name="Eingabe 7 5 2 5 2" xfId="30309" xr:uid="{9F304BD5-EB9C-42CC-AD07-5A7CFF58AE43}"/>
    <cellStyle name="Eingabe 7 5 2 6" xfId="9926" xr:uid="{03433284-115F-44A8-9335-8E81639880F0}"/>
    <cellStyle name="Eingabe 7 5 2 6 2" xfId="30310" xr:uid="{8D13F812-CDF2-4892-B9BE-D0A31B74F5DC}"/>
    <cellStyle name="Eingabe 7 5 2 7" xfId="9927" xr:uid="{282FDFA7-8370-45FA-8B9A-10FB2B3947DF}"/>
    <cellStyle name="Eingabe 7 5 2 7 2" xfId="30311" xr:uid="{B2990FA2-A6B4-4302-BF6B-C04363AE022A}"/>
    <cellStyle name="Eingabe 7 5 2 8" xfId="9928" xr:uid="{E90877DD-2BB6-4DAD-81AC-0CAEAA2E1948}"/>
    <cellStyle name="Eingabe 7 5 2 8 2" xfId="30312" xr:uid="{7F637AAC-930A-410A-B2F1-31A0C17D6AEE}"/>
    <cellStyle name="Eingabe 7 5 2 9" xfId="9929" xr:uid="{16A73B8A-A789-4EAB-8232-8B3A897C6AEB}"/>
    <cellStyle name="Eingabe 7 5 2 9 2" xfId="30313" xr:uid="{F720E471-170F-470C-810A-E33E4A3218D3}"/>
    <cellStyle name="Eingabe 7 5 3" xfId="9930" xr:uid="{3E4B4F78-E0F3-4D49-9CAD-CA7C58CA7F56}"/>
    <cellStyle name="Eingabe 7 5 3 10" xfId="9931" xr:uid="{D7C6F44C-F4DA-4915-B174-CADA496B0957}"/>
    <cellStyle name="Eingabe 7 5 3 10 2" xfId="30314" xr:uid="{0DA428FB-F8FD-4D3E-AFF8-55975E73073A}"/>
    <cellStyle name="Eingabe 7 5 3 11" xfId="9932" xr:uid="{A644D62F-2408-4342-BD68-63A2B12667AF}"/>
    <cellStyle name="Eingabe 7 5 3 11 2" xfId="30315" xr:uid="{0FDE3D98-B7A9-4DC0-A29A-F7E8E09F139D}"/>
    <cellStyle name="Eingabe 7 5 3 12" xfId="9933" xr:uid="{28A6EDA1-95D9-43CC-A563-A4BF38FDC63C}"/>
    <cellStyle name="Eingabe 7 5 3 12 2" xfId="30316" xr:uid="{CF5B4080-18CD-40B8-A67F-D33F6BE8D86E}"/>
    <cellStyle name="Eingabe 7 5 3 13" xfId="9934" xr:uid="{7E09ED70-3264-445F-A5F1-E31FCD7F9C85}"/>
    <cellStyle name="Eingabe 7 5 3 13 2" xfId="30317" xr:uid="{0314C1DA-79EC-4302-9ED5-F39F36ABB40D}"/>
    <cellStyle name="Eingabe 7 5 3 14" xfId="9935" xr:uid="{C628B7ED-790C-4E97-B52B-1E312E4BC065}"/>
    <cellStyle name="Eingabe 7 5 3 14 2" xfId="30318" xr:uid="{F4F5920A-06AD-4A0C-9391-5CFA7DD72BB6}"/>
    <cellStyle name="Eingabe 7 5 3 15" xfId="30319" xr:uid="{292C7AAF-9648-4913-8A4C-98AA9FA7EFE2}"/>
    <cellStyle name="Eingabe 7 5 3 2" xfId="9936" xr:uid="{CA02F695-BE16-43C8-985B-7FE767610523}"/>
    <cellStyle name="Eingabe 7 5 3 2 2" xfId="30320" xr:uid="{91DCC954-5213-4048-9A40-8354C21BF217}"/>
    <cellStyle name="Eingabe 7 5 3 3" xfId="9937" xr:uid="{66F093B4-0D68-45C3-AB34-D9D4B6D6CF94}"/>
    <cellStyle name="Eingabe 7 5 3 3 2" xfId="30321" xr:uid="{B9CA6309-C01C-431D-88B7-360C5844D6E6}"/>
    <cellStyle name="Eingabe 7 5 3 4" xfId="9938" xr:uid="{A8B6F036-AF60-406B-A927-93263AAAD8AB}"/>
    <cellStyle name="Eingabe 7 5 3 4 2" xfId="30322" xr:uid="{BDAF4AE9-7C4F-4CA7-8D78-ED1E42C5E324}"/>
    <cellStyle name="Eingabe 7 5 3 5" xfId="9939" xr:uid="{53AC76E2-A1F3-4910-B405-6D421A74FF0B}"/>
    <cellStyle name="Eingabe 7 5 3 5 2" xfId="30323" xr:uid="{D8674C53-91CB-41DA-9D8E-91D7BA30427D}"/>
    <cellStyle name="Eingabe 7 5 3 6" xfId="9940" xr:uid="{91017AC1-466D-4032-9284-DC16481EF321}"/>
    <cellStyle name="Eingabe 7 5 3 6 2" xfId="30324" xr:uid="{65749BFD-B559-4B5E-BEBB-20A933226DC9}"/>
    <cellStyle name="Eingabe 7 5 3 7" xfId="9941" xr:uid="{3B7FA286-E783-42D7-97D1-AC62D1D60CE1}"/>
    <cellStyle name="Eingabe 7 5 3 7 2" xfId="30325" xr:uid="{1329F6C5-C2A4-48F0-AE2D-89ACF4BC7351}"/>
    <cellStyle name="Eingabe 7 5 3 8" xfId="9942" xr:uid="{A8A1F1B0-D179-4DD3-88CF-F1DB5C1C4726}"/>
    <cellStyle name="Eingabe 7 5 3 8 2" xfId="30326" xr:uid="{1CE674CB-8BA9-4F5A-9FF8-7D1B2DAAF00C}"/>
    <cellStyle name="Eingabe 7 5 3 9" xfId="9943" xr:uid="{52C5AAE1-EA6C-4709-A54D-1D9EA24B4B57}"/>
    <cellStyle name="Eingabe 7 5 3 9 2" xfId="30327" xr:uid="{E4458E36-1918-4D27-AD75-8315BB19C65B}"/>
    <cellStyle name="Eingabe 7 5 4" xfId="9944" xr:uid="{E4A267AE-02CA-44C0-9014-1AABE3FDD0A3}"/>
    <cellStyle name="Eingabe 7 5 4 2" xfId="30328" xr:uid="{BD64FE1D-D1E9-480F-8238-18A51F6341D8}"/>
    <cellStyle name="Eingabe 7 5 5" xfId="9945" xr:uid="{1C79E07D-B68E-45B4-A7EE-2B85AE3F4AA9}"/>
    <cellStyle name="Eingabe 7 5 5 2" xfId="30329" xr:uid="{1675A575-922C-4F67-B3E5-946654213D89}"/>
    <cellStyle name="Eingabe 7 5 6" xfId="9946" xr:uid="{384BF56F-682B-4C05-A13E-64EF478F5347}"/>
    <cellStyle name="Eingabe 7 5 6 2" xfId="30330" xr:uid="{78BD4F79-61AF-4005-AE98-EE83BC3C1C4D}"/>
    <cellStyle name="Eingabe 7 5 7" xfId="9947" xr:uid="{0B2CB2BF-9BBF-4E26-BAA9-2C18A308F327}"/>
    <cellStyle name="Eingabe 7 5 7 2" xfId="30331" xr:uid="{D0C33EE8-45A5-4A32-8D09-B305D308FE15}"/>
    <cellStyle name="Eingabe 7 5 8" xfId="9948" xr:uid="{F9F410DB-B4E7-4553-A1D4-966E4A5BCA85}"/>
    <cellStyle name="Eingabe 7 5 8 2" xfId="30332" xr:uid="{6E3B7949-769E-46A6-B2FD-512D3E55EDB7}"/>
    <cellStyle name="Eingabe 7 5 9" xfId="9949" xr:uid="{0827F105-AEC1-4BE1-AE3F-78CD1BF136DE}"/>
    <cellStyle name="Eingabe 7 5 9 2" xfId="30333" xr:uid="{39B0B37F-03F9-410C-855E-368880CE4F27}"/>
    <cellStyle name="Eingabe 7 6" xfId="9950" xr:uid="{E515F2E2-EC25-4839-A7D1-4C616DD30892}"/>
    <cellStyle name="Eingabe 7 6 10" xfId="9951" xr:uid="{4258F253-94F2-4E24-9C46-BF2E29BCBDE1}"/>
    <cellStyle name="Eingabe 7 6 10 2" xfId="30334" xr:uid="{81DAA6B5-389D-4433-9124-B7F21608B052}"/>
    <cellStyle name="Eingabe 7 6 11" xfId="9952" xr:uid="{1CD696BB-F6F0-4090-B2C5-9C7CC28F2309}"/>
    <cellStyle name="Eingabe 7 6 11 2" xfId="30335" xr:uid="{14EF06FF-1917-456F-AF51-3B8E0257105F}"/>
    <cellStyle name="Eingabe 7 6 12" xfId="9953" xr:uid="{BE456BE9-949F-42E0-82F3-50E4A18BA7AD}"/>
    <cellStyle name="Eingabe 7 6 12 2" xfId="30336" xr:uid="{C35EB171-F096-4E90-8C9E-3E7533CCCA6B}"/>
    <cellStyle name="Eingabe 7 6 13" xfId="9954" xr:uid="{8BC301FC-CF8F-42BC-9BCA-6807DE642417}"/>
    <cellStyle name="Eingabe 7 6 13 2" xfId="30337" xr:uid="{0F8D0CD1-4DA5-41A6-AEF3-9EE9F00E0580}"/>
    <cellStyle name="Eingabe 7 6 14" xfId="9955" xr:uid="{66C52EDF-2B40-4928-963C-6E9D4C13411C}"/>
    <cellStyle name="Eingabe 7 6 14 2" xfId="30338" xr:uid="{B07715F9-EB1E-4B80-BF71-5EC5580513BC}"/>
    <cellStyle name="Eingabe 7 6 15" xfId="9956" xr:uid="{E893E954-F790-4D26-B9AD-3B52C0D4FD58}"/>
    <cellStyle name="Eingabe 7 6 15 2" xfId="30339" xr:uid="{8F9C5184-4876-4E2D-8C92-43C87537EAE2}"/>
    <cellStyle name="Eingabe 7 6 16" xfId="30340" xr:uid="{AFB93B30-AFE1-48E6-82DB-75C5C9D1CC92}"/>
    <cellStyle name="Eingabe 7 6 2" xfId="9957" xr:uid="{B4C2E96F-E3E0-41C8-BF90-9E4D0D300254}"/>
    <cellStyle name="Eingabe 7 6 2 10" xfId="9958" xr:uid="{D19429A5-74C4-4F71-88DC-4F14CB41EFA0}"/>
    <cellStyle name="Eingabe 7 6 2 10 2" xfId="30341" xr:uid="{613FDD5F-454E-4710-A305-EAD1366B4B8D}"/>
    <cellStyle name="Eingabe 7 6 2 11" xfId="9959" xr:uid="{68A5F584-53E9-46DC-8F92-F0C765334843}"/>
    <cellStyle name="Eingabe 7 6 2 11 2" xfId="30342" xr:uid="{D1A4CCE8-4D2B-484B-8FD7-FA186D2CEF90}"/>
    <cellStyle name="Eingabe 7 6 2 12" xfId="9960" xr:uid="{9A49063F-8C08-40A5-9A86-767406291F6F}"/>
    <cellStyle name="Eingabe 7 6 2 12 2" xfId="30343" xr:uid="{6C3DE4AC-A9FB-4715-AAAC-5424DE70A89F}"/>
    <cellStyle name="Eingabe 7 6 2 13" xfId="9961" xr:uid="{2E4E7968-C6D5-4F89-A735-70C84DAB7ADC}"/>
    <cellStyle name="Eingabe 7 6 2 13 2" xfId="30344" xr:uid="{A6C9F7B0-53C7-4E45-9D8D-FD88318F1EE6}"/>
    <cellStyle name="Eingabe 7 6 2 14" xfId="9962" xr:uid="{9746FE2B-F642-4923-ABBC-5625EE0ACE0F}"/>
    <cellStyle name="Eingabe 7 6 2 14 2" xfId="30345" xr:uid="{022C8576-1D93-4EE1-AAD6-EA376502328B}"/>
    <cellStyle name="Eingabe 7 6 2 15" xfId="30346" xr:uid="{F76252C3-668C-42BD-AF9B-853B3BE5A3D7}"/>
    <cellStyle name="Eingabe 7 6 2 2" xfId="9963" xr:uid="{2921565F-B55A-41EB-B766-5529FFD14855}"/>
    <cellStyle name="Eingabe 7 6 2 2 10" xfId="9964" xr:uid="{8E30C0E0-F042-46B8-8FB3-68E8B48F276A}"/>
    <cellStyle name="Eingabe 7 6 2 2 10 2" xfId="30347" xr:uid="{BCEA537D-21F5-469E-93CD-42860A36801D}"/>
    <cellStyle name="Eingabe 7 6 2 2 11" xfId="9965" xr:uid="{9EE4B906-AB39-4F7C-A4B3-3223105A26A1}"/>
    <cellStyle name="Eingabe 7 6 2 2 11 2" xfId="30348" xr:uid="{62EBBE45-A710-4D55-9452-C84C6E3E4C8D}"/>
    <cellStyle name="Eingabe 7 6 2 2 12" xfId="9966" xr:uid="{4CF357FB-964D-439C-99F6-C426B389222D}"/>
    <cellStyle name="Eingabe 7 6 2 2 12 2" xfId="30349" xr:uid="{9A1D1BD1-43DA-43BD-9E04-814A866C37A8}"/>
    <cellStyle name="Eingabe 7 6 2 2 13" xfId="9967" xr:uid="{4BD5B523-E07C-4BDD-9ADF-6FC98460073A}"/>
    <cellStyle name="Eingabe 7 6 2 2 13 2" xfId="30350" xr:uid="{92F37AA8-5DF5-4439-9E9F-1AC5AD25DB55}"/>
    <cellStyle name="Eingabe 7 6 2 2 14" xfId="9968" xr:uid="{05834F5C-ACC0-4968-8876-62D5E915DC20}"/>
    <cellStyle name="Eingabe 7 6 2 2 14 2" xfId="30351" xr:uid="{31055613-7286-4D17-8D51-024D89FCA08B}"/>
    <cellStyle name="Eingabe 7 6 2 2 15" xfId="30352" xr:uid="{8479358F-D011-4A83-B6FE-8D9E4C4A6FD7}"/>
    <cellStyle name="Eingabe 7 6 2 2 2" xfId="9969" xr:uid="{B747EFEE-A1D5-43EE-B8FA-2824BEE9BEA6}"/>
    <cellStyle name="Eingabe 7 6 2 2 2 2" xfId="30353" xr:uid="{8FD9C8EC-2BDF-4733-95C0-D62ABD54EB5A}"/>
    <cellStyle name="Eingabe 7 6 2 2 3" xfId="9970" xr:uid="{30D8E78C-D32D-4F38-9363-E50811D51D01}"/>
    <cellStyle name="Eingabe 7 6 2 2 3 2" xfId="30354" xr:uid="{8CDA89F7-CA2A-467B-99D8-86411F233B72}"/>
    <cellStyle name="Eingabe 7 6 2 2 4" xfId="9971" xr:uid="{CD2B7D7A-2F51-4FCF-B1D1-8F4C40BD9648}"/>
    <cellStyle name="Eingabe 7 6 2 2 4 2" xfId="30355" xr:uid="{99473DB4-7A9A-49DE-B568-71BC938719FA}"/>
    <cellStyle name="Eingabe 7 6 2 2 5" xfId="9972" xr:uid="{6F703F27-8BC1-453B-B198-59584F25E623}"/>
    <cellStyle name="Eingabe 7 6 2 2 5 2" xfId="30356" xr:uid="{F0BF2AC7-43B8-41A2-A235-5BE3CD0144A0}"/>
    <cellStyle name="Eingabe 7 6 2 2 6" xfId="9973" xr:uid="{0F4D50D4-B494-4369-8D31-689C5EBBE888}"/>
    <cellStyle name="Eingabe 7 6 2 2 6 2" xfId="30357" xr:uid="{1C9423EF-7540-4A04-BD07-D0917F7C7C76}"/>
    <cellStyle name="Eingabe 7 6 2 2 7" xfId="9974" xr:uid="{8A4AFDDD-E1F5-48D1-B0EB-42912A7692EB}"/>
    <cellStyle name="Eingabe 7 6 2 2 7 2" xfId="30358" xr:uid="{99A12305-D216-453C-B022-384DD2275CDE}"/>
    <cellStyle name="Eingabe 7 6 2 2 8" xfId="9975" xr:uid="{A277F03A-D1C3-467B-988A-211D35BA33FB}"/>
    <cellStyle name="Eingabe 7 6 2 2 8 2" xfId="30359" xr:uid="{D061DDFF-961C-49D7-9808-7193C79407CF}"/>
    <cellStyle name="Eingabe 7 6 2 2 9" xfId="9976" xr:uid="{34087203-CAD1-4F1A-9286-9880BF47CF3B}"/>
    <cellStyle name="Eingabe 7 6 2 2 9 2" xfId="30360" xr:uid="{29037981-DBA3-4BBE-AC14-24F3BBE301A2}"/>
    <cellStyle name="Eingabe 7 6 2 3" xfId="9977" xr:uid="{24704547-C0CB-4F00-9FAA-92D512A47B54}"/>
    <cellStyle name="Eingabe 7 6 2 3 2" xfId="30361" xr:uid="{BA5BBBC5-B800-4AAA-83E2-25AD8B5D7D86}"/>
    <cellStyle name="Eingabe 7 6 2 4" xfId="9978" xr:uid="{3792AF0F-0496-4B94-973F-E055774D9A38}"/>
    <cellStyle name="Eingabe 7 6 2 4 2" xfId="30362" xr:uid="{6E5B7273-6C4D-40E7-9F55-A9DCBA95BB84}"/>
    <cellStyle name="Eingabe 7 6 2 5" xfId="9979" xr:uid="{F1B1BE78-9EE7-4D86-9AD0-990377F46F94}"/>
    <cellStyle name="Eingabe 7 6 2 5 2" xfId="30363" xr:uid="{8E83DF79-F647-4A36-924C-DD7EBFC21F1C}"/>
    <cellStyle name="Eingabe 7 6 2 6" xfId="9980" xr:uid="{88C45871-6FBA-48A9-9F8E-A1B7F19E2166}"/>
    <cellStyle name="Eingabe 7 6 2 6 2" xfId="30364" xr:uid="{D7416A44-378F-4D74-9DBD-1151191E4AED}"/>
    <cellStyle name="Eingabe 7 6 2 7" xfId="9981" xr:uid="{A9CB022D-A26E-456F-9B2B-3B587C6E9C86}"/>
    <cellStyle name="Eingabe 7 6 2 7 2" xfId="30365" xr:uid="{57D3D0EF-8771-42F7-9B4E-5665ECD9464E}"/>
    <cellStyle name="Eingabe 7 6 2 8" xfId="9982" xr:uid="{05F41158-736D-4242-AC48-C964F25B480C}"/>
    <cellStyle name="Eingabe 7 6 2 8 2" xfId="30366" xr:uid="{AFBDC756-E457-42D5-BA85-8C60D8639539}"/>
    <cellStyle name="Eingabe 7 6 2 9" xfId="9983" xr:uid="{303A69EE-878B-4E14-86B6-8DEFA73DF200}"/>
    <cellStyle name="Eingabe 7 6 2 9 2" xfId="30367" xr:uid="{B3B1AED0-3837-42CA-A574-79A93587B76B}"/>
    <cellStyle name="Eingabe 7 6 3" xfId="9984" xr:uid="{6AE1A989-27C6-4565-9F1C-E02558256707}"/>
    <cellStyle name="Eingabe 7 6 3 10" xfId="9985" xr:uid="{F2BD4DA4-A727-4051-8961-3822C0029BC5}"/>
    <cellStyle name="Eingabe 7 6 3 10 2" xfId="30368" xr:uid="{E4C29520-1E72-4366-B8AE-960554EADA9C}"/>
    <cellStyle name="Eingabe 7 6 3 11" xfId="9986" xr:uid="{1C70BCBD-1D96-4133-AD87-915B7258159E}"/>
    <cellStyle name="Eingabe 7 6 3 11 2" xfId="30369" xr:uid="{72E86578-DA14-4DFD-8325-8E1315451ED0}"/>
    <cellStyle name="Eingabe 7 6 3 12" xfId="9987" xr:uid="{76E56E11-59D6-480B-8A5F-2D309766A7EB}"/>
    <cellStyle name="Eingabe 7 6 3 12 2" xfId="30370" xr:uid="{0F509760-EC98-4808-A72C-2E5E9DF395C9}"/>
    <cellStyle name="Eingabe 7 6 3 13" xfId="9988" xr:uid="{321F2CD5-0056-44E2-ADF6-DFD0698DE9DC}"/>
    <cellStyle name="Eingabe 7 6 3 13 2" xfId="30371" xr:uid="{8A7E680F-46DA-4A75-B5B1-0FD5A1D94DCF}"/>
    <cellStyle name="Eingabe 7 6 3 14" xfId="9989" xr:uid="{6AEB4986-CD5F-46DE-8AB8-EBDED128C31C}"/>
    <cellStyle name="Eingabe 7 6 3 14 2" xfId="30372" xr:uid="{37B0D23D-E514-4FD3-806F-DAC03A0FA320}"/>
    <cellStyle name="Eingabe 7 6 3 15" xfId="30373" xr:uid="{01A5D2E5-9D4F-4C78-83AA-3CBDE411DD29}"/>
    <cellStyle name="Eingabe 7 6 3 2" xfId="9990" xr:uid="{DAACF3FD-8A93-439B-83BC-3073031F31E1}"/>
    <cellStyle name="Eingabe 7 6 3 2 2" xfId="30374" xr:uid="{1C7868FF-5B3E-4B53-BB0B-E64FA3499162}"/>
    <cellStyle name="Eingabe 7 6 3 3" xfId="9991" xr:uid="{3FD048B4-572D-47BA-949D-B24787FFF4EF}"/>
    <cellStyle name="Eingabe 7 6 3 3 2" xfId="30375" xr:uid="{34FE89CD-5CE2-4E42-904D-0F4216B6D792}"/>
    <cellStyle name="Eingabe 7 6 3 4" xfId="9992" xr:uid="{05515F37-F377-426A-AB31-A14C114DEE25}"/>
    <cellStyle name="Eingabe 7 6 3 4 2" xfId="30376" xr:uid="{5914C3A4-8BC9-4D32-835A-DFF9111484F9}"/>
    <cellStyle name="Eingabe 7 6 3 5" xfId="9993" xr:uid="{25943330-6365-4D04-ACF4-BE5784A67284}"/>
    <cellStyle name="Eingabe 7 6 3 5 2" xfId="30377" xr:uid="{784D0504-C642-4710-8A3B-897B462A62F2}"/>
    <cellStyle name="Eingabe 7 6 3 6" xfId="9994" xr:uid="{44D94DAD-0F32-440A-AF0B-0BB351580F29}"/>
    <cellStyle name="Eingabe 7 6 3 6 2" xfId="30378" xr:uid="{EF0A1E80-99C2-49F4-AD42-8DF79C746ACA}"/>
    <cellStyle name="Eingabe 7 6 3 7" xfId="9995" xr:uid="{896BF22C-9377-488A-BE4E-3619907FE667}"/>
    <cellStyle name="Eingabe 7 6 3 7 2" xfId="30379" xr:uid="{6AB9E13C-3DBD-4ADA-A66E-00322E5A9B59}"/>
    <cellStyle name="Eingabe 7 6 3 8" xfId="9996" xr:uid="{5B8A7080-AF41-49D2-BC25-B1D48F9C03B6}"/>
    <cellStyle name="Eingabe 7 6 3 8 2" xfId="30380" xr:uid="{40349755-7D7C-47A9-BD1C-8424BB9E372E}"/>
    <cellStyle name="Eingabe 7 6 3 9" xfId="9997" xr:uid="{792267E7-3110-4157-9BB8-221E9563C15B}"/>
    <cellStyle name="Eingabe 7 6 3 9 2" xfId="30381" xr:uid="{E981CE18-67FC-40E2-8CB8-CFA9CF465A0A}"/>
    <cellStyle name="Eingabe 7 6 4" xfId="9998" xr:uid="{B7EBE47A-EB9C-413A-B7D3-257FABB1E60C}"/>
    <cellStyle name="Eingabe 7 6 4 2" xfId="30382" xr:uid="{8271EC4E-39CB-407D-B92F-5B934767954A}"/>
    <cellStyle name="Eingabe 7 6 5" xfId="9999" xr:uid="{BDABD2DA-F1B3-483F-8646-DF87CE55FF4E}"/>
    <cellStyle name="Eingabe 7 6 5 2" xfId="30383" xr:uid="{C6ECC7BF-59FC-4BA4-B298-4C9DD176970A}"/>
    <cellStyle name="Eingabe 7 6 6" xfId="10000" xr:uid="{C5EB7165-3308-4344-A7B2-821DBD4292D4}"/>
    <cellStyle name="Eingabe 7 6 6 2" xfId="30384" xr:uid="{E5F4FE69-7725-48CF-BA83-D9D0CF7E6E8E}"/>
    <cellStyle name="Eingabe 7 6 7" xfId="10001" xr:uid="{C85B230D-947E-477C-80EA-C977EE00901E}"/>
    <cellStyle name="Eingabe 7 6 7 2" xfId="30385" xr:uid="{F61A357E-F5D1-4A69-8537-3AB675279DDA}"/>
    <cellStyle name="Eingabe 7 6 8" xfId="10002" xr:uid="{AFF722A6-F28D-4532-8998-03F027AD4710}"/>
    <cellStyle name="Eingabe 7 6 8 2" xfId="30386" xr:uid="{644FD1B8-D4B2-41C9-9DB9-E3D25357A6F7}"/>
    <cellStyle name="Eingabe 7 6 9" xfId="10003" xr:uid="{829B19F0-9806-4A2D-91B7-CD7C0CDD4B31}"/>
    <cellStyle name="Eingabe 7 6 9 2" xfId="30387" xr:uid="{9CE68314-3BE7-4B42-85A3-640A8E534A76}"/>
    <cellStyle name="Eingabe 7 7" xfId="10004" xr:uid="{B4140EA7-1A8E-455D-9FCB-2F77F9E0C2E4}"/>
    <cellStyle name="Eingabe 7 7 10" xfId="10005" xr:uid="{BF27C9DC-F0B5-4D57-955F-EF20CB37F164}"/>
    <cellStyle name="Eingabe 7 7 10 2" xfId="30388" xr:uid="{05955017-D092-461F-B118-7829C53A0D80}"/>
    <cellStyle name="Eingabe 7 7 11" xfId="10006" xr:uid="{7C9EAC0E-CE06-47DA-96EF-9A945C3E4E66}"/>
    <cellStyle name="Eingabe 7 7 11 2" xfId="30389" xr:uid="{A2E26405-8D48-4B55-8BB0-95670D5ECCCD}"/>
    <cellStyle name="Eingabe 7 7 12" xfId="10007" xr:uid="{FF571579-BF83-4D22-B5AE-E6A636FBCFA3}"/>
    <cellStyle name="Eingabe 7 7 12 2" xfId="30390" xr:uid="{EB18337F-F24A-4900-822F-BD7C2E89CA47}"/>
    <cellStyle name="Eingabe 7 7 13" xfId="10008" xr:uid="{A14034D4-B360-4F5C-85C3-945F7B16B972}"/>
    <cellStyle name="Eingabe 7 7 13 2" xfId="30391" xr:uid="{54373E97-4DC7-4B40-BC46-E75952C0E822}"/>
    <cellStyle name="Eingabe 7 7 14" xfId="10009" xr:uid="{C6A4B452-F30F-4737-A639-C51025283B21}"/>
    <cellStyle name="Eingabe 7 7 14 2" xfId="30392" xr:uid="{05FFCC39-E9B2-422F-9417-B9AB4C53B2F9}"/>
    <cellStyle name="Eingabe 7 7 15" xfId="30393" xr:uid="{BBAF3B47-A33F-493A-9F70-DDA0BF2979DE}"/>
    <cellStyle name="Eingabe 7 7 2" xfId="10010" xr:uid="{D3E3325F-EF6C-4FCC-A95E-9EE545577F28}"/>
    <cellStyle name="Eingabe 7 7 2 10" xfId="10011" xr:uid="{F7BDF6F3-BEBD-41DA-9353-E80AF479BF0E}"/>
    <cellStyle name="Eingabe 7 7 2 10 2" xfId="30394" xr:uid="{169AE13A-9917-4BC0-9494-E8689D331B3D}"/>
    <cellStyle name="Eingabe 7 7 2 11" xfId="10012" xr:uid="{21A816B5-6268-4781-A362-B867E848B5FE}"/>
    <cellStyle name="Eingabe 7 7 2 11 2" xfId="30395" xr:uid="{E426F600-BD3A-484F-BB86-F07C5F3CD299}"/>
    <cellStyle name="Eingabe 7 7 2 12" xfId="10013" xr:uid="{D1CBFBCC-1414-411B-8BEB-6546FAD01D3C}"/>
    <cellStyle name="Eingabe 7 7 2 12 2" xfId="30396" xr:uid="{2D62C26C-D4F9-4949-B80C-615DC822BD61}"/>
    <cellStyle name="Eingabe 7 7 2 13" xfId="10014" xr:uid="{49C07BFE-D37B-474C-8F79-2740D26AD5DF}"/>
    <cellStyle name="Eingabe 7 7 2 13 2" xfId="30397" xr:uid="{6EBBBB46-419F-4D96-A70D-0035D09B553E}"/>
    <cellStyle name="Eingabe 7 7 2 14" xfId="10015" xr:uid="{0FF15FD0-B10B-4CDC-A02F-F7634363898D}"/>
    <cellStyle name="Eingabe 7 7 2 14 2" xfId="30398" xr:uid="{3B9AEBCD-5EAE-4EC1-8E09-749CFF545CD8}"/>
    <cellStyle name="Eingabe 7 7 2 15" xfId="30399" xr:uid="{B458E3AD-105E-4719-B1D0-60FA4177E67C}"/>
    <cellStyle name="Eingabe 7 7 2 2" xfId="10016" xr:uid="{12849843-97A4-4608-9E27-261B24424234}"/>
    <cellStyle name="Eingabe 7 7 2 2 2" xfId="30400" xr:uid="{2F21D542-8108-4A98-A5B5-D660A6AEBB3C}"/>
    <cellStyle name="Eingabe 7 7 2 3" xfId="10017" xr:uid="{E9F04E41-A016-4194-9EA8-2CE2F857962A}"/>
    <cellStyle name="Eingabe 7 7 2 3 2" xfId="30401" xr:uid="{6BFA1620-5139-44A2-ABC1-B0DB68216E07}"/>
    <cellStyle name="Eingabe 7 7 2 4" xfId="10018" xr:uid="{3487F5BC-D1A8-47B1-BBA9-975CFB0A27E9}"/>
    <cellStyle name="Eingabe 7 7 2 4 2" xfId="30402" xr:uid="{A9C267D7-2F8A-4110-8A50-4B4FF2E441EF}"/>
    <cellStyle name="Eingabe 7 7 2 5" xfId="10019" xr:uid="{4F7127B4-2E0A-47ED-A050-E65FAFF7F2E1}"/>
    <cellStyle name="Eingabe 7 7 2 5 2" xfId="30403" xr:uid="{968A47BF-224A-4483-9222-AD40E456CBB5}"/>
    <cellStyle name="Eingabe 7 7 2 6" xfId="10020" xr:uid="{60069CA6-5291-4A52-827D-D7D106CAFD2C}"/>
    <cellStyle name="Eingabe 7 7 2 6 2" xfId="30404" xr:uid="{4646B522-77B7-428D-82DC-0DC570E59E89}"/>
    <cellStyle name="Eingabe 7 7 2 7" xfId="10021" xr:uid="{239156E6-0D4A-41A8-8851-FFE02597C308}"/>
    <cellStyle name="Eingabe 7 7 2 7 2" xfId="30405" xr:uid="{B8864025-9FD3-4C36-B665-7BDB7C9CED83}"/>
    <cellStyle name="Eingabe 7 7 2 8" xfId="10022" xr:uid="{D6A8D022-13D8-45BC-8783-A694A77BF4B5}"/>
    <cellStyle name="Eingabe 7 7 2 8 2" xfId="30406" xr:uid="{4CD0BFD6-EC18-4FC4-9D9B-64AB77292BA5}"/>
    <cellStyle name="Eingabe 7 7 2 9" xfId="10023" xr:uid="{811C292D-23C4-4008-882C-3E9EFB823259}"/>
    <cellStyle name="Eingabe 7 7 2 9 2" xfId="30407" xr:uid="{7D1B01D1-A5AA-4CC5-945A-B008383994B4}"/>
    <cellStyle name="Eingabe 7 7 3" xfId="10024" xr:uid="{31A7C987-AB34-4C1E-A8EF-228CB854316A}"/>
    <cellStyle name="Eingabe 7 7 3 2" xfId="30408" xr:uid="{FA1F7629-0C15-41FF-9636-2D199011B83E}"/>
    <cellStyle name="Eingabe 7 7 4" xfId="10025" xr:uid="{38B626B6-17C4-47E3-9F90-E56602B53939}"/>
    <cellStyle name="Eingabe 7 7 4 2" xfId="30409" xr:uid="{F608DB73-6436-4336-90EB-D4C8DCF1835A}"/>
    <cellStyle name="Eingabe 7 7 5" xfId="10026" xr:uid="{CE715865-AC55-4E1D-82B9-9BA96295C284}"/>
    <cellStyle name="Eingabe 7 7 5 2" xfId="30410" xr:uid="{32FBFDF8-D5B1-442B-87B4-631D5AC68D4F}"/>
    <cellStyle name="Eingabe 7 7 6" xfId="10027" xr:uid="{227DC4C5-FE50-4DDE-862C-998A9DD69D32}"/>
    <cellStyle name="Eingabe 7 7 6 2" xfId="30411" xr:uid="{8BA90645-2C88-4C9F-B183-38E1C03C10D9}"/>
    <cellStyle name="Eingabe 7 7 7" xfId="10028" xr:uid="{B963EECF-6FE9-4FD3-966B-6BBD5D6A6141}"/>
    <cellStyle name="Eingabe 7 7 7 2" xfId="30412" xr:uid="{BF807B24-D389-417A-9047-7247E49C3023}"/>
    <cellStyle name="Eingabe 7 7 8" xfId="10029" xr:uid="{5C13495D-93E2-42DC-BB5A-D60F260766E4}"/>
    <cellStyle name="Eingabe 7 7 8 2" xfId="30413" xr:uid="{AACF0D93-0D10-49C5-8DBF-52DD9757534B}"/>
    <cellStyle name="Eingabe 7 7 9" xfId="10030" xr:uid="{3768DD42-375F-4D3A-AB18-25B7FCAAEAB1}"/>
    <cellStyle name="Eingabe 7 7 9 2" xfId="30414" xr:uid="{67375A43-EC5F-47B8-9842-1F346C3EDCA5}"/>
    <cellStyle name="Eingabe 7 8" xfId="10031" xr:uid="{1A01FBB5-D672-4B60-AC34-A27878DE9EBA}"/>
    <cellStyle name="Eingabe 7 8 10" xfId="10032" xr:uid="{B687D858-CCD7-4DD7-AA13-60EE99392630}"/>
    <cellStyle name="Eingabe 7 8 10 2" xfId="30415" xr:uid="{932111F8-0F53-4BE6-A0D9-B1ABE0B601E6}"/>
    <cellStyle name="Eingabe 7 8 11" xfId="10033" xr:uid="{805BCFD8-209C-4117-9342-476AC8AC7E23}"/>
    <cellStyle name="Eingabe 7 8 11 2" xfId="30416" xr:uid="{27A2D27F-970A-49FB-B698-911F25907C6D}"/>
    <cellStyle name="Eingabe 7 8 12" xfId="10034" xr:uid="{4C529B16-51CE-4621-89EE-D34B43AA9C1D}"/>
    <cellStyle name="Eingabe 7 8 12 2" xfId="30417" xr:uid="{C8362C23-3070-4BBF-B95A-0701AD3DA238}"/>
    <cellStyle name="Eingabe 7 8 13" xfId="10035" xr:uid="{A2755D79-1696-4369-A606-42C1F39B6660}"/>
    <cellStyle name="Eingabe 7 8 13 2" xfId="30418" xr:uid="{598D3053-B44A-4691-9AE3-75906E407C4C}"/>
    <cellStyle name="Eingabe 7 8 14" xfId="10036" xr:uid="{6D9A903F-0AFD-4E18-AE06-8F017412B29F}"/>
    <cellStyle name="Eingabe 7 8 14 2" xfId="30419" xr:uid="{1456E4AC-B23F-491C-8275-0A602BF5DC2E}"/>
    <cellStyle name="Eingabe 7 8 15" xfId="30420" xr:uid="{01EB99E5-B027-420C-8E76-4A4227C31F6E}"/>
    <cellStyle name="Eingabe 7 8 2" xfId="10037" xr:uid="{19B9DB7B-84BE-4856-BE96-40A91AF7257B}"/>
    <cellStyle name="Eingabe 7 8 2 2" xfId="30421" xr:uid="{DD106CA8-F5B2-40C9-A9D5-6BD7B246D395}"/>
    <cellStyle name="Eingabe 7 8 3" xfId="10038" xr:uid="{9B12BDE1-F10D-4E4E-8064-395D208F18A4}"/>
    <cellStyle name="Eingabe 7 8 3 2" xfId="30422" xr:uid="{BF73CE6E-92A5-4925-9332-D788F7442DC8}"/>
    <cellStyle name="Eingabe 7 8 4" xfId="10039" xr:uid="{76E84580-3066-40D6-A3FD-C7BA59D7E692}"/>
    <cellStyle name="Eingabe 7 8 4 2" xfId="30423" xr:uid="{8D0156E4-1BD4-47EE-AAEB-4490B76333AF}"/>
    <cellStyle name="Eingabe 7 8 5" xfId="10040" xr:uid="{1CE70014-4FC5-430F-AD47-EAD4AD98C159}"/>
    <cellStyle name="Eingabe 7 8 5 2" xfId="30424" xr:uid="{E8D2C5B1-6142-43BF-BF05-0ED797B16ED3}"/>
    <cellStyle name="Eingabe 7 8 6" xfId="10041" xr:uid="{1B65717D-5D66-4E8A-BF90-16C8CE7B5CCC}"/>
    <cellStyle name="Eingabe 7 8 6 2" xfId="30425" xr:uid="{77BE25C1-10A2-4F04-BD3D-E7A8BE7A7341}"/>
    <cellStyle name="Eingabe 7 8 7" xfId="10042" xr:uid="{15C971D3-9270-4129-A5A8-11F67EA5D264}"/>
    <cellStyle name="Eingabe 7 8 7 2" xfId="30426" xr:uid="{49353DA4-151A-4D87-B8E2-0CE48CE5001B}"/>
    <cellStyle name="Eingabe 7 8 8" xfId="10043" xr:uid="{A0C632D0-FC83-4516-8004-2F74E6959754}"/>
    <cellStyle name="Eingabe 7 8 8 2" xfId="30427" xr:uid="{FD3F9F12-8003-4669-A83A-1F022046C8BD}"/>
    <cellStyle name="Eingabe 7 8 9" xfId="10044" xr:uid="{3CBD8057-418E-4F25-BCE3-86D348423AC3}"/>
    <cellStyle name="Eingabe 7 8 9 2" xfId="30428" xr:uid="{30ED4172-2F67-48AA-9506-937B06423BFE}"/>
    <cellStyle name="Eingabe 7 9" xfId="10045" xr:uid="{2ECCC5D4-C144-436E-ADA6-193AE904FB95}"/>
    <cellStyle name="Eingabe 7 9 2" xfId="30429" xr:uid="{0B6F05CE-6DBD-461F-914E-D8CE4687FDEE}"/>
    <cellStyle name="Eingabe 8" xfId="10046" xr:uid="{7D337FFD-52F0-4B07-8687-09AA2D219BFD}"/>
    <cellStyle name="Eingabe 8 10" xfId="10047" xr:uid="{6184CA0C-9560-4E70-B6E6-8670F859EBD9}"/>
    <cellStyle name="Eingabe 8 10 2" xfId="30430" xr:uid="{488A712C-7157-4C16-93A6-192C0F3340B7}"/>
    <cellStyle name="Eingabe 8 11" xfId="10048" xr:uid="{CD526DA8-E9A0-4508-945A-BD2200E56B4C}"/>
    <cellStyle name="Eingabe 8 11 2" xfId="30431" xr:uid="{31ECDE14-B64B-4F3A-91A5-C1EA99AEE6EB}"/>
    <cellStyle name="Eingabe 8 12" xfId="10049" xr:uid="{E2F75C79-1E4F-4674-8299-EA7D19301546}"/>
    <cellStyle name="Eingabe 8 12 2" xfId="30432" xr:uid="{70D45ADB-6267-43C5-8401-373817CDB4EF}"/>
    <cellStyle name="Eingabe 8 13" xfId="10050" xr:uid="{12C3FA7F-E859-43A5-92D4-7C80218EF2C6}"/>
    <cellStyle name="Eingabe 8 13 2" xfId="30433" xr:uid="{6579C37E-F6F2-42AB-8F54-5FB2FBCC509A}"/>
    <cellStyle name="Eingabe 8 14" xfId="10051" xr:uid="{A08057A3-9CA6-4765-89B5-AD9A44977C38}"/>
    <cellStyle name="Eingabe 8 14 2" xfId="30434" xr:uid="{C39E241E-515B-4DF2-89F7-F5797679D004}"/>
    <cellStyle name="Eingabe 8 15" xfId="10052" xr:uid="{970D6C58-7607-4B07-BC25-A754D81EB57A}"/>
    <cellStyle name="Eingabe 8 15 2" xfId="30435" xr:uid="{3EEC0671-33CA-4C17-BD90-8B8F4D063543}"/>
    <cellStyle name="Eingabe 8 16" xfId="30436" xr:uid="{25F2A230-6AA9-4742-9BB1-9449118637E7}"/>
    <cellStyle name="Eingabe 8 2" xfId="10053" xr:uid="{94F7B35D-D5B0-48A2-8497-56E3AF21A8C2}"/>
    <cellStyle name="Eingabe 8 2 10" xfId="10054" xr:uid="{44343A83-BED9-4722-82EB-9313247C5193}"/>
    <cellStyle name="Eingabe 8 2 10 2" xfId="30437" xr:uid="{651B5AA8-1279-4631-927F-347B549F4658}"/>
    <cellStyle name="Eingabe 8 2 11" xfId="10055" xr:uid="{E3BFC31E-790D-4D53-9BFD-02427BA8F3B6}"/>
    <cellStyle name="Eingabe 8 2 11 2" xfId="30438" xr:uid="{80EEA266-5243-401E-BE29-A080A88E27AF}"/>
    <cellStyle name="Eingabe 8 2 12" xfId="10056" xr:uid="{20F4D74E-3649-4CEF-9125-CD969AA9EE46}"/>
    <cellStyle name="Eingabe 8 2 12 2" xfId="30439" xr:uid="{E7013D5B-DABA-4779-B491-4037BF3BC80B}"/>
    <cellStyle name="Eingabe 8 2 13" xfId="10057" xr:uid="{2CDDA20C-C19C-4E0B-B830-4A6F24444E4F}"/>
    <cellStyle name="Eingabe 8 2 13 2" xfId="30440" xr:uid="{701857BE-AFE1-40CD-A951-D9612D0A6E17}"/>
    <cellStyle name="Eingabe 8 2 14" xfId="10058" xr:uid="{4B58F90D-B9FA-4BD8-8461-30969BFFE76E}"/>
    <cellStyle name="Eingabe 8 2 14 2" xfId="30441" xr:uid="{58D91606-0355-4D6B-8266-55823063AAB6}"/>
    <cellStyle name="Eingabe 8 2 15" xfId="30442" xr:uid="{CE8EFDD6-AEE8-43F0-A948-59E6A19524DD}"/>
    <cellStyle name="Eingabe 8 2 2" xfId="10059" xr:uid="{07D6DE3D-72B7-40B6-A0F9-4A3B01C8E56E}"/>
    <cellStyle name="Eingabe 8 2 2 10" xfId="10060" xr:uid="{A1433E68-0558-4992-A108-89997B3477BE}"/>
    <cellStyle name="Eingabe 8 2 2 10 2" xfId="30443" xr:uid="{82B976AD-8EBE-49C6-AC97-960E5B734891}"/>
    <cellStyle name="Eingabe 8 2 2 11" xfId="10061" xr:uid="{3E40F6C1-8922-48B9-B391-DC8B5CE47839}"/>
    <cellStyle name="Eingabe 8 2 2 11 2" xfId="30444" xr:uid="{89D42076-2803-47CC-BC3E-C030B0187792}"/>
    <cellStyle name="Eingabe 8 2 2 12" xfId="10062" xr:uid="{325CC10D-484F-4C21-90B0-54BE36981AF2}"/>
    <cellStyle name="Eingabe 8 2 2 12 2" xfId="30445" xr:uid="{618C69FC-29B5-4824-A224-397E878C56EA}"/>
    <cellStyle name="Eingabe 8 2 2 13" xfId="10063" xr:uid="{6ED597AB-BDC7-49B6-B759-1735BAD7D904}"/>
    <cellStyle name="Eingabe 8 2 2 13 2" xfId="30446" xr:uid="{88E45F54-E85B-47D2-AC62-B3215764D49F}"/>
    <cellStyle name="Eingabe 8 2 2 14" xfId="10064" xr:uid="{719522BB-9956-48BB-A040-5ABB9652D2F3}"/>
    <cellStyle name="Eingabe 8 2 2 14 2" xfId="30447" xr:uid="{FE8FF325-4F35-4E78-B0F6-8E4F60AFCF00}"/>
    <cellStyle name="Eingabe 8 2 2 15" xfId="30448" xr:uid="{073DC153-5EBE-46A8-831C-7B7EE22AEBC5}"/>
    <cellStyle name="Eingabe 8 2 2 2" xfId="10065" xr:uid="{C12793CE-DF23-4165-91BB-9A4FCB8D2420}"/>
    <cellStyle name="Eingabe 8 2 2 2 2" xfId="30449" xr:uid="{12947D22-5793-403A-830A-315EEE8EB028}"/>
    <cellStyle name="Eingabe 8 2 2 3" xfId="10066" xr:uid="{2C638B7F-9B58-4AD8-A214-54A3023455AA}"/>
    <cellStyle name="Eingabe 8 2 2 3 2" xfId="30450" xr:uid="{01019E94-B07F-4EF4-A05C-A1CA62FBC86A}"/>
    <cellStyle name="Eingabe 8 2 2 4" xfId="10067" xr:uid="{1E1C7957-DE10-4BA2-8993-72065EF38516}"/>
    <cellStyle name="Eingabe 8 2 2 4 2" xfId="30451" xr:uid="{178E3DCF-970E-433E-BED7-95E31087AC31}"/>
    <cellStyle name="Eingabe 8 2 2 5" xfId="10068" xr:uid="{8E85B7AF-0BC1-4EB7-B6C8-B60D4D83F238}"/>
    <cellStyle name="Eingabe 8 2 2 5 2" xfId="30452" xr:uid="{879AC8F3-C59E-459A-9908-CB8AEE038A03}"/>
    <cellStyle name="Eingabe 8 2 2 6" xfId="10069" xr:uid="{3042EDFB-F3BB-485C-AFF3-DE1DED764F34}"/>
    <cellStyle name="Eingabe 8 2 2 6 2" xfId="30453" xr:uid="{9A129FCB-51C6-4FCA-A1B3-0760E9DB9BB1}"/>
    <cellStyle name="Eingabe 8 2 2 7" xfId="10070" xr:uid="{FF42A1EC-35DB-45E9-914D-41A37784283D}"/>
    <cellStyle name="Eingabe 8 2 2 7 2" xfId="30454" xr:uid="{BCF1F495-CFE3-4A7B-8CED-24ACA98DAC91}"/>
    <cellStyle name="Eingabe 8 2 2 8" xfId="10071" xr:uid="{BFC70021-8EAE-4506-9334-67F46F517A46}"/>
    <cellStyle name="Eingabe 8 2 2 8 2" xfId="30455" xr:uid="{667B3096-3971-4AB7-9ACE-3ADC6FD5E744}"/>
    <cellStyle name="Eingabe 8 2 2 9" xfId="10072" xr:uid="{F5EEFD2C-CA00-4D49-BF4D-774D361A5C0F}"/>
    <cellStyle name="Eingabe 8 2 2 9 2" xfId="30456" xr:uid="{EB98E949-8E05-4D9F-B32B-0F4B97EAC364}"/>
    <cellStyle name="Eingabe 8 2 3" xfId="10073" xr:uid="{6474AEE2-C09E-4EE1-9828-B85E2019C177}"/>
    <cellStyle name="Eingabe 8 2 3 2" xfId="30457" xr:uid="{9A4FF97B-DCA1-444E-A076-CC1CF49A54AF}"/>
    <cellStyle name="Eingabe 8 2 4" xfId="10074" xr:uid="{7B8C9146-4C72-4F64-A403-AFD28E867252}"/>
    <cellStyle name="Eingabe 8 2 4 2" xfId="30458" xr:uid="{D694FCA8-492C-4B76-8DB0-BF107CBEC628}"/>
    <cellStyle name="Eingabe 8 2 5" xfId="10075" xr:uid="{9EC3FCE7-8455-48C6-9654-543BA916253D}"/>
    <cellStyle name="Eingabe 8 2 5 2" xfId="30459" xr:uid="{87003DE9-1C16-4403-94C9-4B80997F23F7}"/>
    <cellStyle name="Eingabe 8 2 6" xfId="10076" xr:uid="{D3084CC6-25DD-4C8D-8B43-08259A212F36}"/>
    <cellStyle name="Eingabe 8 2 6 2" xfId="30460" xr:uid="{00825C5E-234D-45E0-8850-CCBFC0449D6F}"/>
    <cellStyle name="Eingabe 8 2 7" xfId="10077" xr:uid="{10C34B2B-C28C-4FC6-9745-4668B74D8A71}"/>
    <cellStyle name="Eingabe 8 2 7 2" xfId="30461" xr:uid="{0380D3EC-EC6B-4867-B2A8-715308E7A7EB}"/>
    <cellStyle name="Eingabe 8 2 8" xfId="10078" xr:uid="{2CDAD577-A507-4674-887D-2C2FB54F3E1E}"/>
    <cellStyle name="Eingabe 8 2 8 2" xfId="30462" xr:uid="{C8AA5A60-3AC0-42F1-9315-727E875CE175}"/>
    <cellStyle name="Eingabe 8 2 9" xfId="10079" xr:uid="{1D256A14-7363-4BCB-9E37-3934D53D4FBC}"/>
    <cellStyle name="Eingabe 8 2 9 2" xfId="30463" xr:uid="{7303AE14-C7AA-4D10-973F-E93DC9BFD7E7}"/>
    <cellStyle name="Eingabe 8 3" xfId="10080" xr:uid="{6C6AF1EA-1C63-4722-8AFC-EEE5EE142B36}"/>
    <cellStyle name="Eingabe 8 3 10" xfId="10081" xr:uid="{B6B4B638-70E1-4901-A842-F4CA96D3DE11}"/>
    <cellStyle name="Eingabe 8 3 10 2" xfId="30464" xr:uid="{E443DC0E-09CC-4D5F-A114-C5D675920E52}"/>
    <cellStyle name="Eingabe 8 3 11" xfId="10082" xr:uid="{C47AB652-1358-4DC0-9490-ACF20B14434C}"/>
    <cellStyle name="Eingabe 8 3 11 2" xfId="30465" xr:uid="{8F226D63-8A68-464B-BAA0-4B2F792AFA66}"/>
    <cellStyle name="Eingabe 8 3 12" xfId="10083" xr:uid="{0E0210D4-15E2-467F-9363-A86BEAA2FB1B}"/>
    <cellStyle name="Eingabe 8 3 12 2" xfId="30466" xr:uid="{1A02A07C-CC67-4B3F-A54D-B992DA0FE41F}"/>
    <cellStyle name="Eingabe 8 3 13" xfId="10084" xr:uid="{68A54C08-9E02-4B32-81DC-7FCFE731707E}"/>
    <cellStyle name="Eingabe 8 3 13 2" xfId="30467" xr:uid="{9C9CCC6C-0C69-4064-9B5A-3B56CF3B6439}"/>
    <cellStyle name="Eingabe 8 3 14" xfId="10085" xr:uid="{FC7B9910-9CB7-40B9-B34F-61BAFCB4D372}"/>
    <cellStyle name="Eingabe 8 3 14 2" xfId="30468" xr:uid="{DF7341E1-527E-4C8F-BB8C-54F45BF6AB35}"/>
    <cellStyle name="Eingabe 8 3 15" xfId="30469" xr:uid="{DE48F178-7899-46AE-9AF2-31083F804B88}"/>
    <cellStyle name="Eingabe 8 3 2" xfId="10086" xr:uid="{189A0208-A1D5-4402-BCF0-39959069A4AF}"/>
    <cellStyle name="Eingabe 8 3 2 2" xfId="30470" xr:uid="{D78B9537-2CDF-4D99-B004-380F557C2E61}"/>
    <cellStyle name="Eingabe 8 3 3" xfId="10087" xr:uid="{83208049-6D43-4DA1-AAF4-EC1A97A4E82D}"/>
    <cellStyle name="Eingabe 8 3 3 2" xfId="30471" xr:uid="{34F96D09-43BF-4323-A0C0-E8D4B2BB4782}"/>
    <cellStyle name="Eingabe 8 3 4" xfId="10088" xr:uid="{3BBF8790-24A6-48D9-A45D-2AA2159ACC84}"/>
    <cellStyle name="Eingabe 8 3 4 2" xfId="30472" xr:uid="{78150F7B-FEB1-4263-AB59-1B5C74BC0B7E}"/>
    <cellStyle name="Eingabe 8 3 5" xfId="10089" xr:uid="{53BD2E66-50E3-40FF-BA18-9874C6FB54A4}"/>
    <cellStyle name="Eingabe 8 3 5 2" xfId="30473" xr:uid="{BEBF5799-67B9-436F-B0CA-63E088CE1AFC}"/>
    <cellStyle name="Eingabe 8 3 6" xfId="10090" xr:uid="{0632B695-9EF6-4B16-956B-B4630B622E0F}"/>
    <cellStyle name="Eingabe 8 3 6 2" xfId="30474" xr:uid="{FC8EC1D0-973A-4DC6-910F-AEA1279BA909}"/>
    <cellStyle name="Eingabe 8 3 7" xfId="10091" xr:uid="{4E02E157-44D0-4967-94BB-D0F7E7C940B4}"/>
    <cellStyle name="Eingabe 8 3 7 2" xfId="30475" xr:uid="{74AE52D1-6879-40F5-8F85-123E32680630}"/>
    <cellStyle name="Eingabe 8 3 8" xfId="10092" xr:uid="{AD98A5C2-3F16-4CD4-AA00-A3E334219CD9}"/>
    <cellStyle name="Eingabe 8 3 8 2" xfId="30476" xr:uid="{119CCB72-AB7C-4E85-A8B0-635341B19A98}"/>
    <cellStyle name="Eingabe 8 3 9" xfId="10093" xr:uid="{C46367AB-69CD-41CC-9282-1C652F07C732}"/>
    <cellStyle name="Eingabe 8 3 9 2" xfId="30477" xr:uid="{05280E8A-F36D-48D2-8F7D-27B73A4DF7A0}"/>
    <cellStyle name="Eingabe 8 4" xfId="10094" xr:uid="{DD5174A5-0ECA-4829-9436-A8210160C9C2}"/>
    <cellStyle name="Eingabe 8 4 2" xfId="30478" xr:uid="{39BE8149-F8A5-401E-9DAA-375CD61C4586}"/>
    <cellStyle name="Eingabe 8 5" xfId="10095" xr:uid="{83D71BA0-4D10-4A17-AAF7-3C85D8F4BCA6}"/>
    <cellStyle name="Eingabe 8 5 2" xfId="30479" xr:uid="{BE281FD8-112E-49DF-81E4-EC5FD2D2DFC1}"/>
    <cellStyle name="Eingabe 8 6" xfId="10096" xr:uid="{0F6698F9-70BC-4915-8BBE-2BC7C0D356CD}"/>
    <cellStyle name="Eingabe 8 6 2" xfId="30480" xr:uid="{C041E5E7-5C02-443E-9030-A470E5513D55}"/>
    <cellStyle name="Eingabe 8 7" xfId="10097" xr:uid="{65A796F0-4113-4D5B-80E0-3139C639111E}"/>
    <cellStyle name="Eingabe 8 7 2" xfId="30481" xr:uid="{42D72A07-CFDA-4781-A829-0FF4A7C7CCE8}"/>
    <cellStyle name="Eingabe 8 8" xfId="10098" xr:uid="{58270132-064C-496F-B8A1-990FA031EC0E}"/>
    <cellStyle name="Eingabe 8 8 2" xfId="30482" xr:uid="{06F20C69-9433-40B9-B454-3D65DCE867A0}"/>
    <cellStyle name="Eingabe 8 9" xfId="10099" xr:uid="{244C2C6D-3D38-43A9-B419-5D8239382D97}"/>
    <cellStyle name="Eingabe 8 9 2" xfId="30483" xr:uid="{51218C51-AD9A-42CB-B051-224914E59225}"/>
    <cellStyle name="Eingabe 9" xfId="10100" xr:uid="{555734CF-1C39-46BF-B7AD-C2679AFC2DD3}"/>
    <cellStyle name="Eingabe 9 10" xfId="10101" xr:uid="{7FF971EE-8DBF-4AF9-943B-D2CC41975EA5}"/>
    <cellStyle name="Eingabe 9 10 2" xfId="30484" xr:uid="{24ED22C8-D474-479C-998E-7A78B76925AB}"/>
    <cellStyle name="Eingabe 9 11" xfId="10102" xr:uid="{1E5F34E5-48FD-4699-B101-91E64184FD38}"/>
    <cellStyle name="Eingabe 9 11 2" xfId="30485" xr:uid="{F417CE89-950A-4E2F-A309-CB18E6CC96CC}"/>
    <cellStyle name="Eingabe 9 12" xfId="10103" xr:uid="{21E90F72-486A-4721-AC07-D86A465BEAD9}"/>
    <cellStyle name="Eingabe 9 12 2" xfId="30486" xr:uid="{B632EB36-AF42-459B-A929-4A0D1FBF536E}"/>
    <cellStyle name="Eingabe 9 13" xfId="10104" xr:uid="{FB09E56F-483F-44E4-814D-5ADC50163BCB}"/>
    <cellStyle name="Eingabe 9 13 2" xfId="30487" xr:uid="{4AA571D4-13ED-488F-90D7-5987A69D5390}"/>
    <cellStyle name="Eingabe 9 14" xfId="10105" xr:uid="{26E340E0-A0EE-439A-A56C-C69ED75950C6}"/>
    <cellStyle name="Eingabe 9 14 2" xfId="30488" xr:uid="{BC12E682-3964-48BE-AC3A-FF3267E8215D}"/>
    <cellStyle name="Eingabe 9 15" xfId="10106" xr:uid="{D068DE81-CAD3-4A75-B877-7FF26E2670E4}"/>
    <cellStyle name="Eingabe 9 15 2" xfId="30489" xr:uid="{05775B01-730A-4FFF-87C1-7FF3C7047081}"/>
    <cellStyle name="Eingabe 9 16" xfId="30490" xr:uid="{828271E5-9B88-4476-A081-44277DA39764}"/>
    <cellStyle name="Eingabe 9 2" xfId="10107" xr:uid="{6E9665E8-A2AE-47D1-B72F-193DD494E839}"/>
    <cellStyle name="Eingabe 9 2 10" xfId="10108" xr:uid="{47035181-16F6-4B49-8944-10EBEAE8DBDD}"/>
    <cellStyle name="Eingabe 9 2 10 2" xfId="30491" xr:uid="{46EC3D14-787E-4475-A136-808F4DA66513}"/>
    <cellStyle name="Eingabe 9 2 11" xfId="10109" xr:uid="{08BBCAE7-A55D-49B9-89BF-CD7F5939BDD3}"/>
    <cellStyle name="Eingabe 9 2 11 2" xfId="30492" xr:uid="{2462D53B-B381-47E8-B000-B08552BA56F7}"/>
    <cellStyle name="Eingabe 9 2 12" xfId="10110" xr:uid="{3F3DBB14-C379-4589-9160-BBC2C129B943}"/>
    <cellStyle name="Eingabe 9 2 12 2" xfId="30493" xr:uid="{34AF708A-5C6D-4C6C-95C7-B1C0ACCDCF15}"/>
    <cellStyle name="Eingabe 9 2 13" xfId="10111" xr:uid="{00197DB3-E719-4EF6-89EF-3D5C1BD0FD22}"/>
    <cellStyle name="Eingabe 9 2 13 2" xfId="30494" xr:uid="{89FE8311-511D-4244-9B6D-2B4ABDB70330}"/>
    <cellStyle name="Eingabe 9 2 14" xfId="10112" xr:uid="{56C2E542-1502-4A94-B2A5-0C9EB70970A7}"/>
    <cellStyle name="Eingabe 9 2 14 2" xfId="30495" xr:uid="{E4DCACAB-FF9C-4FFB-8EFE-4BBB7590C140}"/>
    <cellStyle name="Eingabe 9 2 15" xfId="30496" xr:uid="{5BAB1AD4-ED18-4F63-B2CF-85A02BB910F2}"/>
    <cellStyle name="Eingabe 9 2 2" xfId="10113" xr:uid="{6F7DC715-18A1-4869-B456-99DF5E9A5F80}"/>
    <cellStyle name="Eingabe 9 2 2 10" xfId="10114" xr:uid="{C7BBBAE8-1556-48DB-B520-EA43E3087961}"/>
    <cellStyle name="Eingabe 9 2 2 10 2" xfId="30497" xr:uid="{5E0B31C4-11B6-48DC-8320-4587C8DE79E5}"/>
    <cellStyle name="Eingabe 9 2 2 11" xfId="10115" xr:uid="{93859B77-E5F7-463A-849D-D199D3C5FE37}"/>
    <cellStyle name="Eingabe 9 2 2 11 2" xfId="30498" xr:uid="{3178D4CF-8608-4D5F-A93C-4539D5210A31}"/>
    <cellStyle name="Eingabe 9 2 2 12" xfId="10116" xr:uid="{FF017543-67E3-4B52-BAC2-8DF6973C95BC}"/>
    <cellStyle name="Eingabe 9 2 2 12 2" xfId="30499" xr:uid="{3753ED43-C7C5-4CE9-A821-BC207702DB30}"/>
    <cellStyle name="Eingabe 9 2 2 13" xfId="10117" xr:uid="{4B86DEFA-99EB-4706-811A-9C4AFA6D61C3}"/>
    <cellStyle name="Eingabe 9 2 2 13 2" xfId="30500" xr:uid="{5B2CC5C5-6AF8-4C75-826C-C818C0024A65}"/>
    <cellStyle name="Eingabe 9 2 2 14" xfId="10118" xr:uid="{009858D7-EA18-4E46-80BB-1CA8FC4E1F60}"/>
    <cellStyle name="Eingabe 9 2 2 14 2" xfId="30501" xr:uid="{94FEAA56-DA28-4979-832A-95A90429E70A}"/>
    <cellStyle name="Eingabe 9 2 2 15" xfId="30502" xr:uid="{F7117003-F1DF-42CD-BE18-F391D2815975}"/>
    <cellStyle name="Eingabe 9 2 2 2" xfId="10119" xr:uid="{5179E0E9-637E-4673-80AC-227495083C48}"/>
    <cellStyle name="Eingabe 9 2 2 2 2" xfId="30503" xr:uid="{F27801B7-94FC-44E6-8325-179609814DA1}"/>
    <cellStyle name="Eingabe 9 2 2 3" xfId="10120" xr:uid="{8DCC1AD0-2CDE-479E-8C06-D36CAE498F7D}"/>
    <cellStyle name="Eingabe 9 2 2 3 2" xfId="30504" xr:uid="{7C4558DF-3860-4A4D-A534-949D020CE958}"/>
    <cellStyle name="Eingabe 9 2 2 4" xfId="10121" xr:uid="{F40AB487-A2A1-4E78-A7D7-A981860BE3AB}"/>
    <cellStyle name="Eingabe 9 2 2 4 2" xfId="30505" xr:uid="{4E0CB8C7-DCD3-461F-B972-1046983A0AFA}"/>
    <cellStyle name="Eingabe 9 2 2 5" xfId="10122" xr:uid="{428CA070-9433-444A-A7C1-0B54B0F446B1}"/>
    <cellStyle name="Eingabe 9 2 2 5 2" xfId="30506" xr:uid="{EAE6390B-1CE6-4E5E-A1BA-128261654E99}"/>
    <cellStyle name="Eingabe 9 2 2 6" xfId="10123" xr:uid="{C53D1826-6778-4B69-83B3-5DF0B76B044C}"/>
    <cellStyle name="Eingabe 9 2 2 6 2" xfId="30507" xr:uid="{ABD138E3-2841-4BE1-9CD1-E4FCCF1B8060}"/>
    <cellStyle name="Eingabe 9 2 2 7" xfId="10124" xr:uid="{C7707673-1690-42F0-B300-344DB83692B0}"/>
    <cellStyle name="Eingabe 9 2 2 7 2" xfId="30508" xr:uid="{E0B10FE6-D957-4248-AF6C-C684280BE60F}"/>
    <cellStyle name="Eingabe 9 2 2 8" xfId="10125" xr:uid="{B710FFE0-EA56-4F5B-919F-753D4E8EF213}"/>
    <cellStyle name="Eingabe 9 2 2 8 2" xfId="30509" xr:uid="{B62B3507-DB9E-41E7-AE93-B2265ACDA1C0}"/>
    <cellStyle name="Eingabe 9 2 2 9" xfId="10126" xr:uid="{F0D66C6D-DA89-4AE1-84FF-1D5EF1BEC88D}"/>
    <cellStyle name="Eingabe 9 2 2 9 2" xfId="30510" xr:uid="{7E4AE62F-BD90-44F8-AF17-656CE6BF0CC6}"/>
    <cellStyle name="Eingabe 9 2 3" xfId="10127" xr:uid="{8368C63F-4BB4-4D18-B6BC-CE952DEB9C50}"/>
    <cellStyle name="Eingabe 9 2 3 2" xfId="30511" xr:uid="{5799DF57-1A8E-4DB8-8864-3D302CD89004}"/>
    <cellStyle name="Eingabe 9 2 4" xfId="10128" xr:uid="{DA3E05D9-55C8-4E5C-A59F-0063C69033E9}"/>
    <cellStyle name="Eingabe 9 2 4 2" xfId="30512" xr:uid="{5559C8CA-83C9-4535-A276-7E9FC82C4025}"/>
    <cellStyle name="Eingabe 9 2 5" xfId="10129" xr:uid="{40922D20-77DA-4986-9B30-FDCBC6045F71}"/>
    <cellStyle name="Eingabe 9 2 5 2" xfId="30513" xr:uid="{C8B7D054-CB06-48B5-9A2F-07F70CFBE3EC}"/>
    <cellStyle name="Eingabe 9 2 6" xfId="10130" xr:uid="{4FDC3A96-E300-4514-AC12-0D47FC04765F}"/>
    <cellStyle name="Eingabe 9 2 6 2" xfId="30514" xr:uid="{47B1F779-0097-48E1-A054-C7DC452DD79A}"/>
    <cellStyle name="Eingabe 9 2 7" xfId="10131" xr:uid="{3D754BAA-0A64-46F9-8935-7454F25F8C95}"/>
    <cellStyle name="Eingabe 9 2 7 2" xfId="30515" xr:uid="{186F841B-17CF-488B-890F-20782F182517}"/>
    <cellStyle name="Eingabe 9 2 8" xfId="10132" xr:uid="{B90FBAC3-AFB6-4E1C-A27A-5E9F24953DA0}"/>
    <cellStyle name="Eingabe 9 2 8 2" xfId="30516" xr:uid="{52EFC805-8F22-452C-ACD9-3994701D4E4F}"/>
    <cellStyle name="Eingabe 9 2 9" xfId="10133" xr:uid="{A8EA962D-F0AF-4630-A6C4-3E35A61EF45F}"/>
    <cellStyle name="Eingabe 9 2 9 2" xfId="30517" xr:uid="{89ED0A9D-6046-457B-86D1-37951DDE87A3}"/>
    <cellStyle name="Eingabe 9 3" xfId="10134" xr:uid="{8A00EC94-48C6-4410-9984-E672B61B4E42}"/>
    <cellStyle name="Eingabe 9 3 10" xfId="10135" xr:uid="{E1086263-8C7C-4D68-9AF3-9581575C12E6}"/>
    <cellStyle name="Eingabe 9 3 10 2" xfId="30518" xr:uid="{AE8FA84B-0DE5-4E94-84C5-13E482E2EEEC}"/>
    <cellStyle name="Eingabe 9 3 11" xfId="10136" xr:uid="{67FC20FC-B50D-4887-9CC6-6A77A279DDE8}"/>
    <cellStyle name="Eingabe 9 3 11 2" xfId="30519" xr:uid="{7EB9A2BD-05A7-403E-9362-332F4F4BA602}"/>
    <cellStyle name="Eingabe 9 3 12" xfId="10137" xr:uid="{EBE6ED2E-2402-4E58-BB42-13E5FEB1B596}"/>
    <cellStyle name="Eingabe 9 3 12 2" xfId="30520" xr:uid="{B7DE086E-149C-407A-AA37-C50A28AE04BF}"/>
    <cellStyle name="Eingabe 9 3 13" xfId="10138" xr:uid="{D1C6B130-7D05-4FBB-944B-BA8E5A0CD0CB}"/>
    <cellStyle name="Eingabe 9 3 13 2" xfId="30521" xr:uid="{40CA9AAD-2BBF-4F27-8DB9-E8F16DE514A0}"/>
    <cellStyle name="Eingabe 9 3 14" xfId="10139" xr:uid="{4C468B23-5305-43B8-93F2-2352C647AF4D}"/>
    <cellStyle name="Eingabe 9 3 14 2" xfId="30522" xr:uid="{0C29678D-EDA5-4786-B8C5-D6DBF623D2F7}"/>
    <cellStyle name="Eingabe 9 3 15" xfId="30523" xr:uid="{38D5E01D-63A8-4465-8BFE-76022A2B1450}"/>
    <cellStyle name="Eingabe 9 3 2" xfId="10140" xr:uid="{0F1F8F9E-CCB7-4120-9ACB-09E655F232B3}"/>
    <cellStyle name="Eingabe 9 3 2 2" xfId="30524" xr:uid="{6437D448-7DFD-4256-80D1-02B968707F2D}"/>
    <cellStyle name="Eingabe 9 3 3" xfId="10141" xr:uid="{5743C9AE-6221-453F-AF0B-AC6AA8F9CD1F}"/>
    <cellStyle name="Eingabe 9 3 3 2" xfId="30525" xr:uid="{D770A2CD-8639-474A-80CE-17157F227781}"/>
    <cellStyle name="Eingabe 9 3 4" xfId="10142" xr:uid="{52A372FC-5962-4C29-B32C-4C0012E21835}"/>
    <cellStyle name="Eingabe 9 3 4 2" xfId="30526" xr:uid="{4637BCEB-EA14-4F02-AA1A-036DCD19BE36}"/>
    <cellStyle name="Eingabe 9 3 5" xfId="10143" xr:uid="{47C591FC-1496-4907-8C6B-C0D016B2650E}"/>
    <cellStyle name="Eingabe 9 3 5 2" xfId="30527" xr:uid="{EA2C23E7-A837-4F6D-8415-6DED2C484145}"/>
    <cellStyle name="Eingabe 9 3 6" xfId="10144" xr:uid="{067C6DDB-959D-4009-A3F0-FD896C10A633}"/>
    <cellStyle name="Eingabe 9 3 6 2" xfId="30528" xr:uid="{F73BB30F-EED8-47D7-BAC7-A19CB25DB401}"/>
    <cellStyle name="Eingabe 9 3 7" xfId="10145" xr:uid="{407EDFF5-66BB-49B5-9C69-1F6876FF2C96}"/>
    <cellStyle name="Eingabe 9 3 7 2" xfId="30529" xr:uid="{E08BA72A-88E3-4BD4-8E4C-6BD94B37F745}"/>
    <cellStyle name="Eingabe 9 3 8" xfId="10146" xr:uid="{F5CFDCCC-2A66-4F5A-857B-EC773F528ABC}"/>
    <cellStyle name="Eingabe 9 3 8 2" xfId="30530" xr:uid="{BD50744D-567E-48A5-AD61-6E79C4006F8A}"/>
    <cellStyle name="Eingabe 9 3 9" xfId="10147" xr:uid="{503EEA59-1F92-4295-9C28-6B7A95C2DFD2}"/>
    <cellStyle name="Eingabe 9 3 9 2" xfId="30531" xr:uid="{9085166A-A89B-45FB-A7FC-BCAC52055625}"/>
    <cellStyle name="Eingabe 9 4" xfId="10148" xr:uid="{A7066071-33F7-422F-88C3-A2651C0543D2}"/>
    <cellStyle name="Eingabe 9 4 2" xfId="30532" xr:uid="{D1C996CE-1EF4-4695-ADF3-0736E84D1DF8}"/>
    <cellStyle name="Eingabe 9 5" xfId="10149" xr:uid="{D7A4930E-8F86-4EDB-9D9E-6584FE8C5D5A}"/>
    <cellStyle name="Eingabe 9 5 2" xfId="30533" xr:uid="{309B2F3F-7B97-4EF3-AB3D-2C72D0D94502}"/>
    <cellStyle name="Eingabe 9 6" xfId="10150" xr:uid="{75A797E6-3AF4-41AB-8EC6-731797851B24}"/>
    <cellStyle name="Eingabe 9 6 2" xfId="30534" xr:uid="{E802E287-4499-4A24-9D73-B43941206F8E}"/>
    <cellStyle name="Eingabe 9 7" xfId="10151" xr:uid="{2C32CF49-C365-437C-A674-DBE7F71F44FE}"/>
    <cellStyle name="Eingabe 9 7 2" xfId="30535" xr:uid="{10724F07-65F2-4220-9547-4A38C9503177}"/>
    <cellStyle name="Eingabe 9 8" xfId="10152" xr:uid="{4F188267-6EB3-4E6B-BAF7-42A52A161806}"/>
    <cellStyle name="Eingabe 9 8 2" xfId="30536" xr:uid="{3DAE662D-CB58-43F8-946F-6CE5E7B0431E}"/>
    <cellStyle name="Eingabe 9 9" xfId="10153" xr:uid="{646B4BF6-9A83-4C6B-9EAB-58E5BF003008}"/>
    <cellStyle name="Eingabe 9 9 2" xfId="30537" xr:uid="{BEB4B17F-EDE5-4046-8A8B-F0721C5BE061}"/>
    <cellStyle name="Enlarge title text, yellow on blue" xfId="140" xr:uid="{A02CC5E7-4FBE-4248-8502-B6824C0728F2}"/>
    <cellStyle name="Enter Currency (0)" xfId="141" xr:uid="{E95944EA-5441-4C47-B6B1-7FDD0287DF1F}"/>
    <cellStyle name="Enter Currency (2)" xfId="142" xr:uid="{3242F3B1-9F15-454A-84ED-F2DA62235E29}"/>
    <cellStyle name="Enter Units (0)" xfId="143" xr:uid="{D74BF0A5-28BB-46ED-AEFB-286EDEF58C4C}"/>
    <cellStyle name="Enter Units (1)" xfId="144" xr:uid="{F7D6026F-64D9-43DA-AACF-4ACCB5CFD1C0}"/>
    <cellStyle name="Enter Units (2)" xfId="145" xr:uid="{5ABB9EB5-69AE-41ED-80D5-4ED877F3C4F4}"/>
    <cellStyle name="Ergebnis 10" xfId="10154" xr:uid="{27B42885-1EC5-40D4-A99E-328BB28B23BC}"/>
    <cellStyle name="Ergebnis 10 10" xfId="10155" xr:uid="{111B31C8-E633-41AF-9C14-1720D0905F11}"/>
    <cellStyle name="Ergebnis 10 10 2" xfId="30538" xr:uid="{25F10F75-4D0A-4E9E-A026-F6B7CF0F8533}"/>
    <cellStyle name="Ergebnis 10 11" xfId="10156" xr:uid="{3D7F2B61-24C0-4EFB-B180-95E7273EE501}"/>
    <cellStyle name="Ergebnis 10 11 2" xfId="30539" xr:uid="{F15C41A4-C197-4C73-8800-198C56F18067}"/>
    <cellStyle name="Ergebnis 10 12" xfId="10157" xr:uid="{D26690F6-F420-4FDE-8998-1A2CBA78E7F4}"/>
    <cellStyle name="Ergebnis 10 12 2" xfId="30540" xr:uid="{B7A31134-BAB1-411C-960F-9E55D8153D9E}"/>
    <cellStyle name="Ergebnis 10 13" xfId="10158" xr:uid="{82757EA4-15AB-46F9-8AC7-68A66D5A8BB0}"/>
    <cellStyle name="Ergebnis 10 13 2" xfId="30541" xr:uid="{730BF2F3-AA32-4AA6-B641-E4913B4D054B}"/>
    <cellStyle name="Ergebnis 10 14" xfId="10159" xr:uid="{DA42FB35-C43F-481E-95FB-EA75F5FF6B5D}"/>
    <cellStyle name="Ergebnis 10 14 2" xfId="30542" xr:uid="{508C5786-C88C-430B-B6E1-0190401F3271}"/>
    <cellStyle name="Ergebnis 10 15" xfId="10160" xr:uid="{4005E971-FF45-44E2-AE10-144B3D5F09F3}"/>
    <cellStyle name="Ergebnis 10 15 2" xfId="30543" xr:uid="{22F2657C-D20E-46B8-9401-DDE2B91D741F}"/>
    <cellStyle name="Ergebnis 10 16" xfId="30544" xr:uid="{12F79874-0899-42A4-BBB2-FA57B4B5C53D}"/>
    <cellStyle name="Ergebnis 10 2" xfId="10161" xr:uid="{C2BE44CB-4FE1-4E79-9F26-E287DE2DA06A}"/>
    <cellStyle name="Ergebnis 10 2 10" xfId="10162" xr:uid="{0678E18F-EEAF-4A9A-A1BD-1307408D0D7F}"/>
    <cellStyle name="Ergebnis 10 2 10 2" xfId="30545" xr:uid="{EBB22415-88A4-403F-9CBD-4D6CD08CBDAD}"/>
    <cellStyle name="Ergebnis 10 2 11" xfId="10163" xr:uid="{D1944977-3052-4A2F-8917-A68B49F5A01A}"/>
    <cellStyle name="Ergebnis 10 2 11 2" xfId="30546" xr:uid="{D04CE518-BC02-40F2-8EEF-B01CB473E3EF}"/>
    <cellStyle name="Ergebnis 10 2 12" xfId="10164" xr:uid="{B33596BE-EABB-4B82-890D-AC8ED29DD9C0}"/>
    <cellStyle name="Ergebnis 10 2 12 2" xfId="30547" xr:uid="{B78A14B9-F529-49DA-AD87-32AAFD4A9E22}"/>
    <cellStyle name="Ergebnis 10 2 13" xfId="10165" xr:uid="{B13564DC-DD58-4FB4-8DAF-257304DFEDE2}"/>
    <cellStyle name="Ergebnis 10 2 13 2" xfId="30548" xr:uid="{8BC08BC8-810C-4D06-BDD5-1E3F7E2F5B86}"/>
    <cellStyle name="Ergebnis 10 2 14" xfId="10166" xr:uid="{907E0F69-4FF1-4F87-820E-1D130571866E}"/>
    <cellStyle name="Ergebnis 10 2 14 2" xfId="30549" xr:uid="{3567D31C-BD77-47A5-9168-B3E4FB6606C9}"/>
    <cellStyle name="Ergebnis 10 2 15" xfId="30550" xr:uid="{D89CFBBA-124A-4D6F-85A7-DDAB3BC5C930}"/>
    <cellStyle name="Ergebnis 10 2 2" xfId="10167" xr:uid="{F03C5BDD-3266-4109-B199-3D3B84BB9E97}"/>
    <cellStyle name="Ergebnis 10 2 2 10" xfId="10168" xr:uid="{AA59BD91-AB58-4B1C-9E05-67744BF8DE0B}"/>
    <cellStyle name="Ergebnis 10 2 2 10 2" xfId="30551" xr:uid="{6091919D-877B-42CA-9BB5-9C83809D76CB}"/>
    <cellStyle name="Ergebnis 10 2 2 11" xfId="10169" xr:uid="{4EB5BA85-859E-48FF-B5FC-1ACAB21F897A}"/>
    <cellStyle name="Ergebnis 10 2 2 11 2" xfId="30552" xr:uid="{6DEE0D90-CBF2-473A-936A-F35A60EEFB51}"/>
    <cellStyle name="Ergebnis 10 2 2 12" xfId="10170" xr:uid="{7B6F11F8-BD05-40E9-AC84-45C01176AC72}"/>
    <cellStyle name="Ergebnis 10 2 2 12 2" xfId="30553" xr:uid="{EADFC9B2-7195-4023-8F9B-4B7CE7A87279}"/>
    <cellStyle name="Ergebnis 10 2 2 13" xfId="10171" xr:uid="{F45E2E4F-DE95-476E-884A-E33F2E9AB282}"/>
    <cellStyle name="Ergebnis 10 2 2 13 2" xfId="30554" xr:uid="{F7F99619-E4E5-49BF-8662-1DE7A9A97C60}"/>
    <cellStyle name="Ergebnis 10 2 2 14" xfId="10172" xr:uid="{CFCE978F-6137-4FF0-984C-8851CADF178F}"/>
    <cellStyle name="Ergebnis 10 2 2 14 2" xfId="30555" xr:uid="{C1B6F26D-8A32-4A95-A5E2-A4126E2FBFA5}"/>
    <cellStyle name="Ergebnis 10 2 2 15" xfId="30556" xr:uid="{4A74D1A8-A39D-47C0-9717-E88BCC68CCD7}"/>
    <cellStyle name="Ergebnis 10 2 2 2" xfId="10173" xr:uid="{24F3C82D-7488-44B8-A541-CDC0DF31D62E}"/>
    <cellStyle name="Ergebnis 10 2 2 2 2" xfId="30557" xr:uid="{7B5B2540-C01E-4968-99D0-62BF61736B81}"/>
    <cellStyle name="Ergebnis 10 2 2 3" xfId="10174" xr:uid="{7334C18E-0294-4211-9320-41F60647FD4F}"/>
    <cellStyle name="Ergebnis 10 2 2 3 2" xfId="30558" xr:uid="{062EABA8-465A-49AF-9B3A-06DF54112887}"/>
    <cellStyle name="Ergebnis 10 2 2 4" xfId="10175" xr:uid="{A55CBEBE-9AEE-4230-AB95-CD6AEBE2DABC}"/>
    <cellStyle name="Ergebnis 10 2 2 4 2" xfId="30559" xr:uid="{0D16577B-0840-4272-AA69-AE0FF45F100A}"/>
    <cellStyle name="Ergebnis 10 2 2 5" xfId="10176" xr:uid="{0A76CB5A-6924-4240-920F-F6D1F90E3893}"/>
    <cellStyle name="Ergebnis 10 2 2 5 2" xfId="30560" xr:uid="{72D1AF9C-3574-4855-A7FB-46BE2CD73FAF}"/>
    <cellStyle name="Ergebnis 10 2 2 6" xfId="10177" xr:uid="{AFAABC74-F4ED-442F-9256-AC95212FE53A}"/>
    <cellStyle name="Ergebnis 10 2 2 6 2" xfId="30561" xr:uid="{9C349742-27D9-411B-BE8F-83067A67F89F}"/>
    <cellStyle name="Ergebnis 10 2 2 7" xfId="10178" xr:uid="{3156A484-F6F8-4DE1-8B81-90E7A2CBD2ED}"/>
    <cellStyle name="Ergebnis 10 2 2 7 2" xfId="30562" xr:uid="{719209ED-544F-4923-8249-868C6465701C}"/>
    <cellStyle name="Ergebnis 10 2 2 8" xfId="10179" xr:uid="{4C5B538C-7DF3-411A-A542-3DD4DB1DF6A0}"/>
    <cellStyle name="Ergebnis 10 2 2 8 2" xfId="30563" xr:uid="{A828921A-ACB7-47EE-8326-4620BEC67CB6}"/>
    <cellStyle name="Ergebnis 10 2 2 9" xfId="10180" xr:uid="{8688F1F4-8E32-404A-ADCA-D7407420CF97}"/>
    <cellStyle name="Ergebnis 10 2 2 9 2" xfId="30564" xr:uid="{234C6865-D508-4918-9F31-74BA7BBFDE5D}"/>
    <cellStyle name="Ergebnis 10 2 3" xfId="10181" xr:uid="{377BA87D-F01D-4591-8639-DB807AB9D51A}"/>
    <cellStyle name="Ergebnis 10 2 3 2" xfId="30565" xr:uid="{463EC038-2BA7-4577-8475-CE0C8B7E46D5}"/>
    <cellStyle name="Ergebnis 10 2 4" xfId="10182" xr:uid="{DBC87316-F35A-4343-843B-475D49CB1524}"/>
    <cellStyle name="Ergebnis 10 2 4 2" xfId="30566" xr:uid="{18AED0FE-2330-4F16-B20A-03C9D2F1BE78}"/>
    <cellStyle name="Ergebnis 10 2 5" xfId="10183" xr:uid="{D9D23D5E-D559-44CB-BADE-38BB9817C4B3}"/>
    <cellStyle name="Ergebnis 10 2 5 2" xfId="30567" xr:uid="{6E960FCA-44FF-459F-87AA-1A4C7E0EB26D}"/>
    <cellStyle name="Ergebnis 10 2 6" xfId="10184" xr:uid="{6FE1F033-CBD2-4BD8-837B-1C3242EF5BF3}"/>
    <cellStyle name="Ergebnis 10 2 6 2" xfId="30568" xr:uid="{9E71C07B-30BF-4737-B616-59803D426E17}"/>
    <cellStyle name="Ergebnis 10 2 7" xfId="10185" xr:uid="{309C863F-95A9-48EE-A2EA-A7D64D712948}"/>
    <cellStyle name="Ergebnis 10 2 7 2" xfId="30569" xr:uid="{4172B892-32EA-49F1-B3CB-AC5AA68386EF}"/>
    <cellStyle name="Ergebnis 10 2 8" xfId="10186" xr:uid="{90038249-1A27-417F-8CCE-063BFBCC5E2A}"/>
    <cellStyle name="Ergebnis 10 2 8 2" xfId="30570" xr:uid="{01652E54-A7BD-4969-ABCE-5276A717FB1F}"/>
    <cellStyle name="Ergebnis 10 2 9" xfId="10187" xr:uid="{9A696ECB-F70B-4053-ADCF-5BC510EEAC2B}"/>
    <cellStyle name="Ergebnis 10 2 9 2" xfId="30571" xr:uid="{F11D7A2E-9049-49CB-9C53-35DBBAA8AACF}"/>
    <cellStyle name="Ergebnis 10 3" xfId="10188" xr:uid="{FA596F66-CF0A-4688-8C6C-15F59E43B2CB}"/>
    <cellStyle name="Ergebnis 10 3 10" xfId="10189" xr:uid="{7D28E97C-0E47-4977-B4FE-64B91DC4EA83}"/>
    <cellStyle name="Ergebnis 10 3 10 2" xfId="30572" xr:uid="{B56B521B-4E01-4342-9C29-A7195E36154D}"/>
    <cellStyle name="Ergebnis 10 3 11" xfId="10190" xr:uid="{82C5ABAF-ECE9-4BAC-9664-DAFBBA997158}"/>
    <cellStyle name="Ergebnis 10 3 11 2" xfId="30573" xr:uid="{424E1089-5737-4517-B20C-00093DE2253F}"/>
    <cellStyle name="Ergebnis 10 3 12" xfId="10191" xr:uid="{09430316-0627-4755-A8E7-6C67882D7E2F}"/>
    <cellStyle name="Ergebnis 10 3 12 2" xfId="30574" xr:uid="{91A6A633-FDD6-4E3A-B080-E59803DCC157}"/>
    <cellStyle name="Ergebnis 10 3 13" xfId="10192" xr:uid="{4D872A4E-38C9-4285-8ECD-F3A7BFA6D737}"/>
    <cellStyle name="Ergebnis 10 3 13 2" xfId="30575" xr:uid="{590C5744-5746-4998-89C3-B580B0054AA5}"/>
    <cellStyle name="Ergebnis 10 3 14" xfId="10193" xr:uid="{B86AF28D-B07C-4AAC-80E7-B055B9936AD1}"/>
    <cellStyle name="Ergebnis 10 3 14 2" xfId="30576" xr:uid="{6120830C-04DF-42DB-B90B-DDD5D6FAF1EF}"/>
    <cellStyle name="Ergebnis 10 3 15" xfId="30577" xr:uid="{7DC5626D-C539-429E-ABAD-EAC98CAD0D62}"/>
    <cellStyle name="Ergebnis 10 3 2" xfId="10194" xr:uid="{A279D7F2-0F9D-4BC9-A9A9-BD6BCC26A4B5}"/>
    <cellStyle name="Ergebnis 10 3 2 2" xfId="30578" xr:uid="{4A109DFE-8542-4C02-B0FB-2C6D2C4CD5DD}"/>
    <cellStyle name="Ergebnis 10 3 3" xfId="10195" xr:uid="{32AD7DB0-BF61-41B6-BBD0-897D3A1A44DC}"/>
    <cellStyle name="Ergebnis 10 3 3 2" xfId="30579" xr:uid="{3114D256-E508-4D81-8DE9-A667AF59F960}"/>
    <cellStyle name="Ergebnis 10 3 4" xfId="10196" xr:uid="{D7817E4A-837F-431E-A79E-92691552B5E0}"/>
    <cellStyle name="Ergebnis 10 3 4 2" xfId="30580" xr:uid="{7FDC8958-E2F0-46D6-A944-70E316493269}"/>
    <cellStyle name="Ergebnis 10 3 5" xfId="10197" xr:uid="{8821FB47-D578-4C46-8901-FD41194B6ED4}"/>
    <cellStyle name="Ergebnis 10 3 5 2" xfId="30581" xr:uid="{4EE01BFD-1D07-47B0-8B86-C1A0C654B1D2}"/>
    <cellStyle name="Ergebnis 10 3 6" xfId="10198" xr:uid="{76C4BB9D-02FA-4BA5-AFAF-58B58F529C90}"/>
    <cellStyle name="Ergebnis 10 3 6 2" xfId="30582" xr:uid="{7B36E913-F1E9-4441-B6AA-30D8B9DCA94B}"/>
    <cellStyle name="Ergebnis 10 3 7" xfId="10199" xr:uid="{96619416-9CF0-46EB-BCB8-62DEBA5113BA}"/>
    <cellStyle name="Ergebnis 10 3 7 2" xfId="30583" xr:uid="{D5CD750A-CF39-453D-AF35-F5364A5A4188}"/>
    <cellStyle name="Ergebnis 10 3 8" xfId="10200" xr:uid="{BDA73DC0-2B7D-4E9C-9EDD-053215C28C02}"/>
    <cellStyle name="Ergebnis 10 3 8 2" xfId="30584" xr:uid="{BB799995-88A2-4BC1-B897-467E86857067}"/>
    <cellStyle name="Ergebnis 10 3 9" xfId="10201" xr:uid="{CBD45BEB-7186-4AF2-AF2A-E8B90EC2564D}"/>
    <cellStyle name="Ergebnis 10 3 9 2" xfId="30585" xr:uid="{1A6AB28B-7DE4-40E6-B277-3B0504A7AD9F}"/>
    <cellStyle name="Ergebnis 10 4" xfId="10202" xr:uid="{745F7260-74B2-468C-A6F5-58B4AD0FBC74}"/>
    <cellStyle name="Ergebnis 10 4 2" xfId="30586" xr:uid="{B0419383-7DBF-4841-9A70-451783B5D83A}"/>
    <cellStyle name="Ergebnis 10 5" xfId="10203" xr:uid="{51F7958A-76CD-40DD-9124-76FBC942ABC7}"/>
    <cellStyle name="Ergebnis 10 5 2" xfId="30587" xr:uid="{10D30AC5-3B99-4BAC-A0CD-345348EEF10E}"/>
    <cellStyle name="Ergebnis 10 6" xfId="10204" xr:uid="{28CC82C8-A048-4399-97A6-AFB0290001CC}"/>
    <cellStyle name="Ergebnis 10 6 2" xfId="30588" xr:uid="{F850D99A-70C8-4A86-B0E0-38831A95DF93}"/>
    <cellStyle name="Ergebnis 10 7" xfId="10205" xr:uid="{816CC8B4-EC1D-4EE5-B301-5BE6F2CA50ED}"/>
    <cellStyle name="Ergebnis 10 7 2" xfId="30589" xr:uid="{AC5F0560-38BD-42CE-92E2-9EDB40DFBE80}"/>
    <cellStyle name="Ergebnis 10 8" xfId="10206" xr:uid="{B27B66F6-9F11-4531-A461-5617A4B227D9}"/>
    <cellStyle name="Ergebnis 10 8 2" xfId="30590" xr:uid="{54E8FBD5-9207-4417-A9AD-6BCD5E66FD7F}"/>
    <cellStyle name="Ergebnis 10 9" xfId="10207" xr:uid="{BC2D43DA-59DA-4808-90CB-C5B4C6FF48E2}"/>
    <cellStyle name="Ergebnis 10 9 2" xfId="30591" xr:uid="{8985AF33-DAA0-4834-BAC6-1B0BCAD15D1C}"/>
    <cellStyle name="Ergebnis 11" xfId="10208" xr:uid="{5A04EF25-3231-4CAF-BF99-63CF442A35A6}"/>
    <cellStyle name="Ergebnis 11 10" xfId="10209" xr:uid="{DD0CC5FB-EAFA-4821-A7B1-55F5A5F371E6}"/>
    <cellStyle name="Ergebnis 11 10 2" xfId="30592" xr:uid="{9B0976E8-9CF9-4D50-8043-F662D2ED3C51}"/>
    <cellStyle name="Ergebnis 11 11" xfId="10210" xr:uid="{8C3AE197-628C-4F53-B864-49BC02F97BD9}"/>
    <cellStyle name="Ergebnis 11 11 2" xfId="30593" xr:uid="{5E3B8A5B-1EBA-4A4A-9F45-71E93FFE3A8A}"/>
    <cellStyle name="Ergebnis 11 12" xfId="10211" xr:uid="{01DB7788-3378-4DD0-971E-F642EC8E4DE0}"/>
    <cellStyle name="Ergebnis 11 12 2" xfId="30594" xr:uid="{CD69A0A0-3BFB-4B2A-B3F6-94D1DAF9A5E2}"/>
    <cellStyle name="Ergebnis 11 13" xfId="10212" xr:uid="{85335E37-4B12-4D59-80AE-48A97226B4EA}"/>
    <cellStyle name="Ergebnis 11 13 2" xfId="30595" xr:uid="{14676919-69EA-4889-B446-B8FAC8CC7468}"/>
    <cellStyle name="Ergebnis 11 14" xfId="10213" xr:uid="{2ADC6C00-280E-41FC-BAFB-9E1203FE6982}"/>
    <cellStyle name="Ergebnis 11 14 2" xfId="30596" xr:uid="{0060BF71-A06B-42CC-B6D9-82DA1E4FBEDB}"/>
    <cellStyle name="Ergebnis 11 15" xfId="30597" xr:uid="{78599D03-662E-4585-B1F1-19CD3F248BCB}"/>
    <cellStyle name="Ergebnis 11 2" xfId="10214" xr:uid="{02C5C525-EE9F-474E-A983-12379FE09031}"/>
    <cellStyle name="Ergebnis 11 2 10" xfId="10215" xr:uid="{726680C0-D795-458A-A24B-9A90D639C0A0}"/>
    <cellStyle name="Ergebnis 11 2 10 2" xfId="30598" xr:uid="{7230E8CD-D2D9-43FA-B09A-6E3ADDFB20AF}"/>
    <cellStyle name="Ergebnis 11 2 11" xfId="10216" xr:uid="{596A2648-2997-4110-AB0E-B48A80DF129C}"/>
    <cellStyle name="Ergebnis 11 2 11 2" xfId="30599" xr:uid="{0A7CF5A8-689B-4234-9847-5802F9C6DFB2}"/>
    <cellStyle name="Ergebnis 11 2 12" xfId="10217" xr:uid="{AC77130F-077C-4BD4-9D3E-0CB9F72BB2BE}"/>
    <cellStyle name="Ergebnis 11 2 12 2" xfId="30600" xr:uid="{82BF4B1F-A2F0-49A8-BAD0-4CC30E3E2510}"/>
    <cellStyle name="Ergebnis 11 2 13" xfId="10218" xr:uid="{43970537-3217-4769-AD48-A6B49202A237}"/>
    <cellStyle name="Ergebnis 11 2 13 2" xfId="30601" xr:uid="{56BB296E-FCD5-4128-A13C-514F2D560ECA}"/>
    <cellStyle name="Ergebnis 11 2 14" xfId="10219" xr:uid="{41443052-4FEA-4D1B-839B-0F3346455B24}"/>
    <cellStyle name="Ergebnis 11 2 14 2" xfId="30602" xr:uid="{70403679-D256-4F13-8D2C-BF6ADC157C97}"/>
    <cellStyle name="Ergebnis 11 2 15" xfId="30603" xr:uid="{90D0EBFA-7517-40AE-855A-B10DD608DB12}"/>
    <cellStyle name="Ergebnis 11 2 2" xfId="10220" xr:uid="{3FBDDF54-1457-4C11-90EA-1DD6072353D2}"/>
    <cellStyle name="Ergebnis 11 2 2 2" xfId="30604" xr:uid="{C50AA156-F621-47F2-B092-C4F66DE643AB}"/>
    <cellStyle name="Ergebnis 11 2 3" xfId="10221" xr:uid="{FE930BB5-DA6F-409A-AB2B-1043B5F24AD7}"/>
    <cellStyle name="Ergebnis 11 2 3 2" xfId="30605" xr:uid="{1E624D36-ED62-4179-9599-726DF6EB5CC8}"/>
    <cellStyle name="Ergebnis 11 2 4" xfId="10222" xr:uid="{FD80E2EF-785A-4B31-9BC2-C3536011A86C}"/>
    <cellStyle name="Ergebnis 11 2 4 2" xfId="30606" xr:uid="{8E8AD403-3802-4E12-A0B5-39CDA89545CF}"/>
    <cellStyle name="Ergebnis 11 2 5" xfId="10223" xr:uid="{DBD2598D-A704-4BEE-AC3F-95C8E8D7223A}"/>
    <cellStyle name="Ergebnis 11 2 5 2" xfId="30607" xr:uid="{85E71BF6-8AA6-4960-B0BC-04BA44F88A97}"/>
    <cellStyle name="Ergebnis 11 2 6" xfId="10224" xr:uid="{1A4369B5-3BDE-4BD6-B33F-02985282C97B}"/>
    <cellStyle name="Ergebnis 11 2 6 2" xfId="30608" xr:uid="{9A174261-9674-4727-B2EF-BBB33AD72844}"/>
    <cellStyle name="Ergebnis 11 2 7" xfId="10225" xr:uid="{D1642799-9385-4699-AE94-FB615581DD7C}"/>
    <cellStyle name="Ergebnis 11 2 7 2" xfId="30609" xr:uid="{EDF36A33-585D-4586-A08B-6B1EDB77E017}"/>
    <cellStyle name="Ergebnis 11 2 8" xfId="10226" xr:uid="{C17373C0-2822-4BC5-83D4-26B18DF66ED2}"/>
    <cellStyle name="Ergebnis 11 2 8 2" xfId="30610" xr:uid="{A03C9848-C1B2-491F-BAF3-D37EFC3FDB3B}"/>
    <cellStyle name="Ergebnis 11 2 9" xfId="10227" xr:uid="{8AD39477-65B4-465C-93C9-971941C79F2B}"/>
    <cellStyle name="Ergebnis 11 2 9 2" xfId="30611" xr:uid="{FAB6D2A5-7EFF-4553-9DFD-CA4F9F60CF3C}"/>
    <cellStyle name="Ergebnis 11 3" xfId="10228" xr:uid="{F98517B4-F25D-4087-9077-F85A464A5B04}"/>
    <cellStyle name="Ergebnis 11 3 2" xfId="30612" xr:uid="{06A9D526-B7D6-45E4-B3AF-86F90E27FFE2}"/>
    <cellStyle name="Ergebnis 11 4" xfId="10229" xr:uid="{E442BE3E-CD06-428D-ACE9-A3D74CCF0DA3}"/>
    <cellStyle name="Ergebnis 11 4 2" xfId="30613" xr:uid="{A6009124-0550-4486-9AF3-97177B62FCF1}"/>
    <cellStyle name="Ergebnis 11 5" xfId="10230" xr:uid="{C25F0755-0470-4C6D-B410-475F814E5FD6}"/>
    <cellStyle name="Ergebnis 11 5 2" xfId="30614" xr:uid="{B7142D13-707F-4087-B1BE-49EB28FA0AA4}"/>
    <cellStyle name="Ergebnis 11 6" xfId="10231" xr:uid="{5857689C-24C6-4C97-8EC8-5C476429F6B2}"/>
    <cellStyle name="Ergebnis 11 6 2" xfId="30615" xr:uid="{0F184710-DDF7-45CA-ACA5-D32663655591}"/>
    <cellStyle name="Ergebnis 11 7" xfId="10232" xr:uid="{2F3D917A-9F1E-40F0-A5F9-01C60FCC1FFF}"/>
    <cellStyle name="Ergebnis 11 7 2" xfId="30616" xr:uid="{C2150575-9023-495B-B6AE-170AF3E3489F}"/>
    <cellStyle name="Ergebnis 11 8" xfId="10233" xr:uid="{0EBC8374-AB99-4F92-907D-BAAA259D0811}"/>
    <cellStyle name="Ergebnis 11 8 2" xfId="30617" xr:uid="{2F08CF39-2BDE-4FB1-AFA7-CC9FD34D8E15}"/>
    <cellStyle name="Ergebnis 11 9" xfId="10234" xr:uid="{55E49AE0-4D71-45CA-85DC-3857B2EF4115}"/>
    <cellStyle name="Ergebnis 11 9 2" xfId="30618" xr:uid="{706166DE-EAE4-43FB-A964-8E1D1F8BCB9A}"/>
    <cellStyle name="Ergebnis 2" xfId="10235" xr:uid="{915AB50B-A3AF-42DA-B9CD-5250308F6CEF}"/>
    <cellStyle name="Ergebnis 2 10" xfId="10236" xr:uid="{D973737C-DEC0-43BF-90C3-DD6B1B7E47E0}"/>
    <cellStyle name="Ergebnis 2 10 2" xfId="30619" xr:uid="{89AE2A30-C4C3-4C54-BB83-83CC616B8A42}"/>
    <cellStyle name="Ergebnis 2 11" xfId="10237" xr:uid="{8EE80E05-CA1A-4362-B9BD-D48AB4C57FB5}"/>
    <cellStyle name="Ergebnis 2 11 2" xfId="30620" xr:uid="{9A906EA6-5BAB-479A-869A-827A1C29419B}"/>
    <cellStyle name="Ergebnis 2 12" xfId="10238" xr:uid="{7D23BD3D-BCAA-4D4C-8647-6CED082C6A57}"/>
    <cellStyle name="Ergebnis 2 12 2" xfId="30621" xr:uid="{89821CD0-1F26-44E4-AAAE-9359AE545A90}"/>
    <cellStyle name="Ergebnis 2 13" xfId="10239" xr:uid="{CBCB021A-C65B-44FD-8CC1-3B6A5B48714C}"/>
    <cellStyle name="Ergebnis 2 13 2" xfId="30622" xr:uid="{829F29B5-A57D-4E6D-971C-E808F57E5FDE}"/>
    <cellStyle name="Ergebnis 2 14" xfId="10240" xr:uid="{04C4345F-AE4F-4178-BE83-CCC48855A2F3}"/>
    <cellStyle name="Ergebnis 2 14 2" xfId="30623" xr:uid="{4D4D0F26-3C18-443A-AE0E-CDBB3CC3F73D}"/>
    <cellStyle name="Ergebnis 2 15" xfId="10241" xr:uid="{47994E31-DE12-44CF-A973-EE98F6451626}"/>
    <cellStyle name="Ergebnis 2 15 2" xfId="30624" xr:uid="{28E89E38-1D9D-4167-B828-0EC6D050B26A}"/>
    <cellStyle name="Ergebnis 2 16" xfId="10242" xr:uid="{D4DE5381-29D5-4BD0-AA98-6DB78869CAC3}"/>
    <cellStyle name="Ergebnis 2 16 2" xfId="30625" xr:uid="{E72FA99B-2E73-4797-892A-FE760E2C8AD5}"/>
    <cellStyle name="Ergebnis 2 17" xfId="10243" xr:uid="{ADF14B67-B673-4813-B739-72B7BCCF6710}"/>
    <cellStyle name="Ergebnis 2 17 2" xfId="30626" xr:uid="{57A1C261-3BE4-45EB-9621-3BCA6B283AB9}"/>
    <cellStyle name="Ergebnis 2 18" xfId="10244" xr:uid="{6799813E-F1EC-4470-BEB3-3E30B58E7B18}"/>
    <cellStyle name="Ergebnis 2 18 2" xfId="30627" xr:uid="{68FC40DA-7456-4774-ADFB-F769B9B6B4E0}"/>
    <cellStyle name="Ergebnis 2 19" xfId="10245" xr:uid="{5EA09F14-0647-4187-9D64-4FD071485C7E}"/>
    <cellStyle name="Ergebnis 2 19 2" xfId="30628" xr:uid="{290D450A-FAC6-4208-9A5D-C22DB4C2199A}"/>
    <cellStyle name="Ergebnis 2 2" xfId="10246" xr:uid="{E7130C77-B218-49BD-8C6D-730629469E9B}"/>
    <cellStyle name="Ergebnis 2 2 10" xfId="10247" xr:uid="{A05B77F7-12FE-4211-BBA6-4C0EB8624A2E}"/>
    <cellStyle name="Ergebnis 2 2 10 2" xfId="30629" xr:uid="{4F044FF6-0F81-41A3-B3FE-F217229EBBC0}"/>
    <cellStyle name="Ergebnis 2 2 11" xfId="10248" xr:uid="{1AEF8B50-82CE-4AC2-B1D6-C63722927B30}"/>
    <cellStyle name="Ergebnis 2 2 11 2" xfId="30630" xr:uid="{E04D8682-C47C-4FB8-A83B-64B9518CDC34}"/>
    <cellStyle name="Ergebnis 2 2 12" xfId="10249" xr:uid="{A30BD0DD-5629-45B4-85C5-AFB4560121F8}"/>
    <cellStyle name="Ergebnis 2 2 12 2" xfId="30631" xr:uid="{62790A72-70C2-4C2C-8ED0-DEF39EECA47F}"/>
    <cellStyle name="Ergebnis 2 2 13" xfId="10250" xr:uid="{EE987FD1-169B-43EC-8AC6-B2DB5BF9ED72}"/>
    <cellStyle name="Ergebnis 2 2 13 2" xfId="30632" xr:uid="{354185F7-ADA9-4F2C-924F-6832641169CB}"/>
    <cellStyle name="Ergebnis 2 2 14" xfId="10251" xr:uid="{0B588111-FB2B-4913-93E2-8CCD21383F30}"/>
    <cellStyle name="Ergebnis 2 2 14 2" xfId="30633" xr:uid="{DFC4420F-CD68-4D0A-939B-416C45C883FB}"/>
    <cellStyle name="Ergebnis 2 2 15" xfId="10252" xr:uid="{B63C4BC9-494C-4052-B44F-FCF8BDBF20C1}"/>
    <cellStyle name="Ergebnis 2 2 15 2" xfId="30634" xr:uid="{581774B5-FA13-4FBF-846F-8A2FD8484149}"/>
    <cellStyle name="Ergebnis 2 2 16" xfId="30635" xr:uid="{A18B5379-D3BB-4C2C-99FD-640442227E16}"/>
    <cellStyle name="Ergebnis 2 2 2" xfId="10253" xr:uid="{AF2AC975-53DB-42DD-B03D-75562859EE51}"/>
    <cellStyle name="Ergebnis 2 2 2 10" xfId="10254" xr:uid="{884A08D5-5C9D-4AD9-BC14-3492CF6168A3}"/>
    <cellStyle name="Ergebnis 2 2 2 10 2" xfId="30636" xr:uid="{85C4E435-D39B-45FB-9535-9C3493B61574}"/>
    <cellStyle name="Ergebnis 2 2 2 11" xfId="10255" xr:uid="{DCD94CE9-BB36-4126-A85A-97F9E9A7CBED}"/>
    <cellStyle name="Ergebnis 2 2 2 11 2" xfId="30637" xr:uid="{93F71D84-6021-400B-9BED-E5C1F51EC74F}"/>
    <cellStyle name="Ergebnis 2 2 2 12" xfId="10256" xr:uid="{2E9E361D-6F67-41A1-B4AA-F744115EC8CA}"/>
    <cellStyle name="Ergebnis 2 2 2 12 2" xfId="30638" xr:uid="{6F8D9AB5-8096-4485-8CD1-958898FDFAFF}"/>
    <cellStyle name="Ergebnis 2 2 2 13" xfId="10257" xr:uid="{D4737B49-E6E9-41D3-9962-D7B65FECB4E7}"/>
    <cellStyle name="Ergebnis 2 2 2 13 2" xfId="30639" xr:uid="{6C86CAAF-7566-4401-AEFE-3A41B3007E99}"/>
    <cellStyle name="Ergebnis 2 2 2 14" xfId="10258" xr:uid="{A385FA16-B1E3-487A-83FD-2BEA629D16EA}"/>
    <cellStyle name="Ergebnis 2 2 2 14 2" xfId="30640" xr:uid="{52411D1F-0064-430F-8854-BB1EF03BA93B}"/>
    <cellStyle name="Ergebnis 2 2 2 15" xfId="30641" xr:uid="{49F80E62-4139-435E-B533-306BBC69D820}"/>
    <cellStyle name="Ergebnis 2 2 2 2" xfId="10259" xr:uid="{F3C18124-08E6-41F5-86B8-6B168D303A54}"/>
    <cellStyle name="Ergebnis 2 2 2 2 10" xfId="10260" xr:uid="{90127734-EC75-49B6-894D-D540C525B863}"/>
    <cellStyle name="Ergebnis 2 2 2 2 10 2" xfId="30642" xr:uid="{E097EE37-3E35-4138-91CB-F9CBC3B5F2CE}"/>
    <cellStyle name="Ergebnis 2 2 2 2 11" xfId="10261" xr:uid="{FC25BF08-2F4D-4C0A-8EC6-2996D82EC595}"/>
    <cellStyle name="Ergebnis 2 2 2 2 11 2" xfId="30643" xr:uid="{31FB23F3-1153-4FEA-868A-7937DBCA0710}"/>
    <cellStyle name="Ergebnis 2 2 2 2 12" xfId="10262" xr:uid="{9DACAC85-9165-4412-8DE4-35E8E5DFD2A2}"/>
    <cellStyle name="Ergebnis 2 2 2 2 12 2" xfId="30644" xr:uid="{790ED30C-F1B1-4970-9311-5BFDC99ADE49}"/>
    <cellStyle name="Ergebnis 2 2 2 2 13" xfId="10263" xr:uid="{497FB8AD-BCE3-424C-A9B0-3B78C542B2A7}"/>
    <cellStyle name="Ergebnis 2 2 2 2 13 2" xfId="30645" xr:uid="{C2A25EEA-5CBA-4F6A-9C4A-F5E95F8C7E48}"/>
    <cellStyle name="Ergebnis 2 2 2 2 14" xfId="10264" xr:uid="{D024C177-F76D-4819-831C-6EC3B9103ABF}"/>
    <cellStyle name="Ergebnis 2 2 2 2 14 2" xfId="30646" xr:uid="{DA8DA75C-6768-412C-86DE-92CB31070A9B}"/>
    <cellStyle name="Ergebnis 2 2 2 2 15" xfId="30647" xr:uid="{7BEB416B-4A73-4789-934A-E2C6D3F3F5B4}"/>
    <cellStyle name="Ergebnis 2 2 2 2 2" xfId="10265" xr:uid="{9E50CE99-DD32-4BAF-BAC7-9118C867EC79}"/>
    <cellStyle name="Ergebnis 2 2 2 2 2 2" xfId="30648" xr:uid="{93EF8FD9-2C08-447A-8371-607A951067A0}"/>
    <cellStyle name="Ergebnis 2 2 2 2 3" xfId="10266" xr:uid="{78D15FFE-3851-40B7-A9D9-0B385A2042B9}"/>
    <cellStyle name="Ergebnis 2 2 2 2 3 2" xfId="30649" xr:uid="{02E2F57B-2699-48F0-ABF2-69BF2F67A0A3}"/>
    <cellStyle name="Ergebnis 2 2 2 2 4" xfId="10267" xr:uid="{E16FC754-69EB-4D37-9C72-D26037E63CF4}"/>
    <cellStyle name="Ergebnis 2 2 2 2 4 2" xfId="30650" xr:uid="{7F51FB25-F30E-4DA3-AE8E-88852502AD40}"/>
    <cellStyle name="Ergebnis 2 2 2 2 5" xfId="10268" xr:uid="{F0852A81-2EFD-4C94-9D1D-0B5F550B0750}"/>
    <cellStyle name="Ergebnis 2 2 2 2 5 2" xfId="30651" xr:uid="{5F091DBE-EEF0-4529-B589-E323F29BD185}"/>
    <cellStyle name="Ergebnis 2 2 2 2 6" xfId="10269" xr:uid="{879F3E12-B9A5-45C8-B4E9-9FEFA7133842}"/>
    <cellStyle name="Ergebnis 2 2 2 2 6 2" xfId="30652" xr:uid="{11B0AFD5-AD6B-48EE-9DFE-A7B953FAC9C2}"/>
    <cellStyle name="Ergebnis 2 2 2 2 7" xfId="10270" xr:uid="{E003BCF0-B0C7-405E-9FFC-B446B9605A0E}"/>
    <cellStyle name="Ergebnis 2 2 2 2 7 2" xfId="30653" xr:uid="{B6DF4435-2A92-45D3-9756-1783860F1CCA}"/>
    <cellStyle name="Ergebnis 2 2 2 2 8" xfId="10271" xr:uid="{8EDCECC3-610A-4ED8-BE24-E36EC4F1B088}"/>
    <cellStyle name="Ergebnis 2 2 2 2 8 2" xfId="30654" xr:uid="{4DEAB6C1-C0EB-42DE-B4EC-BB76BB410A11}"/>
    <cellStyle name="Ergebnis 2 2 2 2 9" xfId="10272" xr:uid="{04E79FDE-8128-440B-B9A6-567911C39663}"/>
    <cellStyle name="Ergebnis 2 2 2 2 9 2" xfId="30655" xr:uid="{D7145C4F-0B85-4D9C-97E4-A349CE6F5E38}"/>
    <cellStyle name="Ergebnis 2 2 2 3" xfId="10273" xr:uid="{D2EBC4E8-CF96-4A29-8BB0-0B99AE6C1760}"/>
    <cellStyle name="Ergebnis 2 2 2 3 2" xfId="30656" xr:uid="{C39630C7-CA1C-4C7B-9A6C-11748FCC34F1}"/>
    <cellStyle name="Ergebnis 2 2 2 4" xfId="10274" xr:uid="{A197B575-B15A-4DEE-942B-2EBCD444D801}"/>
    <cellStyle name="Ergebnis 2 2 2 4 2" xfId="30657" xr:uid="{C2E1B536-FB95-4589-B8D1-306DF4A03527}"/>
    <cellStyle name="Ergebnis 2 2 2 5" xfId="10275" xr:uid="{DDE8A8DD-6FC3-4216-B34E-6FB0A4DCFCA4}"/>
    <cellStyle name="Ergebnis 2 2 2 5 2" xfId="30658" xr:uid="{53F3D8BA-B99E-4A2C-B3EB-08E5712EFF0E}"/>
    <cellStyle name="Ergebnis 2 2 2 6" xfId="10276" xr:uid="{B32026BA-BA90-4AC9-ADA5-1549102E7A26}"/>
    <cellStyle name="Ergebnis 2 2 2 6 2" xfId="30659" xr:uid="{6AAB79D8-0035-4FE7-A66A-B3D552DAFB9B}"/>
    <cellStyle name="Ergebnis 2 2 2 7" xfId="10277" xr:uid="{E2029FC5-EDAA-4694-A600-27728984640F}"/>
    <cellStyle name="Ergebnis 2 2 2 7 2" xfId="30660" xr:uid="{C37D6E58-8EE8-439A-9405-D29B5B1D848F}"/>
    <cellStyle name="Ergebnis 2 2 2 8" xfId="10278" xr:uid="{CF530292-C762-4C4B-B012-D310081ACDB9}"/>
    <cellStyle name="Ergebnis 2 2 2 8 2" xfId="30661" xr:uid="{D6F1C1EC-71D1-46A9-A835-787223E0C813}"/>
    <cellStyle name="Ergebnis 2 2 2 9" xfId="10279" xr:uid="{6A411DD7-960F-46CE-8307-2CFA24C404C1}"/>
    <cellStyle name="Ergebnis 2 2 2 9 2" xfId="30662" xr:uid="{BF8405B7-E02F-49E1-B06F-27D8251C5F0C}"/>
    <cellStyle name="Ergebnis 2 2 3" xfId="10280" xr:uid="{FA70137D-A2E9-4353-8B35-AEDD9B2DFF60}"/>
    <cellStyle name="Ergebnis 2 2 3 10" xfId="10281" xr:uid="{A754A4EC-B90E-416D-9615-22BE622E86B8}"/>
    <cellStyle name="Ergebnis 2 2 3 10 2" xfId="30663" xr:uid="{8380829F-A27C-4803-B403-04F491770EAA}"/>
    <cellStyle name="Ergebnis 2 2 3 11" xfId="10282" xr:uid="{F25F044D-1B15-47A3-A179-3D05B5951478}"/>
    <cellStyle name="Ergebnis 2 2 3 11 2" xfId="30664" xr:uid="{32C010ED-36F9-48F9-8C14-456232D08512}"/>
    <cellStyle name="Ergebnis 2 2 3 12" xfId="10283" xr:uid="{EF708BFE-9341-414B-8B90-D36148A37FCD}"/>
    <cellStyle name="Ergebnis 2 2 3 12 2" xfId="30665" xr:uid="{CBFE9671-EBA9-4EC6-937D-0D66EE29C2CC}"/>
    <cellStyle name="Ergebnis 2 2 3 13" xfId="10284" xr:uid="{1DF40FA0-018D-4BD4-B470-49CC181F0A84}"/>
    <cellStyle name="Ergebnis 2 2 3 13 2" xfId="30666" xr:uid="{3D1EF8D3-6441-41E4-8242-CEFBC22F839F}"/>
    <cellStyle name="Ergebnis 2 2 3 14" xfId="10285" xr:uid="{A40F3321-EE0F-4E11-980F-3AAC1CAF89B9}"/>
    <cellStyle name="Ergebnis 2 2 3 14 2" xfId="30667" xr:uid="{5B68C190-0776-445B-B689-C2C7F24A51D2}"/>
    <cellStyle name="Ergebnis 2 2 3 15" xfId="30668" xr:uid="{723DC6F3-0BD1-409D-8B0F-5C57156B3154}"/>
    <cellStyle name="Ergebnis 2 2 3 2" xfId="10286" xr:uid="{7CD6A3E5-7449-41B8-B1F0-86AD17FE2995}"/>
    <cellStyle name="Ergebnis 2 2 3 2 2" xfId="30669" xr:uid="{FBCF932F-D94C-4EEF-8615-AEB2479C4D3C}"/>
    <cellStyle name="Ergebnis 2 2 3 3" xfId="10287" xr:uid="{6F4ABDAB-006D-4613-92B2-DC2F3C1AA3BF}"/>
    <cellStyle name="Ergebnis 2 2 3 3 2" xfId="30670" xr:uid="{ED78BF1A-264B-466A-A850-C425C1ABA880}"/>
    <cellStyle name="Ergebnis 2 2 3 4" xfId="10288" xr:uid="{3C0E6897-DA34-4DCE-9393-0817D448C4CE}"/>
    <cellStyle name="Ergebnis 2 2 3 4 2" xfId="30671" xr:uid="{4E1FE92E-5CBE-4186-AE5D-3B86E9BEB3A4}"/>
    <cellStyle name="Ergebnis 2 2 3 5" xfId="10289" xr:uid="{A781F7A2-4E66-429F-AA4F-54BC559F5478}"/>
    <cellStyle name="Ergebnis 2 2 3 5 2" xfId="30672" xr:uid="{0ADC0781-38DA-4E12-8C8B-8B66E4CF4483}"/>
    <cellStyle name="Ergebnis 2 2 3 6" xfId="10290" xr:uid="{37C81039-65A8-49C9-B851-EC6545B145BF}"/>
    <cellStyle name="Ergebnis 2 2 3 6 2" xfId="30673" xr:uid="{844160EB-1177-42C6-AC0C-A3671884E338}"/>
    <cellStyle name="Ergebnis 2 2 3 7" xfId="10291" xr:uid="{9FAFDDD3-6ED9-4CEC-A9FD-DF8B9C01064A}"/>
    <cellStyle name="Ergebnis 2 2 3 7 2" xfId="30674" xr:uid="{F2A13901-3EAC-4663-8056-69F31BC2B144}"/>
    <cellStyle name="Ergebnis 2 2 3 8" xfId="10292" xr:uid="{6BE40237-B98C-43C4-8154-201B005028D5}"/>
    <cellStyle name="Ergebnis 2 2 3 8 2" xfId="30675" xr:uid="{F3334C7F-F8E7-49FF-867D-21DC810EEB62}"/>
    <cellStyle name="Ergebnis 2 2 3 9" xfId="10293" xr:uid="{AA6E1DE0-7E09-4BED-AFB9-008ECF4DA696}"/>
    <cellStyle name="Ergebnis 2 2 3 9 2" xfId="30676" xr:uid="{EACC7955-1BD7-4FB6-B089-7175B1E24FAA}"/>
    <cellStyle name="Ergebnis 2 2 4" xfId="10294" xr:uid="{B4AA0CAA-0BFF-4C41-8170-CE7CF60B055C}"/>
    <cellStyle name="Ergebnis 2 2 4 2" xfId="30677" xr:uid="{F902C3BD-986F-4CF6-A254-7273AC81B13F}"/>
    <cellStyle name="Ergebnis 2 2 5" xfId="10295" xr:uid="{8B3DFFD0-9F85-4E3B-9C41-752A95C21C83}"/>
    <cellStyle name="Ergebnis 2 2 5 2" xfId="30678" xr:uid="{8CC4F298-84F5-4FD6-A18A-2FB24B271B80}"/>
    <cellStyle name="Ergebnis 2 2 6" xfId="10296" xr:uid="{8D3EB1AC-6944-4A12-A2E8-049A7C8085D6}"/>
    <cellStyle name="Ergebnis 2 2 6 2" xfId="30679" xr:uid="{EC90588E-7820-40C6-AB14-853A9BB56042}"/>
    <cellStyle name="Ergebnis 2 2 7" xfId="10297" xr:uid="{34A0364B-B029-4482-82A7-13CFB350A1E1}"/>
    <cellStyle name="Ergebnis 2 2 7 2" xfId="30680" xr:uid="{11DBCAC1-46D5-4747-9ED0-314F9BFDEA56}"/>
    <cellStyle name="Ergebnis 2 2 8" xfId="10298" xr:uid="{7F922984-7ED7-42EE-B876-8A56FDAF99FB}"/>
    <cellStyle name="Ergebnis 2 2 8 2" xfId="30681" xr:uid="{79C63CD0-BF3E-4EDE-873A-BF496633DAF4}"/>
    <cellStyle name="Ergebnis 2 2 9" xfId="10299" xr:uid="{52B9E82F-A78C-469D-AA8B-6524E1A11869}"/>
    <cellStyle name="Ergebnis 2 2 9 2" xfId="30682" xr:uid="{99E53132-5E13-4685-966A-1C8B9989E4F4}"/>
    <cellStyle name="Ergebnis 2 20" xfId="10300" xr:uid="{F96334C8-EC7F-4D56-981F-796915445691}"/>
    <cellStyle name="Ergebnis 2 20 2" xfId="30683" xr:uid="{9803C7A8-784F-437A-806C-E1528270576D}"/>
    <cellStyle name="Ergebnis 2 21" xfId="30684" xr:uid="{84A53138-BA47-4840-BB60-8955E042251D}"/>
    <cellStyle name="Ergebnis 2 3" xfId="10301" xr:uid="{2AEB2051-2C43-4C5A-8410-D30BC138EFC6}"/>
    <cellStyle name="Ergebnis 2 3 10" xfId="10302" xr:uid="{2407AECB-A9F5-44EE-B783-F4512ACA41B5}"/>
    <cellStyle name="Ergebnis 2 3 10 2" xfId="30685" xr:uid="{6A8A7460-9C8E-4105-B17D-3A1D9B0B2AD1}"/>
    <cellStyle name="Ergebnis 2 3 11" xfId="10303" xr:uid="{FF58E406-2380-4671-801D-1F84A6571567}"/>
    <cellStyle name="Ergebnis 2 3 11 2" xfId="30686" xr:uid="{DBFCE3B8-D8C1-4972-A32A-93DAE546413F}"/>
    <cellStyle name="Ergebnis 2 3 12" xfId="10304" xr:uid="{D05C430F-D2F2-479F-A16B-E1D8C925A4E7}"/>
    <cellStyle name="Ergebnis 2 3 12 2" xfId="30687" xr:uid="{58E7265E-5A92-4D13-82F8-ADBCD52DAB29}"/>
    <cellStyle name="Ergebnis 2 3 13" xfId="10305" xr:uid="{5D865B25-4831-41D1-B2EA-D994F43B5435}"/>
    <cellStyle name="Ergebnis 2 3 13 2" xfId="30688" xr:uid="{FA14DBCF-31BD-482F-91C7-20EAC9B863F3}"/>
    <cellStyle name="Ergebnis 2 3 14" xfId="10306" xr:uid="{D2AABE67-DAD9-4BBC-BCA6-B38A03DF9DF4}"/>
    <cellStyle name="Ergebnis 2 3 14 2" xfId="30689" xr:uid="{E8716BE4-62EB-4992-89F8-FD0FABC0A303}"/>
    <cellStyle name="Ergebnis 2 3 15" xfId="10307" xr:uid="{1F8ADEAB-8048-4220-8275-5858643CE5D7}"/>
    <cellStyle name="Ergebnis 2 3 15 2" xfId="30690" xr:uid="{19578E79-9EB9-4C09-85BD-3D7778D9585F}"/>
    <cellStyle name="Ergebnis 2 3 16" xfId="30691" xr:uid="{7A816477-F3F9-4E92-AF4B-C7F5CDEB7EEE}"/>
    <cellStyle name="Ergebnis 2 3 2" xfId="10308" xr:uid="{82C30E14-C161-4F08-80E3-B950AFC6FCC8}"/>
    <cellStyle name="Ergebnis 2 3 2 10" xfId="10309" xr:uid="{0D1FABDE-C22A-4451-9D70-D2B6F42E47E5}"/>
    <cellStyle name="Ergebnis 2 3 2 10 2" xfId="30692" xr:uid="{DE5FF2CA-3745-4B6A-84F0-446475B7C793}"/>
    <cellStyle name="Ergebnis 2 3 2 11" xfId="10310" xr:uid="{C35737EC-0344-431F-9ACC-9C493F884560}"/>
    <cellStyle name="Ergebnis 2 3 2 11 2" xfId="30693" xr:uid="{84AB9C63-3F8D-47B8-AAD2-07F1E06DA2CE}"/>
    <cellStyle name="Ergebnis 2 3 2 12" xfId="10311" xr:uid="{76F052EE-AE6F-472D-8F3B-DFBFA621C579}"/>
    <cellStyle name="Ergebnis 2 3 2 12 2" xfId="30694" xr:uid="{045C2375-8C5F-4652-A4BB-064873AA03AB}"/>
    <cellStyle name="Ergebnis 2 3 2 13" xfId="10312" xr:uid="{6D2C15B3-BB1B-45EC-BA1A-8F1142B46248}"/>
    <cellStyle name="Ergebnis 2 3 2 13 2" xfId="30695" xr:uid="{569A672D-5582-4DA4-A674-2EC95C42C752}"/>
    <cellStyle name="Ergebnis 2 3 2 14" xfId="10313" xr:uid="{69210E34-A1C9-44F2-9B55-F5C5E0F9696A}"/>
    <cellStyle name="Ergebnis 2 3 2 14 2" xfId="30696" xr:uid="{FFB43AC8-34C5-4214-A65F-085C2BAA70D3}"/>
    <cellStyle name="Ergebnis 2 3 2 15" xfId="30697" xr:uid="{7A6208D6-2097-4AC6-B93E-A6938DEFF309}"/>
    <cellStyle name="Ergebnis 2 3 2 2" xfId="10314" xr:uid="{72AA46FB-9B93-47DE-89A5-840D3A4A56AC}"/>
    <cellStyle name="Ergebnis 2 3 2 2 10" xfId="10315" xr:uid="{899BF156-3520-4F8F-8470-7B8F2CBB44BB}"/>
    <cellStyle name="Ergebnis 2 3 2 2 10 2" xfId="30698" xr:uid="{BAEF33CE-AA31-4A40-BCF3-8BCE567363B0}"/>
    <cellStyle name="Ergebnis 2 3 2 2 11" xfId="10316" xr:uid="{25F5F34C-2447-478C-92D5-6AAE3CB32884}"/>
    <cellStyle name="Ergebnis 2 3 2 2 11 2" xfId="30699" xr:uid="{42DBDAB9-00BB-4B39-9F06-5A4083B2853D}"/>
    <cellStyle name="Ergebnis 2 3 2 2 12" xfId="10317" xr:uid="{703AC333-22A4-4BB5-869F-F2C6F0B33D65}"/>
    <cellStyle name="Ergebnis 2 3 2 2 12 2" xfId="30700" xr:uid="{AD0E0CAC-2177-41F0-8F45-6488D30F32A0}"/>
    <cellStyle name="Ergebnis 2 3 2 2 13" xfId="10318" xr:uid="{151D0738-0B6D-4F12-8525-2778807E6119}"/>
    <cellStyle name="Ergebnis 2 3 2 2 13 2" xfId="30701" xr:uid="{3F7FA59B-1111-43EF-A41A-A7B353C1EE0D}"/>
    <cellStyle name="Ergebnis 2 3 2 2 14" xfId="10319" xr:uid="{81F966D1-2A88-4D25-9FC1-F509E5BEBA11}"/>
    <cellStyle name="Ergebnis 2 3 2 2 14 2" xfId="30702" xr:uid="{5C31EAFA-41DB-4173-9191-F084AECA6B36}"/>
    <cellStyle name="Ergebnis 2 3 2 2 15" xfId="30703" xr:uid="{F4C510F3-03FE-4F77-AA22-3BCF2FC8B0B2}"/>
    <cellStyle name="Ergebnis 2 3 2 2 2" xfId="10320" xr:uid="{B465ED9E-0AA1-412D-88BC-9C4C9A59245D}"/>
    <cellStyle name="Ergebnis 2 3 2 2 2 2" xfId="30704" xr:uid="{4D20A4ED-26A1-455C-967B-AAAB1C6ADB45}"/>
    <cellStyle name="Ergebnis 2 3 2 2 3" xfId="10321" xr:uid="{4DDE6792-229C-41DF-9773-AF8EC6CC1402}"/>
    <cellStyle name="Ergebnis 2 3 2 2 3 2" xfId="30705" xr:uid="{0159C476-3A18-4660-AC92-2F4AAB3D2086}"/>
    <cellStyle name="Ergebnis 2 3 2 2 4" xfId="10322" xr:uid="{F85A1747-711A-48D4-A60E-5B4A293123F8}"/>
    <cellStyle name="Ergebnis 2 3 2 2 4 2" xfId="30706" xr:uid="{1363EB7A-19B0-400E-9E44-FF7976EC6C28}"/>
    <cellStyle name="Ergebnis 2 3 2 2 5" xfId="10323" xr:uid="{E7CC6A01-BCE9-4039-9255-BE6879713723}"/>
    <cellStyle name="Ergebnis 2 3 2 2 5 2" xfId="30707" xr:uid="{E645522C-BB19-4E97-9731-DA5775055BAE}"/>
    <cellStyle name="Ergebnis 2 3 2 2 6" xfId="10324" xr:uid="{47F260E7-82C2-4222-8678-95D32C19D180}"/>
    <cellStyle name="Ergebnis 2 3 2 2 6 2" xfId="30708" xr:uid="{5C6E3175-EDDF-48C8-97B7-EFD90F8E7C7A}"/>
    <cellStyle name="Ergebnis 2 3 2 2 7" xfId="10325" xr:uid="{43C79657-9D54-4CDC-8D0B-5AE86AE075CE}"/>
    <cellStyle name="Ergebnis 2 3 2 2 7 2" xfId="30709" xr:uid="{D71A217B-26FE-439B-B2DA-92B2D7CB7D18}"/>
    <cellStyle name="Ergebnis 2 3 2 2 8" xfId="10326" xr:uid="{E748E723-1198-48D0-8F71-C9B653C4599B}"/>
    <cellStyle name="Ergebnis 2 3 2 2 8 2" xfId="30710" xr:uid="{8ECD7CFC-5411-4365-A4E2-988935619836}"/>
    <cellStyle name="Ergebnis 2 3 2 2 9" xfId="10327" xr:uid="{5BEF0958-CF45-4C34-A651-65D0EFE9CE60}"/>
    <cellStyle name="Ergebnis 2 3 2 2 9 2" xfId="30711" xr:uid="{9CB17F11-FF16-4F83-8D98-087B64110147}"/>
    <cellStyle name="Ergebnis 2 3 2 3" xfId="10328" xr:uid="{DA3A2132-FB28-49D4-9183-418A8A31EDCC}"/>
    <cellStyle name="Ergebnis 2 3 2 3 2" xfId="30712" xr:uid="{32C2525E-C1F4-4635-BDAB-E9828B955A53}"/>
    <cellStyle name="Ergebnis 2 3 2 4" xfId="10329" xr:uid="{BAAC4FAC-E7AE-4A8C-91A6-BA45FB871B95}"/>
    <cellStyle name="Ergebnis 2 3 2 4 2" xfId="30713" xr:uid="{767C1086-43C5-47B6-A921-F5EB8E9CCF56}"/>
    <cellStyle name="Ergebnis 2 3 2 5" xfId="10330" xr:uid="{5457C56C-41E8-4126-9453-03A7F83673CE}"/>
    <cellStyle name="Ergebnis 2 3 2 5 2" xfId="30714" xr:uid="{4E2C07CE-D13C-4DA2-8253-90051F2DB98C}"/>
    <cellStyle name="Ergebnis 2 3 2 6" xfId="10331" xr:uid="{E00A02D6-2E96-4BBF-93E6-F97901ED3935}"/>
    <cellStyle name="Ergebnis 2 3 2 6 2" xfId="30715" xr:uid="{4FAD93CB-BAD8-436E-93B3-F13F0E567079}"/>
    <cellStyle name="Ergebnis 2 3 2 7" xfId="10332" xr:uid="{CC0A4D06-4628-4A1B-99BD-56AABBC1928C}"/>
    <cellStyle name="Ergebnis 2 3 2 7 2" xfId="30716" xr:uid="{423F39FB-A245-4016-A656-F2D042871953}"/>
    <cellStyle name="Ergebnis 2 3 2 8" xfId="10333" xr:uid="{97DBD7DD-D843-4B08-8178-EE4F3B9E80B6}"/>
    <cellStyle name="Ergebnis 2 3 2 8 2" xfId="30717" xr:uid="{2300FA5D-614A-45B0-A00F-27591DA33982}"/>
    <cellStyle name="Ergebnis 2 3 2 9" xfId="10334" xr:uid="{E9AECA01-B2A5-449A-B022-48577244CF5A}"/>
    <cellStyle name="Ergebnis 2 3 2 9 2" xfId="30718" xr:uid="{4E44F42E-4C92-43B4-AD52-67DF7CF14E7B}"/>
    <cellStyle name="Ergebnis 2 3 3" xfId="10335" xr:uid="{9CFAD78A-7A28-4BEB-B67F-22F9D3B97E14}"/>
    <cellStyle name="Ergebnis 2 3 3 10" xfId="10336" xr:uid="{6A2E42F4-0462-4DFA-A380-725834207970}"/>
    <cellStyle name="Ergebnis 2 3 3 10 2" xfId="30719" xr:uid="{E9A6E720-7AA7-4637-A23C-57EBB43C5FDB}"/>
    <cellStyle name="Ergebnis 2 3 3 11" xfId="10337" xr:uid="{0E448065-DB2C-498D-8895-B2C09BA42469}"/>
    <cellStyle name="Ergebnis 2 3 3 11 2" xfId="30720" xr:uid="{72537F74-A2E1-4365-A3F6-9B350C346F4F}"/>
    <cellStyle name="Ergebnis 2 3 3 12" xfId="10338" xr:uid="{870201FB-5F34-4904-9996-F7CB57A062B5}"/>
    <cellStyle name="Ergebnis 2 3 3 12 2" xfId="30721" xr:uid="{B3909BDA-7396-4D85-ABED-B50A51DE334C}"/>
    <cellStyle name="Ergebnis 2 3 3 13" xfId="10339" xr:uid="{9F24D6F9-EA79-403B-9CF5-4AF66412A938}"/>
    <cellStyle name="Ergebnis 2 3 3 13 2" xfId="30722" xr:uid="{8CD1448E-ABE6-48FD-8B61-FB0C2DA4B5FE}"/>
    <cellStyle name="Ergebnis 2 3 3 14" xfId="10340" xr:uid="{F9ECDC81-34FB-4B9F-BD5A-C650E781ABD1}"/>
    <cellStyle name="Ergebnis 2 3 3 14 2" xfId="30723" xr:uid="{7F5BBE97-24C2-4699-B640-B3A94E546B99}"/>
    <cellStyle name="Ergebnis 2 3 3 15" xfId="30724" xr:uid="{03EA887B-FF36-42F1-BA13-B110B08F3701}"/>
    <cellStyle name="Ergebnis 2 3 3 2" xfId="10341" xr:uid="{2B1F1C74-2E49-4547-AF1A-06395E966ED4}"/>
    <cellStyle name="Ergebnis 2 3 3 2 2" xfId="30725" xr:uid="{6C89BF85-FDF9-40C2-B1ED-A890AFCC2913}"/>
    <cellStyle name="Ergebnis 2 3 3 3" xfId="10342" xr:uid="{9C10C8E2-AFEE-4578-B81C-C5C8A80A0AF8}"/>
    <cellStyle name="Ergebnis 2 3 3 3 2" xfId="30726" xr:uid="{E5720C6E-5598-4834-8485-5EEE057A62E0}"/>
    <cellStyle name="Ergebnis 2 3 3 4" xfId="10343" xr:uid="{F21B3584-7FB6-4850-987E-884495739115}"/>
    <cellStyle name="Ergebnis 2 3 3 4 2" xfId="30727" xr:uid="{87A32D39-E17F-4F55-BC92-AAA11FB2363A}"/>
    <cellStyle name="Ergebnis 2 3 3 5" xfId="10344" xr:uid="{954793D6-E14D-468C-A218-3A70C67E1C77}"/>
    <cellStyle name="Ergebnis 2 3 3 5 2" xfId="30728" xr:uid="{4DBB0D8E-5AC2-44A7-A47D-883589108191}"/>
    <cellStyle name="Ergebnis 2 3 3 6" xfId="10345" xr:uid="{589D8E08-473B-4E8B-AA84-02DED01B3AFB}"/>
    <cellStyle name="Ergebnis 2 3 3 6 2" xfId="30729" xr:uid="{7928539A-369F-4FA1-83A1-311F04B6D2F7}"/>
    <cellStyle name="Ergebnis 2 3 3 7" xfId="10346" xr:uid="{E97F11F7-36FE-4D3B-9AF3-C92254D2E926}"/>
    <cellStyle name="Ergebnis 2 3 3 7 2" xfId="30730" xr:uid="{54307CA0-C9F6-45C8-8BE5-32407D0FF25A}"/>
    <cellStyle name="Ergebnis 2 3 3 8" xfId="10347" xr:uid="{3ECAEEEE-FE49-4608-A103-779782D6AD0D}"/>
    <cellStyle name="Ergebnis 2 3 3 8 2" xfId="30731" xr:uid="{620C0562-19B2-40E2-BBF2-985CDD731EB1}"/>
    <cellStyle name="Ergebnis 2 3 3 9" xfId="10348" xr:uid="{FB49145A-DEC5-45D7-85A2-55BBBCF6A071}"/>
    <cellStyle name="Ergebnis 2 3 3 9 2" xfId="30732" xr:uid="{3B487243-D8D4-40F4-AE13-9487F6D08288}"/>
    <cellStyle name="Ergebnis 2 3 4" xfId="10349" xr:uid="{9353127F-5210-45D0-9A2D-7CFC35286668}"/>
    <cellStyle name="Ergebnis 2 3 4 2" xfId="30733" xr:uid="{039FD50F-D9E9-4071-8C60-7BEA3059E91B}"/>
    <cellStyle name="Ergebnis 2 3 5" xfId="10350" xr:uid="{FDDD9D5D-5A3D-4CD7-9F35-E81BA55BB3B4}"/>
    <cellStyle name="Ergebnis 2 3 5 2" xfId="30734" xr:uid="{466880FC-BA81-44AB-9351-240566DB5EC4}"/>
    <cellStyle name="Ergebnis 2 3 6" xfId="10351" xr:uid="{F90C8E15-0705-43BF-ACDF-E66A1228B0CF}"/>
    <cellStyle name="Ergebnis 2 3 6 2" xfId="30735" xr:uid="{D861C289-5F4D-42A1-AEC5-DCBBC492FABE}"/>
    <cellStyle name="Ergebnis 2 3 7" xfId="10352" xr:uid="{EA29C2C6-4EF2-455A-99AC-1E95657B3E73}"/>
    <cellStyle name="Ergebnis 2 3 7 2" xfId="30736" xr:uid="{5012E744-5A2B-4096-89F7-DF4DB1D6B790}"/>
    <cellStyle name="Ergebnis 2 3 8" xfId="10353" xr:uid="{992EBAC1-80A9-483D-9DAA-7D5854581CA4}"/>
    <cellStyle name="Ergebnis 2 3 8 2" xfId="30737" xr:uid="{61692825-BD5C-4D3D-A5E7-33C902471771}"/>
    <cellStyle name="Ergebnis 2 3 9" xfId="10354" xr:uid="{B5745E56-03B0-443A-9CD1-84EB02E4EA61}"/>
    <cellStyle name="Ergebnis 2 3 9 2" xfId="30738" xr:uid="{325F4B89-556C-48B9-8E8C-2A7DF0ACB0EE}"/>
    <cellStyle name="Ergebnis 2 4" xfId="10355" xr:uid="{7A368F95-EF05-474B-9E4A-5D22EC122524}"/>
    <cellStyle name="Ergebnis 2 4 10" xfId="10356" xr:uid="{95FF5B86-6840-4F9E-8377-BA4EDC0209BB}"/>
    <cellStyle name="Ergebnis 2 4 10 2" xfId="30739" xr:uid="{A24E4734-7A80-47F1-A061-3117FC8EE02F}"/>
    <cellStyle name="Ergebnis 2 4 11" xfId="10357" xr:uid="{5D4B5C36-A53B-4280-9FD9-18FE664D77B0}"/>
    <cellStyle name="Ergebnis 2 4 11 2" xfId="30740" xr:uid="{8F897570-EE77-4FD5-B05A-6FA4F541C842}"/>
    <cellStyle name="Ergebnis 2 4 12" xfId="10358" xr:uid="{677F29E9-A669-4CC8-83C9-74D7B96A4126}"/>
    <cellStyle name="Ergebnis 2 4 12 2" xfId="30741" xr:uid="{8428F8D7-3C8B-4DDA-B5BA-3CBF81C86D54}"/>
    <cellStyle name="Ergebnis 2 4 13" xfId="10359" xr:uid="{17567BC6-DB41-4352-882C-3805A28531B7}"/>
    <cellStyle name="Ergebnis 2 4 13 2" xfId="30742" xr:uid="{75981BDD-8A47-4D32-AA18-E4F8ED4C0C00}"/>
    <cellStyle name="Ergebnis 2 4 14" xfId="10360" xr:uid="{6EB63D9C-0205-4C1F-BB69-7CC5921F3811}"/>
    <cellStyle name="Ergebnis 2 4 14 2" xfId="30743" xr:uid="{B8F2FC6B-98BC-4215-BD97-1FC97DCA8E94}"/>
    <cellStyle name="Ergebnis 2 4 15" xfId="10361" xr:uid="{DFFB344C-42FF-429C-84C8-53CE400793A1}"/>
    <cellStyle name="Ergebnis 2 4 15 2" xfId="30744" xr:uid="{EDF78CD5-02AA-4196-B8BC-D1B39941059A}"/>
    <cellStyle name="Ergebnis 2 4 16" xfId="30745" xr:uid="{A0E66519-CC47-4D87-A5C3-24D191581D0C}"/>
    <cellStyle name="Ergebnis 2 4 2" xfId="10362" xr:uid="{4FE67F40-6094-4F53-88E2-42CD6E72ACD5}"/>
    <cellStyle name="Ergebnis 2 4 2 10" xfId="10363" xr:uid="{69B5EB14-5EC5-4D3E-8093-585655F28F4B}"/>
    <cellStyle name="Ergebnis 2 4 2 10 2" xfId="30746" xr:uid="{885658D0-2863-48BF-9599-A377110B1027}"/>
    <cellStyle name="Ergebnis 2 4 2 11" xfId="10364" xr:uid="{E7AF17BA-B81C-4713-A107-F0C6C080E1E9}"/>
    <cellStyle name="Ergebnis 2 4 2 11 2" xfId="30747" xr:uid="{150EE068-7BBA-4912-961E-6B75BAE07713}"/>
    <cellStyle name="Ergebnis 2 4 2 12" xfId="10365" xr:uid="{F7B8E002-53F3-4042-A546-CAD879F8D72F}"/>
    <cellStyle name="Ergebnis 2 4 2 12 2" xfId="30748" xr:uid="{225C9F47-7D5A-4CFA-AA18-346362729E92}"/>
    <cellStyle name="Ergebnis 2 4 2 13" xfId="10366" xr:uid="{07B9AD0E-8D49-49A8-85FD-F627DC7C1CA1}"/>
    <cellStyle name="Ergebnis 2 4 2 13 2" xfId="30749" xr:uid="{66159818-9464-406A-B27A-6D235AE5A66C}"/>
    <cellStyle name="Ergebnis 2 4 2 14" xfId="10367" xr:uid="{4B570B52-4B6C-48B2-8458-9F98FB0BF643}"/>
    <cellStyle name="Ergebnis 2 4 2 14 2" xfId="30750" xr:uid="{7ED1C5A8-8381-4CEB-A7C8-C36F756091B0}"/>
    <cellStyle name="Ergebnis 2 4 2 15" xfId="30751" xr:uid="{080FE38D-968A-4B31-8EC8-41A25A8B53BC}"/>
    <cellStyle name="Ergebnis 2 4 2 2" xfId="10368" xr:uid="{A8AC8ECF-DDCE-4883-B321-81B5A5D39360}"/>
    <cellStyle name="Ergebnis 2 4 2 2 10" xfId="10369" xr:uid="{EF517F63-54DF-4C4E-A7B9-1E3346582651}"/>
    <cellStyle name="Ergebnis 2 4 2 2 10 2" xfId="30752" xr:uid="{9C25A06C-F0D8-4E71-B9E7-F6DFB3CEDB59}"/>
    <cellStyle name="Ergebnis 2 4 2 2 11" xfId="10370" xr:uid="{1F4293DA-6094-4CD5-A2F0-8E25E0C5649F}"/>
    <cellStyle name="Ergebnis 2 4 2 2 11 2" xfId="30753" xr:uid="{768E8BA6-4455-41ED-A210-95930DFD41F6}"/>
    <cellStyle name="Ergebnis 2 4 2 2 12" xfId="10371" xr:uid="{E0A4464F-8D45-4F05-839A-390CDDADCC10}"/>
    <cellStyle name="Ergebnis 2 4 2 2 12 2" xfId="30754" xr:uid="{C0A07832-9153-4194-8F91-4861AB50BCEF}"/>
    <cellStyle name="Ergebnis 2 4 2 2 13" xfId="10372" xr:uid="{94B77088-C363-4542-A1A2-DB6805604D17}"/>
    <cellStyle name="Ergebnis 2 4 2 2 13 2" xfId="30755" xr:uid="{03356260-8948-41EA-833F-2D4611E13389}"/>
    <cellStyle name="Ergebnis 2 4 2 2 14" xfId="10373" xr:uid="{3AB519A1-69E2-4CA6-A87C-6DD71DB17D6B}"/>
    <cellStyle name="Ergebnis 2 4 2 2 14 2" xfId="30756" xr:uid="{C97538BD-0283-482B-9F94-9F8AFE7CDC2D}"/>
    <cellStyle name="Ergebnis 2 4 2 2 15" xfId="30757" xr:uid="{4A26AB2F-BE76-4392-8B9F-E2A8B7C2C76A}"/>
    <cellStyle name="Ergebnis 2 4 2 2 2" xfId="10374" xr:uid="{8AAC22D0-3F33-4368-BB98-7755335DD910}"/>
    <cellStyle name="Ergebnis 2 4 2 2 2 2" xfId="30758" xr:uid="{29FAF961-3E5F-4440-B136-1C78C152D45B}"/>
    <cellStyle name="Ergebnis 2 4 2 2 3" xfId="10375" xr:uid="{5660480F-0072-4E8B-A932-5D8F18D6F330}"/>
    <cellStyle name="Ergebnis 2 4 2 2 3 2" xfId="30759" xr:uid="{A89A2020-B5A7-4DEB-80CE-C926E21A877F}"/>
    <cellStyle name="Ergebnis 2 4 2 2 4" xfId="10376" xr:uid="{0F6D6D41-36EB-454D-A0D9-E078944DAFE6}"/>
    <cellStyle name="Ergebnis 2 4 2 2 4 2" xfId="30760" xr:uid="{4F43EB56-B1D1-4255-A8D1-04326073CF49}"/>
    <cellStyle name="Ergebnis 2 4 2 2 5" xfId="10377" xr:uid="{42F3D9C2-5BA2-4A5A-9ECE-83C501821E3D}"/>
    <cellStyle name="Ergebnis 2 4 2 2 5 2" xfId="30761" xr:uid="{0AD85078-FFEB-4D89-97A0-E10A8B307426}"/>
    <cellStyle name="Ergebnis 2 4 2 2 6" xfId="10378" xr:uid="{E6A3D5EE-288C-423F-8A3C-5D7F0FCA96A3}"/>
    <cellStyle name="Ergebnis 2 4 2 2 6 2" xfId="30762" xr:uid="{CED02D45-2D48-497D-B2A8-48C266203357}"/>
    <cellStyle name="Ergebnis 2 4 2 2 7" xfId="10379" xr:uid="{26943EB9-CED6-49CB-84B7-1F3843A2192D}"/>
    <cellStyle name="Ergebnis 2 4 2 2 7 2" xfId="30763" xr:uid="{43FEAB7F-CD9C-4AFE-ABD4-E590224EA155}"/>
    <cellStyle name="Ergebnis 2 4 2 2 8" xfId="10380" xr:uid="{18B4ADA4-C920-404E-BBA5-E25F485B20E8}"/>
    <cellStyle name="Ergebnis 2 4 2 2 8 2" xfId="30764" xr:uid="{B8A50FBD-C891-42EE-8C5D-5AFE3856B6A9}"/>
    <cellStyle name="Ergebnis 2 4 2 2 9" xfId="10381" xr:uid="{03CEFDBC-1F52-4830-800B-60FE8F5BAC0D}"/>
    <cellStyle name="Ergebnis 2 4 2 2 9 2" xfId="30765" xr:uid="{CADE3635-13D1-46FE-AFFA-351B4FF1BCC9}"/>
    <cellStyle name="Ergebnis 2 4 2 3" xfId="10382" xr:uid="{67965499-F841-4AED-BE05-3F16F1A52988}"/>
    <cellStyle name="Ergebnis 2 4 2 3 2" xfId="30766" xr:uid="{9E0D76C1-DD33-4158-986E-EAACA9CEF716}"/>
    <cellStyle name="Ergebnis 2 4 2 4" xfId="10383" xr:uid="{047385CD-FC8D-465C-B540-E5771D778BC4}"/>
    <cellStyle name="Ergebnis 2 4 2 4 2" xfId="30767" xr:uid="{38B32552-7A25-4334-A800-623D7689AD2B}"/>
    <cellStyle name="Ergebnis 2 4 2 5" xfId="10384" xr:uid="{BAABFA54-3FB4-40C8-A067-156AD50068AF}"/>
    <cellStyle name="Ergebnis 2 4 2 5 2" xfId="30768" xr:uid="{708349D2-D583-416F-8884-3658D40150EE}"/>
    <cellStyle name="Ergebnis 2 4 2 6" xfId="10385" xr:uid="{12717ABB-1EE7-48C9-A07B-E108599E9D16}"/>
    <cellStyle name="Ergebnis 2 4 2 6 2" xfId="30769" xr:uid="{E3BEF4F3-03B8-4404-8481-7138B777AB77}"/>
    <cellStyle name="Ergebnis 2 4 2 7" xfId="10386" xr:uid="{F3A52B41-DE44-471F-91C1-C9206C23DC2A}"/>
    <cellStyle name="Ergebnis 2 4 2 7 2" xfId="30770" xr:uid="{C6F29EB8-680B-4D82-8A89-516C40B6097D}"/>
    <cellStyle name="Ergebnis 2 4 2 8" xfId="10387" xr:uid="{D3824B63-1203-4792-84B3-2F96A12DCA96}"/>
    <cellStyle name="Ergebnis 2 4 2 8 2" xfId="30771" xr:uid="{78DAB288-B8AE-4349-B132-9F9520F1BEB6}"/>
    <cellStyle name="Ergebnis 2 4 2 9" xfId="10388" xr:uid="{015EE2BC-23CD-4EDB-9DF6-75039BF8B881}"/>
    <cellStyle name="Ergebnis 2 4 2 9 2" xfId="30772" xr:uid="{7015B603-7201-43DA-BF89-660ED2122D4F}"/>
    <cellStyle name="Ergebnis 2 4 3" xfId="10389" xr:uid="{7475DD2D-AC7A-425D-A967-48A7BDF6F8EE}"/>
    <cellStyle name="Ergebnis 2 4 3 10" xfId="10390" xr:uid="{E6097A48-803F-4CB9-B67A-5120BC008D16}"/>
    <cellStyle name="Ergebnis 2 4 3 10 2" xfId="30773" xr:uid="{66475DF6-6F1F-4128-A131-A8D32AE4F590}"/>
    <cellStyle name="Ergebnis 2 4 3 11" xfId="10391" xr:uid="{62189D95-C302-4E77-B360-1B7D43FDADEA}"/>
    <cellStyle name="Ergebnis 2 4 3 11 2" xfId="30774" xr:uid="{E8345C97-C01A-429A-9B23-9B565DA6BB85}"/>
    <cellStyle name="Ergebnis 2 4 3 12" xfId="10392" xr:uid="{168C6D53-8193-4AF6-86FA-F0083663CC42}"/>
    <cellStyle name="Ergebnis 2 4 3 12 2" xfId="30775" xr:uid="{A905CFF8-0648-4D1F-8B18-23FCCA48B33A}"/>
    <cellStyle name="Ergebnis 2 4 3 13" xfId="10393" xr:uid="{193EE6F9-B514-4A4A-9EDF-63AEF610EC5E}"/>
    <cellStyle name="Ergebnis 2 4 3 13 2" xfId="30776" xr:uid="{6DCE8D32-C8A5-419C-872D-8AB742C02D54}"/>
    <cellStyle name="Ergebnis 2 4 3 14" xfId="10394" xr:uid="{56AC0644-42E8-4CDD-9C70-0E44AFC97ED0}"/>
    <cellStyle name="Ergebnis 2 4 3 14 2" xfId="30777" xr:uid="{16EFACAD-4123-45E6-8892-5747F3540712}"/>
    <cellStyle name="Ergebnis 2 4 3 15" xfId="30778" xr:uid="{11216A78-A7DD-4C26-A3B1-40521EEDC8C9}"/>
    <cellStyle name="Ergebnis 2 4 3 2" xfId="10395" xr:uid="{81CD6D50-362F-49D5-9DD6-13D773019DDF}"/>
    <cellStyle name="Ergebnis 2 4 3 2 2" xfId="30779" xr:uid="{CC014472-A84E-4BBD-BDED-BD13D7F9546E}"/>
    <cellStyle name="Ergebnis 2 4 3 3" xfId="10396" xr:uid="{88E2BE71-2487-448E-B69D-409E23088418}"/>
    <cellStyle name="Ergebnis 2 4 3 3 2" xfId="30780" xr:uid="{67174C44-A084-49C3-BEB4-B483D0A6021F}"/>
    <cellStyle name="Ergebnis 2 4 3 4" xfId="10397" xr:uid="{ABABFE3E-A2E5-45AF-8AFA-2E6F7202B170}"/>
    <cellStyle name="Ergebnis 2 4 3 4 2" xfId="30781" xr:uid="{DA7AF217-3D02-46CB-ADE4-1E55821B4A56}"/>
    <cellStyle name="Ergebnis 2 4 3 5" xfId="10398" xr:uid="{2BBD07A3-1399-4462-8297-B689448B3A5F}"/>
    <cellStyle name="Ergebnis 2 4 3 5 2" xfId="30782" xr:uid="{1F7252F4-28EA-4209-B03B-94CFCC553F16}"/>
    <cellStyle name="Ergebnis 2 4 3 6" xfId="10399" xr:uid="{414A6C1D-3C3A-499F-A7E6-6AEA334D019C}"/>
    <cellStyle name="Ergebnis 2 4 3 6 2" xfId="30783" xr:uid="{3CF22AB1-BE26-40F8-ADC2-85A1271A02DD}"/>
    <cellStyle name="Ergebnis 2 4 3 7" xfId="10400" xr:uid="{76694E4A-15CE-46BC-A05D-D4FDB7664F43}"/>
    <cellStyle name="Ergebnis 2 4 3 7 2" xfId="30784" xr:uid="{8C244AF4-84F7-4838-984A-2E1054996740}"/>
    <cellStyle name="Ergebnis 2 4 3 8" xfId="10401" xr:uid="{B801A5F2-9229-4200-9DB0-1BCC09E90D6E}"/>
    <cellStyle name="Ergebnis 2 4 3 8 2" xfId="30785" xr:uid="{3EC9FFA1-D2A7-4872-B42E-BD19D8B9EE43}"/>
    <cellStyle name="Ergebnis 2 4 3 9" xfId="10402" xr:uid="{9E9B2A5F-01AA-4E73-B75E-9FA26EE1539E}"/>
    <cellStyle name="Ergebnis 2 4 3 9 2" xfId="30786" xr:uid="{0C50B61F-5CAB-4FE6-978C-0918FC0C5059}"/>
    <cellStyle name="Ergebnis 2 4 4" xfId="10403" xr:uid="{6BA55D45-205C-43F4-8A69-AE6FEC5DAEBC}"/>
    <cellStyle name="Ergebnis 2 4 4 2" xfId="30787" xr:uid="{F067FF84-43C8-4E3B-B32C-56949D9C5804}"/>
    <cellStyle name="Ergebnis 2 4 5" xfId="10404" xr:uid="{8208898D-2C6F-4699-8218-A31248D8FE2C}"/>
    <cellStyle name="Ergebnis 2 4 5 2" xfId="30788" xr:uid="{79327165-055C-4ED3-8045-86AF7AA2F2CE}"/>
    <cellStyle name="Ergebnis 2 4 6" xfId="10405" xr:uid="{6F9B1FA6-FC29-4751-9163-C5DFE7A84660}"/>
    <cellStyle name="Ergebnis 2 4 6 2" xfId="30789" xr:uid="{826D751F-EE3E-4FF5-A4CD-114DC667812F}"/>
    <cellStyle name="Ergebnis 2 4 7" xfId="10406" xr:uid="{6AABC20A-7970-4DD6-A136-6A6F5F5F0FDF}"/>
    <cellStyle name="Ergebnis 2 4 7 2" xfId="30790" xr:uid="{37F403AE-CE37-4DFA-B58E-AA2E521E771B}"/>
    <cellStyle name="Ergebnis 2 4 8" xfId="10407" xr:uid="{F5C1FB1F-CBEC-4CDD-8768-51BF63D55384}"/>
    <cellStyle name="Ergebnis 2 4 8 2" xfId="30791" xr:uid="{EC0212D3-8CB0-4FAE-BB26-16951ACF6F21}"/>
    <cellStyle name="Ergebnis 2 4 9" xfId="10408" xr:uid="{1329EE48-4F1A-40B6-955F-128BE1B1C1B8}"/>
    <cellStyle name="Ergebnis 2 4 9 2" xfId="30792" xr:uid="{A6036920-78F1-407F-BDA9-5FADADD5AECA}"/>
    <cellStyle name="Ergebnis 2 5" xfId="10409" xr:uid="{E11A62A7-6D63-45D9-A619-C2982C726673}"/>
    <cellStyle name="Ergebnis 2 5 10" xfId="10410" xr:uid="{0D3F1685-B431-4E85-86CC-45E2C903B3FC}"/>
    <cellStyle name="Ergebnis 2 5 10 2" xfId="30793" xr:uid="{D6F255B7-A367-44A7-AEC8-903DAD4D18D8}"/>
    <cellStyle name="Ergebnis 2 5 11" xfId="10411" xr:uid="{8FBDC187-56AF-4180-9531-B8F335FBC328}"/>
    <cellStyle name="Ergebnis 2 5 11 2" xfId="30794" xr:uid="{A0932AF9-2DD0-4729-ACDA-179D649E4619}"/>
    <cellStyle name="Ergebnis 2 5 12" xfId="10412" xr:uid="{7CF8E675-5DAC-4651-A3A5-8D5BAD0D44AF}"/>
    <cellStyle name="Ergebnis 2 5 12 2" xfId="30795" xr:uid="{B82D928C-F27B-442F-9068-CBF34712C40F}"/>
    <cellStyle name="Ergebnis 2 5 13" xfId="10413" xr:uid="{F1C4A18C-1A2C-49B0-9AD6-3347D94C55CF}"/>
    <cellStyle name="Ergebnis 2 5 13 2" xfId="30796" xr:uid="{05D4BAD6-53C9-4EB6-8B11-B14C784A85FF}"/>
    <cellStyle name="Ergebnis 2 5 14" xfId="10414" xr:uid="{4723EBEE-5E2C-4626-92E2-5B7223884EC8}"/>
    <cellStyle name="Ergebnis 2 5 14 2" xfId="30797" xr:uid="{6DFDCE09-8943-4247-8030-F5A9A9D2956E}"/>
    <cellStyle name="Ergebnis 2 5 15" xfId="10415" xr:uid="{8BC6C686-66B2-4886-822D-33A155457DA0}"/>
    <cellStyle name="Ergebnis 2 5 15 2" xfId="30798" xr:uid="{3DFB98EA-7952-4A05-98D4-A493B55BBEC5}"/>
    <cellStyle name="Ergebnis 2 5 16" xfId="30799" xr:uid="{E476EE75-931B-49E5-B391-429A2D3ACF8F}"/>
    <cellStyle name="Ergebnis 2 5 2" xfId="10416" xr:uid="{D984D2AC-24D7-4705-AFD7-FA5D3231E650}"/>
    <cellStyle name="Ergebnis 2 5 2 10" xfId="10417" xr:uid="{F93B684E-6ED4-4656-B767-7BA09453BBF4}"/>
    <cellStyle name="Ergebnis 2 5 2 10 2" xfId="30800" xr:uid="{695E4A29-9861-4279-B64F-0E1947DFBAEE}"/>
    <cellStyle name="Ergebnis 2 5 2 11" xfId="10418" xr:uid="{E4B92FE2-96DC-49C5-BB9C-E3F6228ACAF4}"/>
    <cellStyle name="Ergebnis 2 5 2 11 2" xfId="30801" xr:uid="{19487DC9-9D46-4210-9621-0022C0695595}"/>
    <cellStyle name="Ergebnis 2 5 2 12" xfId="10419" xr:uid="{CE76FEB0-A8D2-4517-A2FE-151F85DEAA3C}"/>
    <cellStyle name="Ergebnis 2 5 2 12 2" xfId="30802" xr:uid="{47BE5563-E127-4151-83A7-BEB54CD3D5D5}"/>
    <cellStyle name="Ergebnis 2 5 2 13" xfId="10420" xr:uid="{D919FC74-6280-4CCD-A35E-9CAC351CD80B}"/>
    <cellStyle name="Ergebnis 2 5 2 13 2" xfId="30803" xr:uid="{7A6E09B0-C43C-4BF6-90CC-0D80D343536D}"/>
    <cellStyle name="Ergebnis 2 5 2 14" xfId="10421" xr:uid="{00588613-4C32-4526-9C95-B26F77F69530}"/>
    <cellStyle name="Ergebnis 2 5 2 14 2" xfId="30804" xr:uid="{9B1C099F-FD21-4D3E-B2CF-499DC0AA9AA3}"/>
    <cellStyle name="Ergebnis 2 5 2 15" xfId="30805" xr:uid="{9CE31540-095B-460C-8736-1EA9160EEDC3}"/>
    <cellStyle name="Ergebnis 2 5 2 2" xfId="10422" xr:uid="{2B09EABF-8F77-45DC-9892-5CF4519629DA}"/>
    <cellStyle name="Ergebnis 2 5 2 2 10" xfId="10423" xr:uid="{331C0DB8-570A-4C56-9A8A-9142C2F76CB4}"/>
    <cellStyle name="Ergebnis 2 5 2 2 10 2" xfId="30806" xr:uid="{43BABFD0-ECEA-43F2-8B87-E85E712B7195}"/>
    <cellStyle name="Ergebnis 2 5 2 2 11" xfId="10424" xr:uid="{D91F68C4-ED9E-4388-BDBD-36737C0F865A}"/>
    <cellStyle name="Ergebnis 2 5 2 2 11 2" xfId="30807" xr:uid="{0EAE9487-DFE6-4A33-ADA5-D3DE93253FD0}"/>
    <cellStyle name="Ergebnis 2 5 2 2 12" xfId="10425" xr:uid="{4038DB67-DD2D-4878-9DB2-FCDC52A81FC1}"/>
    <cellStyle name="Ergebnis 2 5 2 2 12 2" xfId="30808" xr:uid="{6B4C4047-8E93-4821-B05D-10E20FB32573}"/>
    <cellStyle name="Ergebnis 2 5 2 2 13" xfId="10426" xr:uid="{6FA79556-BF95-4FC0-988A-3B59026FFCE0}"/>
    <cellStyle name="Ergebnis 2 5 2 2 13 2" xfId="30809" xr:uid="{EACF91E9-5FFF-4620-B976-09349BD5B3C7}"/>
    <cellStyle name="Ergebnis 2 5 2 2 14" xfId="10427" xr:uid="{73D7E4E0-8806-434D-BDB4-3F26309A74A4}"/>
    <cellStyle name="Ergebnis 2 5 2 2 14 2" xfId="30810" xr:uid="{7AA9AF1C-6665-492A-9E94-DE995F115444}"/>
    <cellStyle name="Ergebnis 2 5 2 2 15" xfId="30811" xr:uid="{FBC49E92-5E3B-4EBE-A1EB-B361B5DF864E}"/>
    <cellStyle name="Ergebnis 2 5 2 2 2" xfId="10428" xr:uid="{4AAA835B-5E2E-4317-850F-EEE19E2ED071}"/>
    <cellStyle name="Ergebnis 2 5 2 2 2 2" xfId="30812" xr:uid="{B6B82F04-7064-461B-B656-094912625EC6}"/>
    <cellStyle name="Ergebnis 2 5 2 2 3" xfId="10429" xr:uid="{0A5EEC83-3F30-4EC8-8386-35F6C799DC72}"/>
    <cellStyle name="Ergebnis 2 5 2 2 3 2" xfId="30813" xr:uid="{28B2996F-B252-4F30-8003-FA400F36EE7D}"/>
    <cellStyle name="Ergebnis 2 5 2 2 4" xfId="10430" xr:uid="{5C04F441-4BBE-470A-8DE1-2C490DCBD4DE}"/>
    <cellStyle name="Ergebnis 2 5 2 2 4 2" xfId="30814" xr:uid="{F8B09961-E3DC-4BF2-81C6-4264EA0E2E90}"/>
    <cellStyle name="Ergebnis 2 5 2 2 5" xfId="10431" xr:uid="{47A296DD-4071-4EB5-BA1D-236676BF3E14}"/>
    <cellStyle name="Ergebnis 2 5 2 2 5 2" xfId="30815" xr:uid="{D6C624F8-E6C8-4029-9EF2-64B687793319}"/>
    <cellStyle name="Ergebnis 2 5 2 2 6" xfId="10432" xr:uid="{10E2C57C-5B8E-4E58-99DD-CA317926C7BC}"/>
    <cellStyle name="Ergebnis 2 5 2 2 6 2" xfId="30816" xr:uid="{C2E4973C-130B-444B-B5C4-8A19C8DEF1A0}"/>
    <cellStyle name="Ergebnis 2 5 2 2 7" xfId="10433" xr:uid="{89BF0EF3-910A-4728-9408-3F4E38A4AB9E}"/>
    <cellStyle name="Ergebnis 2 5 2 2 7 2" xfId="30817" xr:uid="{4B8C7CC7-CBD5-4C29-847C-4064BF472BBD}"/>
    <cellStyle name="Ergebnis 2 5 2 2 8" xfId="10434" xr:uid="{8D7576F1-E7F6-40D7-B00B-6CB113F04257}"/>
    <cellStyle name="Ergebnis 2 5 2 2 8 2" xfId="30818" xr:uid="{31310B5D-4C37-442B-861A-533C1C97A2BB}"/>
    <cellStyle name="Ergebnis 2 5 2 2 9" xfId="10435" xr:uid="{53C23145-496C-476B-8367-D28BD19B3CF8}"/>
    <cellStyle name="Ergebnis 2 5 2 2 9 2" xfId="30819" xr:uid="{AA2CBA48-3EED-4123-9E4C-4DFDAD99B9D3}"/>
    <cellStyle name="Ergebnis 2 5 2 3" xfId="10436" xr:uid="{1CF24D2C-9A1A-4FD4-A113-373C52DA6CC6}"/>
    <cellStyle name="Ergebnis 2 5 2 3 2" xfId="30820" xr:uid="{301F56F6-9C0C-4390-ACF8-1D810CD32479}"/>
    <cellStyle name="Ergebnis 2 5 2 4" xfId="10437" xr:uid="{F06AA80E-7C0E-4DC4-A75F-AF6FD28DB7FA}"/>
    <cellStyle name="Ergebnis 2 5 2 4 2" xfId="30821" xr:uid="{E16D8D1A-2A38-4F00-915F-813E342D934E}"/>
    <cellStyle name="Ergebnis 2 5 2 5" xfId="10438" xr:uid="{B998B460-02F4-4F8D-9E68-B2ED8D2503B7}"/>
    <cellStyle name="Ergebnis 2 5 2 5 2" xfId="30822" xr:uid="{DDDF2099-3128-42BF-9EC2-1AF3E2B4A100}"/>
    <cellStyle name="Ergebnis 2 5 2 6" xfId="10439" xr:uid="{8741525E-F38D-4FF3-AECE-9D9D539275F4}"/>
    <cellStyle name="Ergebnis 2 5 2 6 2" xfId="30823" xr:uid="{1058B6B4-A520-46EB-BDA2-DF22A547133D}"/>
    <cellStyle name="Ergebnis 2 5 2 7" xfId="10440" xr:uid="{6C1CB655-CF20-4F5D-B653-27546F158514}"/>
    <cellStyle name="Ergebnis 2 5 2 7 2" xfId="30824" xr:uid="{C1A0F068-1590-4FD7-8785-9344C1521B47}"/>
    <cellStyle name="Ergebnis 2 5 2 8" xfId="10441" xr:uid="{ECE29C4F-A627-4B14-9F97-82D24750D575}"/>
    <cellStyle name="Ergebnis 2 5 2 8 2" xfId="30825" xr:uid="{050E614C-E2EC-4FA0-A276-6F7C4D221DF8}"/>
    <cellStyle name="Ergebnis 2 5 2 9" xfId="10442" xr:uid="{DEEFB2E7-7878-4352-8FF3-CDC5284103E9}"/>
    <cellStyle name="Ergebnis 2 5 2 9 2" xfId="30826" xr:uid="{4E0F8253-C35E-43CE-B482-97B70C8D5616}"/>
    <cellStyle name="Ergebnis 2 5 3" xfId="10443" xr:uid="{F0DDCE8E-7CAD-46EC-B305-9A3F28E0538E}"/>
    <cellStyle name="Ergebnis 2 5 3 10" xfId="10444" xr:uid="{43038E74-7E2E-45A6-942D-9BFE6236678E}"/>
    <cellStyle name="Ergebnis 2 5 3 10 2" xfId="30827" xr:uid="{125E4350-E841-4ABC-95DD-59E4E3F95E17}"/>
    <cellStyle name="Ergebnis 2 5 3 11" xfId="10445" xr:uid="{264DAB7F-3254-4893-B946-DE78C3B88DAB}"/>
    <cellStyle name="Ergebnis 2 5 3 11 2" xfId="30828" xr:uid="{6918B019-4B25-4CD8-807B-828975FFD616}"/>
    <cellStyle name="Ergebnis 2 5 3 12" xfId="10446" xr:uid="{DE18A781-880B-4666-9E6B-80441CC20F6B}"/>
    <cellStyle name="Ergebnis 2 5 3 12 2" xfId="30829" xr:uid="{8FC435A8-0ABF-4F97-897E-BE1AEC83283E}"/>
    <cellStyle name="Ergebnis 2 5 3 13" xfId="10447" xr:uid="{E96426CB-5AD0-452A-A5A2-B9F543567D7F}"/>
    <cellStyle name="Ergebnis 2 5 3 13 2" xfId="30830" xr:uid="{5577802A-5BE2-4B81-B6F1-FA6DD296C4DC}"/>
    <cellStyle name="Ergebnis 2 5 3 14" xfId="10448" xr:uid="{58AF3EB9-B7CD-4ED0-AE26-DF85CAC509B9}"/>
    <cellStyle name="Ergebnis 2 5 3 14 2" xfId="30831" xr:uid="{CCB30A4F-5FD4-47EB-B84F-39FFBF2D3042}"/>
    <cellStyle name="Ergebnis 2 5 3 15" xfId="30832" xr:uid="{D6510A28-54B9-452E-B69E-297FCD70A602}"/>
    <cellStyle name="Ergebnis 2 5 3 2" xfId="10449" xr:uid="{F7DBBDB1-F5AF-458D-A8DF-6B2919C55621}"/>
    <cellStyle name="Ergebnis 2 5 3 2 2" xfId="30833" xr:uid="{ED3A9A3D-48F7-4188-962A-CD36AF85C251}"/>
    <cellStyle name="Ergebnis 2 5 3 3" xfId="10450" xr:uid="{F75008AB-DCFD-43CB-BF0B-B752BE5E5F36}"/>
    <cellStyle name="Ergebnis 2 5 3 3 2" xfId="30834" xr:uid="{F3203528-7E24-446A-9925-4C6027EF4B7D}"/>
    <cellStyle name="Ergebnis 2 5 3 4" xfId="10451" xr:uid="{72FBC50B-293F-431A-9CAD-D5A20E1FA921}"/>
    <cellStyle name="Ergebnis 2 5 3 4 2" xfId="30835" xr:uid="{F7C0575D-EC93-43B0-98E0-3B903E066198}"/>
    <cellStyle name="Ergebnis 2 5 3 5" xfId="10452" xr:uid="{95F0C331-68CB-4E3C-BE8C-C0A4D0E3B39E}"/>
    <cellStyle name="Ergebnis 2 5 3 5 2" xfId="30836" xr:uid="{D2313A8A-95A6-4685-B56D-0AD8352037F7}"/>
    <cellStyle name="Ergebnis 2 5 3 6" xfId="10453" xr:uid="{0E617D89-18BC-4E6B-985E-152C55EAFC1B}"/>
    <cellStyle name="Ergebnis 2 5 3 6 2" xfId="30837" xr:uid="{63B9137A-96B6-4D9C-BD36-6298A7E998BF}"/>
    <cellStyle name="Ergebnis 2 5 3 7" xfId="10454" xr:uid="{6698A54E-43B1-4EE1-A528-BF356015966F}"/>
    <cellStyle name="Ergebnis 2 5 3 7 2" xfId="30838" xr:uid="{73E84EF9-3C0F-4B43-AE6D-44EAF5DA8DA1}"/>
    <cellStyle name="Ergebnis 2 5 3 8" xfId="10455" xr:uid="{A1802C11-C15F-4392-A950-345FE2009908}"/>
    <cellStyle name="Ergebnis 2 5 3 8 2" xfId="30839" xr:uid="{6EC9E926-6A37-414D-B7D9-5E8B01EB300D}"/>
    <cellStyle name="Ergebnis 2 5 3 9" xfId="10456" xr:uid="{D2B165B7-01C8-48AB-9F92-83DD415C8BB9}"/>
    <cellStyle name="Ergebnis 2 5 3 9 2" xfId="30840" xr:uid="{2C96B707-9922-48D6-92E1-984D09AFEDCF}"/>
    <cellStyle name="Ergebnis 2 5 4" xfId="10457" xr:uid="{E99692D6-1FA5-4311-9363-175AE958A4CE}"/>
    <cellStyle name="Ergebnis 2 5 4 2" xfId="30841" xr:uid="{01B98A35-836E-447B-B759-A6FF7813D686}"/>
    <cellStyle name="Ergebnis 2 5 5" xfId="10458" xr:uid="{F4F9E717-4CE3-4FEF-80F6-A5331B2347D2}"/>
    <cellStyle name="Ergebnis 2 5 5 2" xfId="30842" xr:uid="{EE955587-5B98-4C2E-B476-04775058BA97}"/>
    <cellStyle name="Ergebnis 2 5 6" xfId="10459" xr:uid="{8CF5E403-C687-409C-B56A-B5B34821C8CC}"/>
    <cellStyle name="Ergebnis 2 5 6 2" xfId="30843" xr:uid="{4ECE3395-DFC2-4AA2-90F3-A6D23C7C4C6F}"/>
    <cellStyle name="Ergebnis 2 5 7" xfId="10460" xr:uid="{7CC5110F-B958-4556-BA3B-C79D165D62CA}"/>
    <cellStyle name="Ergebnis 2 5 7 2" xfId="30844" xr:uid="{B269CC54-F0B5-4CF6-AE91-B34BE772A474}"/>
    <cellStyle name="Ergebnis 2 5 8" xfId="10461" xr:uid="{5B2740D2-58F8-4029-94B2-417DFD7BCB4E}"/>
    <cellStyle name="Ergebnis 2 5 8 2" xfId="30845" xr:uid="{AE14B153-95BA-44FE-A3CB-9D0B50B37246}"/>
    <cellStyle name="Ergebnis 2 5 9" xfId="10462" xr:uid="{964225FB-7DBC-414A-BA19-0AE9FA090A0D}"/>
    <cellStyle name="Ergebnis 2 5 9 2" xfId="30846" xr:uid="{4FB8E8F6-ED8A-4C63-A645-7A53CCF666E0}"/>
    <cellStyle name="Ergebnis 2 6" xfId="10463" xr:uid="{49F0649E-BA99-4E70-8198-8E09E59E72E6}"/>
    <cellStyle name="Ergebnis 2 6 10" xfId="10464" xr:uid="{BAF3D61F-C0C6-41ED-B125-E850BD1A5F78}"/>
    <cellStyle name="Ergebnis 2 6 10 2" xfId="30847" xr:uid="{0FA5194A-FFE3-474A-8C77-02542940FC7B}"/>
    <cellStyle name="Ergebnis 2 6 11" xfId="10465" xr:uid="{7214D6EC-E6C8-4DE1-AEAC-730B5F6F8928}"/>
    <cellStyle name="Ergebnis 2 6 11 2" xfId="30848" xr:uid="{CF3B2F78-46D7-485D-BF9D-04EC3A9427F3}"/>
    <cellStyle name="Ergebnis 2 6 12" xfId="10466" xr:uid="{A6BCC622-952C-4432-8267-840E0FC7963A}"/>
    <cellStyle name="Ergebnis 2 6 12 2" xfId="30849" xr:uid="{75B5572C-81E3-4EAF-A21A-92E1B08EF835}"/>
    <cellStyle name="Ergebnis 2 6 13" xfId="10467" xr:uid="{B1707A2D-2B3D-4E41-8165-05C6A429F9FD}"/>
    <cellStyle name="Ergebnis 2 6 13 2" xfId="30850" xr:uid="{94D73F1E-97BF-449E-AA4D-35C01023C4BB}"/>
    <cellStyle name="Ergebnis 2 6 14" xfId="10468" xr:uid="{93BC6D62-D837-4C55-9590-46E22E985FA4}"/>
    <cellStyle name="Ergebnis 2 6 14 2" xfId="30851" xr:uid="{1CA3DA1E-2022-43FF-AA68-D43CB788CF83}"/>
    <cellStyle name="Ergebnis 2 6 15" xfId="10469" xr:uid="{76691369-25BD-433B-A287-50C815A2C286}"/>
    <cellStyle name="Ergebnis 2 6 15 2" xfId="30852" xr:uid="{2FE26264-8DC6-4696-9C87-E5EC711C0FD8}"/>
    <cellStyle name="Ergebnis 2 6 16" xfId="30853" xr:uid="{3FD420D1-8705-4AB3-A239-6DCE0E33F519}"/>
    <cellStyle name="Ergebnis 2 6 2" xfId="10470" xr:uid="{88EF98AB-73D1-4A17-8FC1-B1D08CC0E98C}"/>
    <cellStyle name="Ergebnis 2 6 2 10" xfId="10471" xr:uid="{E2E88B1C-2F62-4E71-8F8A-137A7C32EAEC}"/>
    <cellStyle name="Ergebnis 2 6 2 10 2" xfId="30854" xr:uid="{739EC930-6374-4D04-A9EF-8011811DF276}"/>
    <cellStyle name="Ergebnis 2 6 2 11" xfId="10472" xr:uid="{16ABAEBB-EED6-4060-9CCD-16ED040216EC}"/>
    <cellStyle name="Ergebnis 2 6 2 11 2" xfId="30855" xr:uid="{1562548E-46ED-440C-B218-F5CB3F7F6E54}"/>
    <cellStyle name="Ergebnis 2 6 2 12" xfId="10473" xr:uid="{FF2F1751-1756-445E-B077-57A431C8F400}"/>
    <cellStyle name="Ergebnis 2 6 2 12 2" xfId="30856" xr:uid="{778027DC-E1EF-417D-98EA-2B3DE5C36B9C}"/>
    <cellStyle name="Ergebnis 2 6 2 13" xfId="10474" xr:uid="{5D9E6C91-59D0-4A2A-B28D-858B69DE5145}"/>
    <cellStyle name="Ergebnis 2 6 2 13 2" xfId="30857" xr:uid="{9FF953B4-98CF-40EA-A7C9-60F265B4576F}"/>
    <cellStyle name="Ergebnis 2 6 2 14" xfId="10475" xr:uid="{9A7C27CE-9B6C-4832-A87D-A2660E890EB2}"/>
    <cellStyle name="Ergebnis 2 6 2 14 2" xfId="30858" xr:uid="{66B41F4C-4DF4-4070-831A-8FC485188803}"/>
    <cellStyle name="Ergebnis 2 6 2 15" xfId="30859" xr:uid="{A4C9308F-7CAF-4D53-9E42-049599678EA5}"/>
    <cellStyle name="Ergebnis 2 6 2 2" xfId="10476" xr:uid="{F235BAA0-AEAC-4098-BA25-EF86F78D88BC}"/>
    <cellStyle name="Ergebnis 2 6 2 2 10" xfId="10477" xr:uid="{F9CC2EE9-C47D-428B-82A7-24BA0D84DD01}"/>
    <cellStyle name="Ergebnis 2 6 2 2 10 2" xfId="30860" xr:uid="{844122D4-1F61-481E-9F22-710693061393}"/>
    <cellStyle name="Ergebnis 2 6 2 2 11" xfId="10478" xr:uid="{0FDAF3AF-347C-4D1A-96B2-6A1752DE967C}"/>
    <cellStyle name="Ergebnis 2 6 2 2 11 2" xfId="30861" xr:uid="{809AD5F7-2C52-4255-B853-5AF19A95EBCD}"/>
    <cellStyle name="Ergebnis 2 6 2 2 12" xfId="10479" xr:uid="{FCB98F2F-0DF1-4836-9178-9555E8585A90}"/>
    <cellStyle name="Ergebnis 2 6 2 2 12 2" xfId="30862" xr:uid="{2991F1C8-C94C-45FA-A471-C1C2702D70E8}"/>
    <cellStyle name="Ergebnis 2 6 2 2 13" xfId="10480" xr:uid="{A74A0149-E074-4358-A0C9-18BC67DE279D}"/>
    <cellStyle name="Ergebnis 2 6 2 2 13 2" xfId="30863" xr:uid="{35CE5E67-481F-4971-B00A-3CED058CCF23}"/>
    <cellStyle name="Ergebnis 2 6 2 2 14" xfId="10481" xr:uid="{68C5A028-598A-4AF5-A538-55CC002932B3}"/>
    <cellStyle name="Ergebnis 2 6 2 2 14 2" xfId="30864" xr:uid="{F3E1CBDD-0A33-4237-8DB0-6DA16ED51CC7}"/>
    <cellStyle name="Ergebnis 2 6 2 2 15" xfId="30865" xr:uid="{3C82402C-2E46-41B0-8CB1-324C0D1B3433}"/>
    <cellStyle name="Ergebnis 2 6 2 2 2" xfId="10482" xr:uid="{8BED46C9-532D-4229-A7F4-1B9F880FAD33}"/>
    <cellStyle name="Ergebnis 2 6 2 2 2 2" xfId="30866" xr:uid="{79256BB5-A715-4FF1-BDFB-CF0FD0D305BD}"/>
    <cellStyle name="Ergebnis 2 6 2 2 3" xfId="10483" xr:uid="{0815EED7-094A-454E-9966-0392F9B11A1D}"/>
    <cellStyle name="Ergebnis 2 6 2 2 3 2" xfId="30867" xr:uid="{8A140C6D-9B72-479B-9870-182DEA7806B2}"/>
    <cellStyle name="Ergebnis 2 6 2 2 4" xfId="10484" xr:uid="{8DDA7234-B319-4A93-B173-2EB5AD0E9E31}"/>
    <cellStyle name="Ergebnis 2 6 2 2 4 2" xfId="30868" xr:uid="{0FEEB9B0-85D7-4459-BE29-C9B0914FBD7A}"/>
    <cellStyle name="Ergebnis 2 6 2 2 5" xfId="10485" xr:uid="{5F5CF738-9FD7-4EDD-8A33-DD8BE08FA147}"/>
    <cellStyle name="Ergebnis 2 6 2 2 5 2" xfId="30869" xr:uid="{A0328901-CCD1-4AF6-B5E7-906F2E9E81CF}"/>
    <cellStyle name="Ergebnis 2 6 2 2 6" xfId="10486" xr:uid="{B59FF7B1-ED32-4481-896B-BF8226AD70DF}"/>
    <cellStyle name="Ergebnis 2 6 2 2 6 2" xfId="30870" xr:uid="{45935CB7-CFB0-4083-A862-F9BF8335DC5E}"/>
    <cellStyle name="Ergebnis 2 6 2 2 7" xfId="10487" xr:uid="{B45720C8-E347-41EA-BD8B-91A67A27B5A4}"/>
    <cellStyle name="Ergebnis 2 6 2 2 7 2" xfId="30871" xr:uid="{8D1DC688-C579-4D17-816B-1BA8331AEBC3}"/>
    <cellStyle name="Ergebnis 2 6 2 2 8" xfId="10488" xr:uid="{0F2B5A89-6468-47F0-92B4-31DE855A1246}"/>
    <cellStyle name="Ergebnis 2 6 2 2 8 2" xfId="30872" xr:uid="{73CDF4A8-6B0D-457F-B305-D923822D5D68}"/>
    <cellStyle name="Ergebnis 2 6 2 2 9" xfId="10489" xr:uid="{17ED531D-C742-49BD-B362-CF46F482DB92}"/>
    <cellStyle name="Ergebnis 2 6 2 2 9 2" xfId="30873" xr:uid="{B0BF3F8E-D0B3-4AC6-A042-A05126554B36}"/>
    <cellStyle name="Ergebnis 2 6 2 3" xfId="10490" xr:uid="{6C724879-7729-4C92-9282-01D32D0AA4DE}"/>
    <cellStyle name="Ergebnis 2 6 2 3 2" xfId="30874" xr:uid="{BAA4B2A2-F5D0-45F1-B8CC-B6B047A8EC59}"/>
    <cellStyle name="Ergebnis 2 6 2 4" xfId="10491" xr:uid="{EA284889-2F80-426C-9CC7-5DCBD047632E}"/>
    <cellStyle name="Ergebnis 2 6 2 4 2" xfId="30875" xr:uid="{6CCC944A-0D9E-41EE-827B-BCC069B2327B}"/>
    <cellStyle name="Ergebnis 2 6 2 5" xfId="10492" xr:uid="{56F753DA-07A3-4EC9-B8FD-CF915A0FAD3D}"/>
    <cellStyle name="Ergebnis 2 6 2 5 2" xfId="30876" xr:uid="{609A1316-34B1-4F03-9398-490F1A92FDD1}"/>
    <cellStyle name="Ergebnis 2 6 2 6" xfId="10493" xr:uid="{D28A7552-2B8D-44C4-9167-12CC40C2A654}"/>
    <cellStyle name="Ergebnis 2 6 2 6 2" xfId="30877" xr:uid="{ED2798BF-9DBB-4584-A540-E68D243C3B41}"/>
    <cellStyle name="Ergebnis 2 6 2 7" xfId="10494" xr:uid="{3151C1E3-049A-40C5-9441-B2253CBD9267}"/>
    <cellStyle name="Ergebnis 2 6 2 7 2" xfId="30878" xr:uid="{79FA31DB-2D11-4FD5-8127-73A45C3A3BC5}"/>
    <cellStyle name="Ergebnis 2 6 2 8" xfId="10495" xr:uid="{9A895380-1AF2-4392-9BB8-DCD891ACAA8B}"/>
    <cellStyle name="Ergebnis 2 6 2 8 2" xfId="30879" xr:uid="{EEE7985D-DFFA-4C5A-9228-CA69BDA1BCA6}"/>
    <cellStyle name="Ergebnis 2 6 2 9" xfId="10496" xr:uid="{4660C574-F147-4C54-87A2-13BE644B9DA6}"/>
    <cellStyle name="Ergebnis 2 6 2 9 2" xfId="30880" xr:uid="{24DE9B6E-282B-4E77-9AEC-7FE128409EB8}"/>
    <cellStyle name="Ergebnis 2 6 3" xfId="10497" xr:uid="{9F2BB1F8-5FDD-4C0E-9996-BA5820D05501}"/>
    <cellStyle name="Ergebnis 2 6 3 10" xfId="10498" xr:uid="{0A5BB0C8-B9CA-495B-AA76-7AF43E147DE1}"/>
    <cellStyle name="Ergebnis 2 6 3 10 2" xfId="30881" xr:uid="{B1F60DDC-048C-4E7D-A767-097F281AD836}"/>
    <cellStyle name="Ergebnis 2 6 3 11" xfId="10499" xr:uid="{DA021BCF-C638-41A1-9E48-43A5A31B9BEB}"/>
    <cellStyle name="Ergebnis 2 6 3 11 2" xfId="30882" xr:uid="{E47C3C19-2B22-4237-857D-AA97E015462F}"/>
    <cellStyle name="Ergebnis 2 6 3 12" xfId="10500" xr:uid="{2EA5958C-7AA1-4869-8BDB-67DF5FEE04EE}"/>
    <cellStyle name="Ergebnis 2 6 3 12 2" xfId="30883" xr:uid="{BF89A1F8-12AC-401A-AEB5-2CEB06DBE8F9}"/>
    <cellStyle name="Ergebnis 2 6 3 13" xfId="10501" xr:uid="{38FBE765-04B4-4B4C-A6EE-47E8D44B1CA9}"/>
    <cellStyle name="Ergebnis 2 6 3 13 2" xfId="30884" xr:uid="{E1E7FF28-4E6D-4099-AC98-86DCF47927E5}"/>
    <cellStyle name="Ergebnis 2 6 3 14" xfId="10502" xr:uid="{EF23EE0B-AD94-4A6B-83E0-CDB98EA071BB}"/>
    <cellStyle name="Ergebnis 2 6 3 14 2" xfId="30885" xr:uid="{356A3303-B7B0-4FED-8878-C13B7E6C4EDE}"/>
    <cellStyle name="Ergebnis 2 6 3 15" xfId="30886" xr:uid="{E38A6282-E734-49B2-A72B-0CC54335AB77}"/>
    <cellStyle name="Ergebnis 2 6 3 2" xfId="10503" xr:uid="{9BBAD371-6EBC-4FFC-8122-A2D760B9507F}"/>
    <cellStyle name="Ergebnis 2 6 3 2 2" xfId="30887" xr:uid="{F3DF5943-7C1A-47FD-9916-574C5C74655B}"/>
    <cellStyle name="Ergebnis 2 6 3 3" xfId="10504" xr:uid="{013BAED4-DA94-4A8C-A790-50FB900417AB}"/>
    <cellStyle name="Ergebnis 2 6 3 3 2" xfId="30888" xr:uid="{1AA352D1-4F81-4884-9FA5-6FF8DD69EA1C}"/>
    <cellStyle name="Ergebnis 2 6 3 4" xfId="10505" xr:uid="{72D71ACE-62E9-4228-BDEA-56B05562DDE0}"/>
    <cellStyle name="Ergebnis 2 6 3 4 2" xfId="30889" xr:uid="{99A11B14-DF8D-42AE-A7A2-BF854C892485}"/>
    <cellStyle name="Ergebnis 2 6 3 5" xfId="10506" xr:uid="{6B401AC5-ABA3-43D3-9F78-6957EE74B05F}"/>
    <cellStyle name="Ergebnis 2 6 3 5 2" xfId="30890" xr:uid="{6B2984E3-EE1A-4D96-992A-0FE0B8DC3A63}"/>
    <cellStyle name="Ergebnis 2 6 3 6" xfId="10507" xr:uid="{E67CC106-0469-4F1C-AA1C-E0688DBA72DB}"/>
    <cellStyle name="Ergebnis 2 6 3 6 2" xfId="30891" xr:uid="{0371510C-3362-44BD-93F4-0C6E21B101F6}"/>
    <cellStyle name="Ergebnis 2 6 3 7" xfId="10508" xr:uid="{614C997C-4BE5-4730-8CC5-EE165F518C9F}"/>
    <cellStyle name="Ergebnis 2 6 3 7 2" xfId="30892" xr:uid="{1A9FBA07-517E-490E-85CF-974E619A70DA}"/>
    <cellStyle name="Ergebnis 2 6 3 8" xfId="10509" xr:uid="{2204BC00-F0DF-4857-AC3A-720F8228F36B}"/>
    <cellStyle name="Ergebnis 2 6 3 8 2" xfId="30893" xr:uid="{93AE8296-5F56-44D3-A48B-D38AB1F387CD}"/>
    <cellStyle name="Ergebnis 2 6 3 9" xfId="10510" xr:uid="{F81EAD56-7987-4461-9334-24708C8B2BD1}"/>
    <cellStyle name="Ergebnis 2 6 3 9 2" xfId="30894" xr:uid="{5DD51C1E-6379-48DA-915B-DD587D72E6DF}"/>
    <cellStyle name="Ergebnis 2 6 4" xfId="10511" xr:uid="{96E5AD24-92BA-42D7-AAE6-5052FE2E09E8}"/>
    <cellStyle name="Ergebnis 2 6 4 2" xfId="30895" xr:uid="{E7C556A7-4970-4225-957B-34796A9158F7}"/>
    <cellStyle name="Ergebnis 2 6 5" xfId="10512" xr:uid="{91E87C0B-8B0F-48F0-8CB2-15F34F7B0AB2}"/>
    <cellStyle name="Ergebnis 2 6 5 2" xfId="30896" xr:uid="{6A20D2D2-A0E2-4675-AC7C-D1D178013E0D}"/>
    <cellStyle name="Ergebnis 2 6 6" xfId="10513" xr:uid="{A7D96112-85F2-4AEE-B7B0-5E2C5BF4DE62}"/>
    <cellStyle name="Ergebnis 2 6 6 2" xfId="30897" xr:uid="{CB850957-DAE6-4EEF-9997-B4D3EE6415C5}"/>
    <cellStyle name="Ergebnis 2 6 7" xfId="10514" xr:uid="{8A069E75-1C36-45D7-AB50-B1C3FB6C6494}"/>
    <cellStyle name="Ergebnis 2 6 7 2" xfId="30898" xr:uid="{F38A2034-7F23-4EC9-B4D8-32D68F393D7E}"/>
    <cellStyle name="Ergebnis 2 6 8" xfId="10515" xr:uid="{1C2E44AC-007A-48D5-B9A1-19005D71EB07}"/>
    <cellStyle name="Ergebnis 2 6 8 2" xfId="30899" xr:uid="{D644B055-D9DB-4B93-B3B1-E22CB9693032}"/>
    <cellStyle name="Ergebnis 2 6 9" xfId="10516" xr:uid="{58AFFB58-499B-4D61-8722-68AEB675EC87}"/>
    <cellStyle name="Ergebnis 2 6 9 2" xfId="30900" xr:uid="{9E86DDFB-63C9-4133-B296-4BC0D26FF207}"/>
    <cellStyle name="Ergebnis 2 7" xfId="10517" xr:uid="{BCC6C9DA-52E1-41B6-840B-210EED8F9DF5}"/>
    <cellStyle name="Ergebnis 2 7 10" xfId="10518" xr:uid="{3D8ECBA2-11DD-44BF-889C-D8B1FCE4A081}"/>
    <cellStyle name="Ergebnis 2 7 10 2" xfId="30901" xr:uid="{24A6A766-8EB2-4687-8BE2-0A66217028C2}"/>
    <cellStyle name="Ergebnis 2 7 11" xfId="10519" xr:uid="{5AA60869-E2EA-4448-A411-CE9A98A675AD}"/>
    <cellStyle name="Ergebnis 2 7 11 2" xfId="30902" xr:uid="{ACF06AA0-4EBC-4AB1-AF5B-4908F8C637FF}"/>
    <cellStyle name="Ergebnis 2 7 12" xfId="10520" xr:uid="{492E7873-7074-46C1-9E66-87237CCC59E8}"/>
    <cellStyle name="Ergebnis 2 7 12 2" xfId="30903" xr:uid="{C64718B4-E7BF-4574-8CF9-A756E6424996}"/>
    <cellStyle name="Ergebnis 2 7 13" xfId="10521" xr:uid="{49B53476-749D-47F7-8966-9D4D83F006E9}"/>
    <cellStyle name="Ergebnis 2 7 13 2" xfId="30904" xr:uid="{AEDD4BB8-8B44-418D-ACA1-85FA59E7ED2D}"/>
    <cellStyle name="Ergebnis 2 7 14" xfId="10522" xr:uid="{F53BE497-F4A2-4F8F-9ACC-E659F2EB10AA}"/>
    <cellStyle name="Ergebnis 2 7 14 2" xfId="30905" xr:uid="{DA4E1F4B-5743-4F76-A77B-8644DF93F2E4}"/>
    <cellStyle name="Ergebnis 2 7 15" xfId="30906" xr:uid="{76678C62-7710-4137-9BC7-7397D9B071B3}"/>
    <cellStyle name="Ergebnis 2 7 2" xfId="10523" xr:uid="{29AC6FE5-4CAF-4E2C-A644-B95CD66E80BB}"/>
    <cellStyle name="Ergebnis 2 7 2 10" xfId="10524" xr:uid="{CFAEDE8A-02E6-4B70-9C19-6D5A08FB26A5}"/>
    <cellStyle name="Ergebnis 2 7 2 10 2" xfId="30907" xr:uid="{DC4748EE-69A1-4692-8559-336C56982DDF}"/>
    <cellStyle name="Ergebnis 2 7 2 11" xfId="10525" xr:uid="{30E8AE32-CEDF-49FD-BE79-4FDA91833BAC}"/>
    <cellStyle name="Ergebnis 2 7 2 11 2" xfId="30908" xr:uid="{E02A7ECD-F634-439F-93F1-351FBB645C47}"/>
    <cellStyle name="Ergebnis 2 7 2 12" xfId="10526" xr:uid="{7CC2B64E-91B2-4B86-94C6-0892874FD3F1}"/>
    <cellStyle name="Ergebnis 2 7 2 12 2" xfId="30909" xr:uid="{9339530D-E562-428B-9BCE-D7941D85E81C}"/>
    <cellStyle name="Ergebnis 2 7 2 13" xfId="10527" xr:uid="{85FEF72B-745A-4931-ABF6-0AFE71E132A0}"/>
    <cellStyle name="Ergebnis 2 7 2 13 2" xfId="30910" xr:uid="{4C4BDCDE-0D54-4769-9A79-D4AED8D7523F}"/>
    <cellStyle name="Ergebnis 2 7 2 14" xfId="10528" xr:uid="{52596E3B-734B-4EEF-909D-71F86AF66F29}"/>
    <cellStyle name="Ergebnis 2 7 2 14 2" xfId="30911" xr:uid="{97AEAB96-6727-4BEF-A14F-C53A03C24387}"/>
    <cellStyle name="Ergebnis 2 7 2 15" xfId="30912" xr:uid="{1037B1C4-CD22-4831-BA8C-056C9574D212}"/>
    <cellStyle name="Ergebnis 2 7 2 2" xfId="10529" xr:uid="{1DA161A9-B8CC-4CFD-B50B-BCF3129920EA}"/>
    <cellStyle name="Ergebnis 2 7 2 2 2" xfId="30913" xr:uid="{AEB8140E-F2AC-4226-96FB-37AEBF0F5EE8}"/>
    <cellStyle name="Ergebnis 2 7 2 3" xfId="10530" xr:uid="{045F3AF1-11A2-43FB-9C25-8B8DAC03E834}"/>
    <cellStyle name="Ergebnis 2 7 2 3 2" xfId="30914" xr:uid="{4CFD09EA-4826-40C2-A45C-BED85BCC15D7}"/>
    <cellStyle name="Ergebnis 2 7 2 4" xfId="10531" xr:uid="{53BA5996-ED4A-4921-9258-4739783E8CDC}"/>
    <cellStyle name="Ergebnis 2 7 2 4 2" xfId="30915" xr:uid="{C6ABE235-C35F-46E4-8044-AEBDCD15C78B}"/>
    <cellStyle name="Ergebnis 2 7 2 5" xfId="10532" xr:uid="{3FE41BF9-AC40-451C-B203-1BB13814D7D3}"/>
    <cellStyle name="Ergebnis 2 7 2 5 2" xfId="30916" xr:uid="{7898F0AA-7D32-43A9-A3B6-67CBBC067BE1}"/>
    <cellStyle name="Ergebnis 2 7 2 6" xfId="10533" xr:uid="{AF361BFB-EF48-4422-911A-DCFED191B6A2}"/>
    <cellStyle name="Ergebnis 2 7 2 6 2" xfId="30917" xr:uid="{7004A1C6-FE85-4A24-AB8D-0114388841D6}"/>
    <cellStyle name="Ergebnis 2 7 2 7" xfId="10534" xr:uid="{F984049B-BE2E-406D-B760-4296ACAD5433}"/>
    <cellStyle name="Ergebnis 2 7 2 7 2" xfId="30918" xr:uid="{73E40881-A744-4CD7-97A7-DD14DE89F7EA}"/>
    <cellStyle name="Ergebnis 2 7 2 8" xfId="10535" xr:uid="{49FD40B8-5727-4947-9EF2-931839BD0896}"/>
    <cellStyle name="Ergebnis 2 7 2 8 2" xfId="30919" xr:uid="{77506F43-D5AA-449D-9FD3-338585BABFAC}"/>
    <cellStyle name="Ergebnis 2 7 2 9" xfId="10536" xr:uid="{5C087174-E062-45E3-AFD3-F86A9B0844B2}"/>
    <cellStyle name="Ergebnis 2 7 2 9 2" xfId="30920" xr:uid="{38537D57-93ED-434B-80F7-934D0069AC62}"/>
    <cellStyle name="Ergebnis 2 7 3" xfId="10537" xr:uid="{C30212C9-2B0F-4E26-8A7B-BB28B2379F68}"/>
    <cellStyle name="Ergebnis 2 7 3 2" xfId="30921" xr:uid="{13F8587B-5CEB-489D-B87E-D36BC473BF50}"/>
    <cellStyle name="Ergebnis 2 7 4" xfId="10538" xr:uid="{B1E75279-7050-40DE-BDC1-23FBF25697E6}"/>
    <cellStyle name="Ergebnis 2 7 4 2" xfId="30922" xr:uid="{43489565-186E-438D-BE42-75CBCA0E760C}"/>
    <cellStyle name="Ergebnis 2 7 5" xfId="10539" xr:uid="{21F9D88E-F6C3-4994-921A-84B175F165DF}"/>
    <cellStyle name="Ergebnis 2 7 5 2" xfId="30923" xr:uid="{C048E7E2-FD02-47C7-BC45-221754D6B602}"/>
    <cellStyle name="Ergebnis 2 7 6" xfId="10540" xr:uid="{6177FDF5-2C4B-415D-908C-FACF6B2CCC82}"/>
    <cellStyle name="Ergebnis 2 7 6 2" xfId="30924" xr:uid="{6F743D66-DD3A-4498-AD46-E4E2828B627F}"/>
    <cellStyle name="Ergebnis 2 7 7" xfId="10541" xr:uid="{BC4B338E-0D42-4902-A879-F908149AA10C}"/>
    <cellStyle name="Ergebnis 2 7 7 2" xfId="30925" xr:uid="{51FFE066-0CA8-4654-BF39-7CAE779152A4}"/>
    <cellStyle name="Ergebnis 2 7 8" xfId="10542" xr:uid="{ACBE1F4F-ECED-4B81-8211-DCF9C50B0F0D}"/>
    <cellStyle name="Ergebnis 2 7 8 2" xfId="30926" xr:uid="{D45A69E9-4B76-4EC9-9CF4-AABF997BEE16}"/>
    <cellStyle name="Ergebnis 2 7 9" xfId="10543" xr:uid="{715FF6BE-2D58-4F36-A89A-C22D5B834EDD}"/>
    <cellStyle name="Ergebnis 2 7 9 2" xfId="30927" xr:uid="{EA76C5E8-8050-4206-898A-BFFEE7C31922}"/>
    <cellStyle name="Ergebnis 2 8" xfId="10544" xr:uid="{5595372C-FB3A-44F9-AD5E-4500145D97C1}"/>
    <cellStyle name="Ergebnis 2 8 10" xfId="10545" xr:uid="{CBD7E2AB-3696-4A5E-BAD8-3ECE02F7684E}"/>
    <cellStyle name="Ergebnis 2 8 10 2" xfId="30928" xr:uid="{F6C3DFAD-4CBF-4C37-9400-78249FE21601}"/>
    <cellStyle name="Ergebnis 2 8 11" xfId="10546" xr:uid="{32949E2C-7DF4-4D7F-A81F-70E0EB325F04}"/>
    <cellStyle name="Ergebnis 2 8 11 2" xfId="30929" xr:uid="{97507CCD-6004-4C67-84B3-35E53DB0DE50}"/>
    <cellStyle name="Ergebnis 2 8 12" xfId="10547" xr:uid="{64941A82-5C7C-456B-970D-65240B7C6A8A}"/>
    <cellStyle name="Ergebnis 2 8 12 2" xfId="30930" xr:uid="{3C4EF854-4119-49B7-BF07-D2956D702869}"/>
    <cellStyle name="Ergebnis 2 8 13" xfId="10548" xr:uid="{BF979F41-A4AE-45F7-A991-00A71636BCA2}"/>
    <cellStyle name="Ergebnis 2 8 13 2" xfId="30931" xr:uid="{A8AAB03E-3DA6-4893-9108-32C774B75469}"/>
    <cellStyle name="Ergebnis 2 8 14" xfId="10549" xr:uid="{1CE346E5-7415-4793-B9DD-DCC6120E13AD}"/>
    <cellStyle name="Ergebnis 2 8 14 2" xfId="30932" xr:uid="{2DB9E317-AEFC-43D1-A28F-3B563F995843}"/>
    <cellStyle name="Ergebnis 2 8 15" xfId="30933" xr:uid="{2ABE2EBC-12AC-45BE-8325-6773BAF8EBFA}"/>
    <cellStyle name="Ergebnis 2 8 2" xfId="10550" xr:uid="{BDEA2498-B39A-41E0-802A-99ADA02F051C}"/>
    <cellStyle name="Ergebnis 2 8 2 2" xfId="30934" xr:uid="{950A9EAD-BF50-4243-A889-1691DB5E4373}"/>
    <cellStyle name="Ergebnis 2 8 3" xfId="10551" xr:uid="{0C0D331E-9992-4E93-A12B-1EAADE9535D7}"/>
    <cellStyle name="Ergebnis 2 8 3 2" xfId="30935" xr:uid="{5829EE12-F1BA-453F-8870-E52874F1381E}"/>
    <cellStyle name="Ergebnis 2 8 4" xfId="10552" xr:uid="{CB146114-AD9E-48F3-B948-77290522560D}"/>
    <cellStyle name="Ergebnis 2 8 4 2" xfId="30936" xr:uid="{CB18E8D6-30CF-48DB-B535-1B03BCB13166}"/>
    <cellStyle name="Ergebnis 2 8 5" xfId="10553" xr:uid="{B9F94A42-9B80-4974-AFA2-E6E8D7594AA6}"/>
    <cellStyle name="Ergebnis 2 8 5 2" xfId="30937" xr:uid="{12E151F4-83D3-4E5D-BBEB-4778E524F3FE}"/>
    <cellStyle name="Ergebnis 2 8 6" xfId="10554" xr:uid="{001099EA-479F-4ABA-A48A-EBF46C967B37}"/>
    <cellStyle name="Ergebnis 2 8 6 2" xfId="30938" xr:uid="{5F3DFB3B-A32D-484B-A060-E5E7AA71B853}"/>
    <cellStyle name="Ergebnis 2 8 7" xfId="10555" xr:uid="{5456E590-1065-4DB2-A380-B500C0FC5DDA}"/>
    <cellStyle name="Ergebnis 2 8 7 2" xfId="30939" xr:uid="{5F2370CB-4476-4411-89A9-8100C83A5D39}"/>
    <cellStyle name="Ergebnis 2 8 8" xfId="10556" xr:uid="{204463A1-16CB-4562-8BB5-591FDF2A3699}"/>
    <cellStyle name="Ergebnis 2 8 8 2" xfId="30940" xr:uid="{3DA44155-771B-44EE-AE9F-E03F5F34E73E}"/>
    <cellStyle name="Ergebnis 2 8 9" xfId="10557" xr:uid="{247E1251-ADBA-4028-9C8B-F6460CFFEAB5}"/>
    <cellStyle name="Ergebnis 2 8 9 2" xfId="30941" xr:uid="{230BC72D-C0AF-4D96-8351-CAA534281313}"/>
    <cellStyle name="Ergebnis 2 9" xfId="10558" xr:uid="{302CA1FC-7331-4DBE-BD75-5C96285CA7BA}"/>
    <cellStyle name="Ergebnis 2 9 2" xfId="30942" xr:uid="{DF993620-DABB-47C7-B26D-3073EA4F0C35}"/>
    <cellStyle name="Ergebnis 3" xfId="10559" xr:uid="{2BB240B3-9836-4B6E-843C-F882A0C389BE}"/>
    <cellStyle name="Ergebnis 3 10" xfId="10560" xr:uid="{8B01EDED-6FD9-436B-8D47-D99032DABAC0}"/>
    <cellStyle name="Ergebnis 3 10 2" xfId="30943" xr:uid="{B4BE9D6A-76FC-4CE2-90E0-05F6BA1EFED1}"/>
    <cellStyle name="Ergebnis 3 11" xfId="10561" xr:uid="{07F16048-801B-4B10-AAD7-42D94B81D773}"/>
    <cellStyle name="Ergebnis 3 11 2" xfId="30944" xr:uid="{B450140B-A2BD-4161-9D7D-B8BB06501694}"/>
    <cellStyle name="Ergebnis 3 12" xfId="10562" xr:uid="{6F82E81C-4D48-49BB-A2DA-EA528AD07257}"/>
    <cellStyle name="Ergebnis 3 12 2" xfId="30945" xr:uid="{A2458669-292D-44E1-A6EE-A0A77C061CCB}"/>
    <cellStyle name="Ergebnis 3 13" xfId="10563" xr:uid="{67126BBE-C8D6-45F1-A08D-552D77109950}"/>
    <cellStyle name="Ergebnis 3 13 2" xfId="30946" xr:uid="{CFE7733D-62C4-49AB-99BC-1B726AE355D7}"/>
    <cellStyle name="Ergebnis 3 14" xfId="10564" xr:uid="{31CD7770-9059-4877-A39D-413ED879C982}"/>
    <cellStyle name="Ergebnis 3 14 2" xfId="30947" xr:uid="{D1E0E784-2054-4828-A647-D3CFF70D04FD}"/>
    <cellStyle name="Ergebnis 3 15" xfId="10565" xr:uid="{2B703FF4-3394-42F3-99E4-44C5ECD568D0}"/>
    <cellStyle name="Ergebnis 3 15 2" xfId="30948" xr:uid="{DF3E6C14-6D9C-4A71-AF5D-CFC73327071F}"/>
    <cellStyle name="Ergebnis 3 16" xfId="10566" xr:uid="{BB4A66EA-546C-490E-9CCB-FAFE988BECEF}"/>
    <cellStyle name="Ergebnis 3 16 2" xfId="30949" xr:uid="{53951265-B0C6-4836-A78C-6B2479E500D1}"/>
    <cellStyle name="Ergebnis 3 17" xfId="10567" xr:uid="{6E5DF712-4709-4B41-83BF-8A0526D90600}"/>
    <cellStyle name="Ergebnis 3 17 2" xfId="30950" xr:uid="{ECBF0F58-0C76-4DA4-AEA0-19CC1586153A}"/>
    <cellStyle name="Ergebnis 3 18" xfId="10568" xr:uid="{2258C9E7-33F7-4EB6-92C3-612AE701EB1F}"/>
    <cellStyle name="Ergebnis 3 18 2" xfId="30951" xr:uid="{082DA14F-6B23-492D-A827-D54500E60065}"/>
    <cellStyle name="Ergebnis 3 19" xfId="10569" xr:uid="{CA7928A8-00D1-49CD-B40D-E7EAE05020DA}"/>
    <cellStyle name="Ergebnis 3 19 2" xfId="30952" xr:uid="{5DB6F229-B110-4F88-ACF9-BE5BF6C5BEFB}"/>
    <cellStyle name="Ergebnis 3 2" xfId="10570" xr:uid="{9AD44666-C32E-4AFC-9781-521CC1532313}"/>
    <cellStyle name="Ergebnis 3 2 10" xfId="10571" xr:uid="{E6DB11D7-22AC-48F9-913D-D9DEB72BAA20}"/>
    <cellStyle name="Ergebnis 3 2 10 2" xfId="30953" xr:uid="{EC2DA7F3-14D9-4E48-8E65-A29182305829}"/>
    <cellStyle name="Ergebnis 3 2 11" xfId="10572" xr:uid="{1C061F9A-9EA1-4C78-87BA-57DA0974BBC9}"/>
    <cellStyle name="Ergebnis 3 2 11 2" xfId="30954" xr:uid="{EAAA8D46-1616-4883-A0A1-E80975413C5D}"/>
    <cellStyle name="Ergebnis 3 2 12" xfId="10573" xr:uid="{7350DD7D-1DAD-4A61-B3A0-CDD6F9056CCE}"/>
    <cellStyle name="Ergebnis 3 2 12 2" xfId="30955" xr:uid="{8A038667-89B2-42CA-AB59-4966E8A19CC1}"/>
    <cellStyle name="Ergebnis 3 2 13" xfId="10574" xr:uid="{38BD910C-DD30-400D-B1D2-AB158ECE298B}"/>
    <cellStyle name="Ergebnis 3 2 13 2" xfId="30956" xr:uid="{ABC1BA52-9EC6-4CEE-A4B6-9D75EA97FD65}"/>
    <cellStyle name="Ergebnis 3 2 14" xfId="10575" xr:uid="{7944D578-3DC4-43FE-8BC4-3F8F76C105BB}"/>
    <cellStyle name="Ergebnis 3 2 14 2" xfId="30957" xr:uid="{D2B65076-7C8E-4C73-992C-A5DF3418C82E}"/>
    <cellStyle name="Ergebnis 3 2 15" xfId="10576" xr:uid="{DFEEEC5D-9FFE-4738-8F69-029A1D610839}"/>
    <cellStyle name="Ergebnis 3 2 15 2" xfId="30958" xr:uid="{88E9D5D2-D6E5-45F7-A8A4-FA2BE26EC058}"/>
    <cellStyle name="Ergebnis 3 2 16" xfId="30959" xr:uid="{903FBF71-77E9-4441-9FE1-4BEECBB7ED11}"/>
    <cellStyle name="Ergebnis 3 2 2" xfId="10577" xr:uid="{7F98A6D0-1FB9-463F-BEDD-64D9FE044700}"/>
    <cellStyle name="Ergebnis 3 2 2 10" xfId="10578" xr:uid="{AC0E1EA2-A64D-4B8B-8AB7-3C280C0BF16F}"/>
    <cellStyle name="Ergebnis 3 2 2 10 2" xfId="30960" xr:uid="{0D75D848-A6E4-43B8-91FA-B4B39C251EF8}"/>
    <cellStyle name="Ergebnis 3 2 2 11" xfId="10579" xr:uid="{33CA7F89-18C7-4866-942D-E09085CB55B9}"/>
    <cellStyle name="Ergebnis 3 2 2 11 2" xfId="30961" xr:uid="{2BF30E0A-6BC8-461E-B6CA-01417D3247E2}"/>
    <cellStyle name="Ergebnis 3 2 2 12" xfId="10580" xr:uid="{6ABF9E31-F4D9-4821-8E3F-CA2A3385707A}"/>
    <cellStyle name="Ergebnis 3 2 2 12 2" xfId="30962" xr:uid="{4B8BD898-DEAC-4C59-9F47-54AD44238560}"/>
    <cellStyle name="Ergebnis 3 2 2 13" xfId="10581" xr:uid="{25FD8130-E7BF-47F3-830F-019BC6D84A25}"/>
    <cellStyle name="Ergebnis 3 2 2 13 2" xfId="30963" xr:uid="{6FD895F6-9F08-4004-90CC-83B58B9F7964}"/>
    <cellStyle name="Ergebnis 3 2 2 14" xfId="10582" xr:uid="{8E439553-F6AD-4C39-8422-90F8A1D5C439}"/>
    <cellStyle name="Ergebnis 3 2 2 14 2" xfId="30964" xr:uid="{F1FDA5E6-2264-4DC5-BF52-01A88CC8A4B2}"/>
    <cellStyle name="Ergebnis 3 2 2 15" xfId="30965" xr:uid="{416C6876-34B7-4F6B-9B05-F4C2F28DE6A7}"/>
    <cellStyle name="Ergebnis 3 2 2 2" xfId="10583" xr:uid="{A8D44A4A-72AA-45AD-B10B-982A01E71799}"/>
    <cellStyle name="Ergebnis 3 2 2 2 10" xfId="10584" xr:uid="{899DE5A5-B3B1-4E16-A9B3-89526CDFB6A8}"/>
    <cellStyle name="Ergebnis 3 2 2 2 10 2" xfId="30966" xr:uid="{895CEF47-F702-4635-BE88-C69A1034CA4F}"/>
    <cellStyle name="Ergebnis 3 2 2 2 11" xfId="10585" xr:uid="{456570B4-E7EA-4DE1-AE78-19E8B8900264}"/>
    <cellStyle name="Ergebnis 3 2 2 2 11 2" xfId="30967" xr:uid="{0B08E88C-ED68-4BAE-A45B-1F722A7FC05B}"/>
    <cellStyle name="Ergebnis 3 2 2 2 12" xfId="10586" xr:uid="{EF4C869A-3C4C-4DCE-B3D7-891781B5C9A9}"/>
    <cellStyle name="Ergebnis 3 2 2 2 12 2" xfId="30968" xr:uid="{ACFB5432-5BCA-4476-8697-159549A6FBD3}"/>
    <cellStyle name="Ergebnis 3 2 2 2 13" xfId="10587" xr:uid="{63852336-2D26-4F01-8856-E70E1B208C89}"/>
    <cellStyle name="Ergebnis 3 2 2 2 13 2" xfId="30969" xr:uid="{C062B502-92B3-4C65-9252-544EAAC4B098}"/>
    <cellStyle name="Ergebnis 3 2 2 2 14" xfId="10588" xr:uid="{FB3FD316-CC42-42A9-95A7-6DE92012674F}"/>
    <cellStyle name="Ergebnis 3 2 2 2 14 2" xfId="30970" xr:uid="{EE495EC3-13F9-4E57-AF51-E352DD5D0B2C}"/>
    <cellStyle name="Ergebnis 3 2 2 2 15" xfId="30971" xr:uid="{F85A6E48-8CAE-4D8B-A778-F4942B011A6B}"/>
    <cellStyle name="Ergebnis 3 2 2 2 2" xfId="10589" xr:uid="{A0EB9F39-637E-41F5-8560-38A7E1696E10}"/>
    <cellStyle name="Ergebnis 3 2 2 2 2 2" xfId="30972" xr:uid="{4C377F6B-13A8-4049-8258-98AA51A3F087}"/>
    <cellStyle name="Ergebnis 3 2 2 2 3" xfId="10590" xr:uid="{F34E38C8-9B1A-4E58-8D5B-FB704FFF93D1}"/>
    <cellStyle name="Ergebnis 3 2 2 2 3 2" xfId="30973" xr:uid="{991A09FB-3523-426A-8AA2-08822DC304A8}"/>
    <cellStyle name="Ergebnis 3 2 2 2 4" xfId="10591" xr:uid="{474D2C5D-3736-4F27-816C-EA0CBB7A6DC8}"/>
    <cellStyle name="Ergebnis 3 2 2 2 4 2" xfId="30974" xr:uid="{B9DB2F84-74C3-4D07-ABFD-5F304DE6A8E3}"/>
    <cellStyle name="Ergebnis 3 2 2 2 5" xfId="10592" xr:uid="{5B798788-A52D-4A04-A2DE-18AC0649280F}"/>
    <cellStyle name="Ergebnis 3 2 2 2 5 2" xfId="30975" xr:uid="{7889A266-461C-484A-8850-641D5F7A091F}"/>
    <cellStyle name="Ergebnis 3 2 2 2 6" xfId="10593" xr:uid="{82A9B721-53F1-4E42-BE4A-F8A9AA73E583}"/>
    <cellStyle name="Ergebnis 3 2 2 2 6 2" xfId="30976" xr:uid="{DDE7DDE6-BFA2-45E9-BEB1-298C33DB3BFF}"/>
    <cellStyle name="Ergebnis 3 2 2 2 7" xfId="10594" xr:uid="{9EB5B108-A17D-4AA2-8A69-996E11ADF6C5}"/>
    <cellStyle name="Ergebnis 3 2 2 2 7 2" xfId="30977" xr:uid="{DA2AD255-B095-4C9D-B396-DA2B828308BB}"/>
    <cellStyle name="Ergebnis 3 2 2 2 8" xfId="10595" xr:uid="{E6D11AD9-B7AD-4FAD-B0DC-837C8B1D6761}"/>
    <cellStyle name="Ergebnis 3 2 2 2 8 2" xfId="30978" xr:uid="{C83E181A-0E8C-43E1-8B0F-97C885372337}"/>
    <cellStyle name="Ergebnis 3 2 2 2 9" xfId="10596" xr:uid="{09E31E9F-20FA-493B-80FA-E03C6BC13A5D}"/>
    <cellStyle name="Ergebnis 3 2 2 2 9 2" xfId="30979" xr:uid="{8C55DB60-1472-4003-97B9-C7D76CEBCCBA}"/>
    <cellStyle name="Ergebnis 3 2 2 3" xfId="10597" xr:uid="{92156615-6C73-4EC9-8E22-F901F1FCB8F4}"/>
    <cellStyle name="Ergebnis 3 2 2 3 2" xfId="30980" xr:uid="{8D0EE658-A8A0-4116-AC8E-BE265911AA55}"/>
    <cellStyle name="Ergebnis 3 2 2 4" xfId="10598" xr:uid="{AA41476D-1D90-4C56-B946-9C6EF4F800F1}"/>
    <cellStyle name="Ergebnis 3 2 2 4 2" xfId="30981" xr:uid="{3D9B16AE-514B-4C86-AEB5-E814141697B3}"/>
    <cellStyle name="Ergebnis 3 2 2 5" xfId="10599" xr:uid="{DA50687F-5357-4091-B192-B4B371142965}"/>
    <cellStyle name="Ergebnis 3 2 2 5 2" xfId="30982" xr:uid="{22F2C398-BC0B-4D77-8A67-0CB8057AD3B8}"/>
    <cellStyle name="Ergebnis 3 2 2 6" xfId="10600" xr:uid="{C447C962-CD06-41C2-A5A0-DA617F6949A2}"/>
    <cellStyle name="Ergebnis 3 2 2 6 2" xfId="30983" xr:uid="{4DDD7800-508A-45B1-9D14-FEFF52DEF50F}"/>
    <cellStyle name="Ergebnis 3 2 2 7" xfId="10601" xr:uid="{A34C7F40-12A7-4E39-91D5-0CC70DDAA1C0}"/>
    <cellStyle name="Ergebnis 3 2 2 7 2" xfId="30984" xr:uid="{C40E642C-B0EC-4E2D-B0DB-E49D06FBB0C2}"/>
    <cellStyle name="Ergebnis 3 2 2 8" xfId="10602" xr:uid="{74B1B335-40AC-45D1-AC42-EA486944D07B}"/>
    <cellStyle name="Ergebnis 3 2 2 8 2" xfId="30985" xr:uid="{534E0A67-95F6-479D-BA33-8A265E3F9B08}"/>
    <cellStyle name="Ergebnis 3 2 2 9" xfId="10603" xr:uid="{D1346E00-A57A-48C8-B666-E8B80A9DBE45}"/>
    <cellStyle name="Ergebnis 3 2 2 9 2" xfId="30986" xr:uid="{A293B05C-3746-4F9B-961B-155893DFBC93}"/>
    <cellStyle name="Ergebnis 3 2 3" xfId="10604" xr:uid="{DE27D97F-9D0A-4E68-9AAE-E2D157B46853}"/>
    <cellStyle name="Ergebnis 3 2 3 10" xfId="10605" xr:uid="{FE028013-416B-48FE-AE98-E5D578496F38}"/>
    <cellStyle name="Ergebnis 3 2 3 10 2" xfId="30987" xr:uid="{7A599717-27DA-4EA5-882D-275EB9C16802}"/>
    <cellStyle name="Ergebnis 3 2 3 11" xfId="10606" xr:uid="{8215B58C-48B2-4A94-A586-6B4738BC0AD2}"/>
    <cellStyle name="Ergebnis 3 2 3 11 2" xfId="30988" xr:uid="{12570A54-1799-45C9-AB17-80D507F0080A}"/>
    <cellStyle name="Ergebnis 3 2 3 12" xfId="10607" xr:uid="{81458436-8F37-453F-9AF4-62EF1BBC9992}"/>
    <cellStyle name="Ergebnis 3 2 3 12 2" xfId="30989" xr:uid="{70404F8D-075C-4C8A-9E9C-A60937CF6075}"/>
    <cellStyle name="Ergebnis 3 2 3 13" xfId="10608" xr:uid="{A6105680-B016-4285-B64D-D2C6EA037E8E}"/>
    <cellStyle name="Ergebnis 3 2 3 13 2" xfId="30990" xr:uid="{679C659A-E1E3-4D23-B2C0-F786FCBC1F39}"/>
    <cellStyle name="Ergebnis 3 2 3 14" xfId="10609" xr:uid="{B8A0FDA1-1058-468E-9976-69731A8F7747}"/>
    <cellStyle name="Ergebnis 3 2 3 14 2" xfId="30991" xr:uid="{E0C700C4-7F0A-4DCA-81CF-690F630B5F8C}"/>
    <cellStyle name="Ergebnis 3 2 3 15" xfId="30992" xr:uid="{D47887E7-228D-4689-B3B8-CB3EB9E691AF}"/>
    <cellStyle name="Ergebnis 3 2 3 2" xfId="10610" xr:uid="{C23F97F5-F263-4FDA-AD2A-A4C56212F43B}"/>
    <cellStyle name="Ergebnis 3 2 3 2 2" xfId="30993" xr:uid="{59392395-0434-470C-A959-9F76AE00ADCC}"/>
    <cellStyle name="Ergebnis 3 2 3 3" xfId="10611" xr:uid="{E578C141-96C8-4CAA-A27C-9C3A32F8E222}"/>
    <cellStyle name="Ergebnis 3 2 3 3 2" xfId="30994" xr:uid="{E7D5FF4F-C594-4AA7-A309-5F58CB99E50C}"/>
    <cellStyle name="Ergebnis 3 2 3 4" xfId="10612" xr:uid="{BDAADE54-2CC2-4446-8E08-095B5A5320CD}"/>
    <cellStyle name="Ergebnis 3 2 3 4 2" xfId="30995" xr:uid="{4747E596-16A4-44A5-B83C-DD9738085F59}"/>
    <cellStyle name="Ergebnis 3 2 3 5" xfId="10613" xr:uid="{59878D17-5BBD-4591-8141-265AEE688C58}"/>
    <cellStyle name="Ergebnis 3 2 3 5 2" xfId="30996" xr:uid="{DCC5466E-2573-49AA-A578-FD1FA5D13759}"/>
    <cellStyle name="Ergebnis 3 2 3 6" xfId="10614" xr:uid="{0571309A-F714-43D6-A937-5FDF13126AE0}"/>
    <cellStyle name="Ergebnis 3 2 3 6 2" xfId="30997" xr:uid="{E799DF48-D904-4A84-96CE-1C8539E96EF0}"/>
    <cellStyle name="Ergebnis 3 2 3 7" xfId="10615" xr:uid="{E4F39BE7-7B02-40DE-99F7-C09AE685AE20}"/>
    <cellStyle name="Ergebnis 3 2 3 7 2" xfId="30998" xr:uid="{2A96E6D0-7F99-43DD-AD79-277B6DDB216D}"/>
    <cellStyle name="Ergebnis 3 2 3 8" xfId="10616" xr:uid="{A645C0D4-A3AA-437A-B305-088BA63CDABE}"/>
    <cellStyle name="Ergebnis 3 2 3 8 2" xfId="30999" xr:uid="{3237A6B7-1035-426D-8C3B-74BFAEACE0F4}"/>
    <cellStyle name="Ergebnis 3 2 3 9" xfId="10617" xr:uid="{55D64986-D225-4A98-9138-F51B137536D5}"/>
    <cellStyle name="Ergebnis 3 2 3 9 2" xfId="31000" xr:uid="{6BFC4741-BCBC-4F2C-9E72-2E115F642F3B}"/>
    <cellStyle name="Ergebnis 3 2 4" xfId="10618" xr:uid="{0A965EDE-CD74-4B1B-8DA7-B278B6ED03FB}"/>
    <cellStyle name="Ergebnis 3 2 4 2" xfId="31001" xr:uid="{157F68F7-1267-49E5-BDDA-F382542B6D88}"/>
    <cellStyle name="Ergebnis 3 2 5" xfId="10619" xr:uid="{5B7C00C2-A466-4465-BA16-21D7198457AE}"/>
    <cellStyle name="Ergebnis 3 2 5 2" xfId="31002" xr:uid="{DA29692A-8549-4117-A86F-16E9BD76D91F}"/>
    <cellStyle name="Ergebnis 3 2 6" xfId="10620" xr:uid="{7CFDBB66-044D-48DE-B065-86715D15782A}"/>
    <cellStyle name="Ergebnis 3 2 6 2" xfId="31003" xr:uid="{F95DCF7A-5AF6-4509-96B8-848B0F29680F}"/>
    <cellStyle name="Ergebnis 3 2 7" xfId="10621" xr:uid="{406F6483-0B47-48FC-8C1B-EBD3BDEEA93B}"/>
    <cellStyle name="Ergebnis 3 2 7 2" xfId="31004" xr:uid="{A7D03FC0-B4FC-4759-8B92-946F967DF8EF}"/>
    <cellStyle name="Ergebnis 3 2 8" xfId="10622" xr:uid="{4497B94B-DB9B-4059-9D51-8B7343E37C46}"/>
    <cellStyle name="Ergebnis 3 2 8 2" xfId="31005" xr:uid="{7076A14D-D9CD-44CE-9206-36509F91F441}"/>
    <cellStyle name="Ergebnis 3 2 9" xfId="10623" xr:uid="{06ED569E-444C-4A6B-A53C-86BA0D32C579}"/>
    <cellStyle name="Ergebnis 3 2 9 2" xfId="31006" xr:uid="{8EF3A247-9442-4FE3-9FCE-E26B6F7C1E83}"/>
    <cellStyle name="Ergebnis 3 20" xfId="10624" xr:uid="{622A4D94-822E-44F0-AD0F-8D5D4B5866C3}"/>
    <cellStyle name="Ergebnis 3 20 2" xfId="31007" xr:uid="{61EEA5F4-80CB-4855-BB6D-ABC4B95BEEE8}"/>
    <cellStyle name="Ergebnis 3 21" xfId="31008" xr:uid="{4B6B3522-FC39-4B94-BEFF-018242DB3D80}"/>
    <cellStyle name="Ergebnis 3 3" xfId="10625" xr:uid="{2FBD3F94-C685-438F-BF02-D8869B33B329}"/>
    <cellStyle name="Ergebnis 3 3 10" xfId="10626" xr:uid="{CCEF2F2F-7492-4615-BDD3-628BAF701D0E}"/>
    <cellStyle name="Ergebnis 3 3 10 2" xfId="31009" xr:uid="{08A17CDC-8BB7-4A33-84A5-203C7C5013FD}"/>
    <cellStyle name="Ergebnis 3 3 11" xfId="10627" xr:uid="{E5722BA3-7D2A-408C-B965-F8F3C42BEC49}"/>
    <cellStyle name="Ergebnis 3 3 11 2" xfId="31010" xr:uid="{9E9BAD62-B905-4DB9-B2AC-D23576D5279C}"/>
    <cellStyle name="Ergebnis 3 3 12" xfId="10628" xr:uid="{A45EA670-E989-4D7F-8228-130AFB5E605D}"/>
    <cellStyle name="Ergebnis 3 3 12 2" xfId="31011" xr:uid="{0170CDE9-CD93-44AF-98DF-8313FED76F6B}"/>
    <cellStyle name="Ergebnis 3 3 13" xfId="10629" xr:uid="{8CB2474E-8A64-4BCA-81BB-984B448692C1}"/>
    <cellStyle name="Ergebnis 3 3 13 2" xfId="31012" xr:uid="{1B12AE6B-1956-4ADE-A7D6-8EC588B7DF2B}"/>
    <cellStyle name="Ergebnis 3 3 14" xfId="10630" xr:uid="{5AF06253-7688-45E1-BDD6-E7FDA6E7ABF2}"/>
    <cellStyle name="Ergebnis 3 3 14 2" xfId="31013" xr:uid="{EC3B022A-073C-48C4-8ECA-1B2D4844B999}"/>
    <cellStyle name="Ergebnis 3 3 15" xfId="10631" xr:uid="{3A7A360C-3519-491B-A1A2-0630ADA9812E}"/>
    <cellStyle name="Ergebnis 3 3 15 2" xfId="31014" xr:uid="{FC8EA7D0-0F7E-4537-8D97-DDB273E14AA7}"/>
    <cellStyle name="Ergebnis 3 3 16" xfId="31015" xr:uid="{D5C4F9B5-E581-4B1B-BBC5-8468BB1E9464}"/>
    <cellStyle name="Ergebnis 3 3 2" xfId="10632" xr:uid="{F1C14536-C7B2-4940-9E4D-FE26AE8185B1}"/>
    <cellStyle name="Ergebnis 3 3 2 10" xfId="10633" xr:uid="{7E4C44F6-06EB-408B-80CD-870F088C8F0A}"/>
    <cellStyle name="Ergebnis 3 3 2 10 2" xfId="31016" xr:uid="{43D7FF62-31EF-43B3-B829-A420A38A38AA}"/>
    <cellStyle name="Ergebnis 3 3 2 11" xfId="10634" xr:uid="{7ABE3FED-0E07-40F4-BF45-6AB6F395CA0D}"/>
    <cellStyle name="Ergebnis 3 3 2 11 2" xfId="31017" xr:uid="{E2809D7B-B8E0-4780-ACD8-84E7EB9D3DE1}"/>
    <cellStyle name="Ergebnis 3 3 2 12" xfId="10635" xr:uid="{5C966FF8-54BD-4443-9407-4064DBEF8071}"/>
    <cellStyle name="Ergebnis 3 3 2 12 2" xfId="31018" xr:uid="{62B60A81-7D69-4030-A223-C24BE77A94EB}"/>
    <cellStyle name="Ergebnis 3 3 2 13" xfId="10636" xr:uid="{0979B357-1BC9-4792-A7DC-B7F39A506D20}"/>
    <cellStyle name="Ergebnis 3 3 2 13 2" xfId="31019" xr:uid="{1DC9C7D1-402E-4F03-BA9E-5AA41FEB13F0}"/>
    <cellStyle name="Ergebnis 3 3 2 14" xfId="10637" xr:uid="{3CF8814C-CA3C-4823-81D0-ED91EE364582}"/>
    <cellStyle name="Ergebnis 3 3 2 14 2" xfId="31020" xr:uid="{E5FC2D7B-24A1-46AB-8F8E-91F7BF4EF6D9}"/>
    <cellStyle name="Ergebnis 3 3 2 15" xfId="31021" xr:uid="{E71080FF-D4B2-4F29-B985-3F1DC31139E9}"/>
    <cellStyle name="Ergebnis 3 3 2 2" xfId="10638" xr:uid="{DF91C165-C9C6-4E6E-BF79-171966000D2D}"/>
    <cellStyle name="Ergebnis 3 3 2 2 10" xfId="10639" xr:uid="{9642456B-8D17-466F-B47D-14D05292A7D6}"/>
    <cellStyle name="Ergebnis 3 3 2 2 10 2" xfId="31022" xr:uid="{C9B9C716-2F66-4A1E-BC05-FB5082B00173}"/>
    <cellStyle name="Ergebnis 3 3 2 2 11" xfId="10640" xr:uid="{138ABB3E-EF3A-44A4-B6FD-BB6BF4A80F1A}"/>
    <cellStyle name="Ergebnis 3 3 2 2 11 2" xfId="31023" xr:uid="{40FEADAB-777C-46F7-97B0-188B2865D36B}"/>
    <cellStyle name="Ergebnis 3 3 2 2 12" xfId="10641" xr:uid="{99D40C3B-14AB-40F2-A3E8-2D5BE351E23E}"/>
    <cellStyle name="Ergebnis 3 3 2 2 12 2" xfId="31024" xr:uid="{1170352C-537F-4B0D-B489-118A1C6D0F4B}"/>
    <cellStyle name="Ergebnis 3 3 2 2 13" xfId="10642" xr:uid="{A6EF992E-8D7D-485C-AC59-0968B49CC3DD}"/>
    <cellStyle name="Ergebnis 3 3 2 2 13 2" xfId="31025" xr:uid="{C78937A7-0B9E-4605-84B4-84B6FF51521B}"/>
    <cellStyle name="Ergebnis 3 3 2 2 14" xfId="10643" xr:uid="{EFE7134B-2703-4091-8380-31AE52729B2B}"/>
    <cellStyle name="Ergebnis 3 3 2 2 14 2" xfId="31026" xr:uid="{C11D96B8-F853-4D99-9F17-ED84A2912C43}"/>
    <cellStyle name="Ergebnis 3 3 2 2 15" xfId="31027" xr:uid="{6695FCC2-87F1-4CAD-A688-7B75BE82AA9A}"/>
    <cellStyle name="Ergebnis 3 3 2 2 2" xfId="10644" xr:uid="{AA689A10-2B09-4C56-926D-23F68501D496}"/>
    <cellStyle name="Ergebnis 3 3 2 2 2 2" xfId="31028" xr:uid="{C3E47678-EA5B-47AD-ADA4-F46FE11D6BA3}"/>
    <cellStyle name="Ergebnis 3 3 2 2 3" xfId="10645" xr:uid="{54B9A8B7-D5F7-4A52-BDB0-C1C8BECB50EF}"/>
    <cellStyle name="Ergebnis 3 3 2 2 3 2" xfId="31029" xr:uid="{425D1CD7-5AFF-4D12-A51E-173CDC460A9B}"/>
    <cellStyle name="Ergebnis 3 3 2 2 4" xfId="10646" xr:uid="{8085B89D-39A4-452E-B427-16CBDCA0D5CE}"/>
    <cellStyle name="Ergebnis 3 3 2 2 4 2" xfId="31030" xr:uid="{663104FE-E027-442E-8A37-39A4EE7D1AE4}"/>
    <cellStyle name="Ergebnis 3 3 2 2 5" xfId="10647" xr:uid="{5AFA7493-A916-439B-9CD6-689CE7B60F3C}"/>
    <cellStyle name="Ergebnis 3 3 2 2 5 2" xfId="31031" xr:uid="{AA7A685E-F49F-4343-AC52-50A8FA01C417}"/>
    <cellStyle name="Ergebnis 3 3 2 2 6" xfId="10648" xr:uid="{F2807C4D-51B5-44E7-B978-1C596210CF48}"/>
    <cellStyle name="Ergebnis 3 3 2 2 6 2" xfId="31032" xr:uid="{92F2C94B-64BF-43D9-947F-E068AA6B21A1}"/>
    <cellStyle name="Ergebnis 3 3 2 2 7" xfId="10649" xr:uid="{DC025BA9-2DB9-48FC-A58B-1D4AB50E0B0D}"/>
    <cellStyle name="Ergebnis 3 3 2 2 7 2" xfId="31033" xr:uid="{82C4CDC3-4CCF-43E6-8F54-8E254C8A7FA4}"/>
    <cellStyle name="Ergebnis 3 3 2 2 8" xfId="10650" xr:uid="{D1FCCA8E-D1A9-4F94-9CFD-677E9B031C49}"/>
    <cellStyle name="Ergebnis 3 3 2 2 8 2" xfId="31034" xr:uid="{3C216073-EA0F-4393-86BF-3D397F6E35D4}"/>
    <cellStyle name="Ergebnis 3 3 2 2 9" xfId="10651" xr:uid="{ED5E2EDC-5B84-4BF7-A802-2B970629055E}"/>
    <cellStyle name="Ergebnis 3 3 2 2 9 2" xfId="31035" xr:uid="{D089EF69-4833-4755-82A0-1BAA0DD1E7F1}"/>
    <cellStyle name="Ergebnis 3 3 2 3" xfId="10652" xr:uid="{52CBDAF7-E454-4AA9-A494-FD766D080392}"/>
    <cellStyle name="Ergebnis 3 3 2 3 2" xfId="31036" xr:uid="{BE448561-B04D-4674-B5F2-675863E92CBB}"/>
    <cellStyle name="Ergebnis 3 3 2 4" xfId="10653" xr:uid="{668223EF-2BF0-4F8C-8268-8C843D45CC95}"/>
    <cellStyle name="Ergebnis 3 3 2 4 2" xfId="31037" xr:uid="{7C601B32-A81A-4878-BFC1-75DB5928D218}"/>
    <cellStyle name="Ergebnis 3 3 2 5" xfId="10654" xr:uid="{9FC293A0-F218-4987-8473-63EF1044263D}"/>
    <cellStyle name="Ergebnis 3 3 2 5 2" xfId="31038" xr:uid="{328314BF-C903-49AD-8428-83E0B7175693}"/>
    <cellStyle name="Ergebnis 3 3 2 6" xfId="10655" xr:uid="{09292C4F-A58E-4989-8601-A35899E1B338}"/>
    <cellStyle name="Ergebnis 3 3 2 6 2" xfId="31039" xr:uid="{5CB0E00C-701F-4C3B-9337-46D23978FB21}"/>
    <cellStyle name="Ergebnis 3 3 2 7" xfId="10656" xr:uid="{27C5F8A3-4085-4E2C-9B22-49FBA27A22D8}"/>
    <cellStyle name="Ergebnis 3 3 2 7 2" xfId="31040" xr:uid="{200ACBB1-11D2-4C26-91F6-8D7A98AED48E}"/>
    <cellStyle name="Ergebnis 3 3 2 8" xfId="10657" xr:uid="{3FCF3512-AA17-4AEA-B5E6-E71301C10E4F}"/>
    <cellStyle name="Ergebnis 3 3 2 8 2" xfId="31041" xr:uid="{36C7155A-8194-4459-8CAB-CF0F2106C682}"/>
    <cellStyle name="Ergebnis 3 3 2 9" xfId="10658" xr:uid="{0C9DD387-FC69-41B0-9472-0F98A40F5ACC}"/>
    <cellStyle name="Ergebnis 3 3 2 9 2" xfId="31042" xr:uid="{D0D3C2B2-96A8-4B23-9FD6-E37DABD78C9F}"/>
    <cellStyle name="Ergebnis 3 3 3" xfId="10659" xr:uid="{3427AFD9-AB7B-4CDD-95E1-CE34E358AA51}"/>
    <cellStyle name="Ergebnis 3 3 3 10" xfId="10660" xr:uid="{E2EA9469-336E-4827-A3ED-2ABB63AD42FE}"/>
    <cellStyle name="Ergebnis 3 3 3 10 2" xfId="31043" xr:uid="{07D190FC-6100-4873-8E8C-A9B940400F21}"/>
    <cellStyle name="Ergebnis 3 3 3 11" xfId="10661" xr:uid="{488BC188-7984-40B3-82EB-7C8A895E2E50}"/>
    <cellStyle name="Ergebnis 3 3 3 11 2" xfId="31044" xr:uid="{01D4D966-D76D-402F-A153-FC72D6076836}"/>
    <cellStyle name="Ergebnis 3 3 3 12" xfId="10662" xr:uid="{1A9C02DC-2001-4CDD-A9A7-3D099F36DE5D}"/>
    <cellStyle name="Ergebnis 3 3 3 12 2" xfId="31045" xr:uid="{A9663DD1-76C6-46DA-9C25-F90315F37315}"/>
    <cellStyle name="Ergebnis 3 3 3 13" xfId="10663" xr:uid="{74F56C55-3E14-46A0-9A6E-A8EA64B761B3}"/>
    <cellStyle name="Ergebnis 3 3 3 13 2" xfId="31046" xr:uid="{17ACBFBB-3DD1-4DA8-A7A9-4483EBB4E833}"/>
    <cellStyle name="Ergebnis 3 3 3 14" xfId="10664" xr:uid="{A3C6B0EB-3DEF-407C-920C-A29A69C3D8AC}"/>
    <cellStyle name="Ergebnis 3 3 3 14 2" xfId="31047" xr:uid="{02F5F91E-C187-4E4B-8CCE-76A3118A8366}"/>
    <cellStyle name="Ergebnis 3 3 3 15" xfId="31048" xr:uid="{09DABB56-C05F-43F6-AB42-CC14CD49A653}"/>
    <cellStyle name="Ergebnis 3 3 3 2" xfId="10665" xr:uid="{33F08948-85E3-43FE-90A9-BA237CFBED5D}"/>
    <cellStyle name="Ergebnis 3 3 3 2 2" xfId="31049" xr:uid="{D4F68F06-E6AF-4B58-8067-C4CC1CBBE26D}"/>
    <cellStyle name="Ergebnis 3 3 3 3" xfId="10666" xr:uid="{74519719-8D83-4084-A914-DB28A847856C}"/>
    <cellStyle name="Ergebnis 3 3 3 3 2" xfId="31050" xr:uid="{56232273-B0F3-4255-B47A-B215ACA1D7C8}"/>
    <cellStyle name="Ergebnis 3 3 3 4" xfId="10667" xr:uid="{A3FC5F94-1A7B-4894-96EF-0BD91CE8EB32}"/>
    <cellStyle name="Ergebnis 3 3 3 4 2" xfId="31051" xr:uid="{911021DE-07B8-426E-8933-F5BF301C507B}"/>
    <cellStyle name="Ergebnis 3 3 3 5" xfId="10668" xr:uid="{4C71C905-E343-46A6-901A-76B8F0F00C97}"/>
    <cellStyle name="Ergebnis 3 3 3 5 2" xfId="31052" xr:uid="{F5713D0C-C5F5-46FB-84F5-60242B03AE25}"/>
    <cellStyle name="Ergebnis 3 3 3 6" xfId="10669" xr:uid="{6DA8369B-4DF5-427D-B63D-7954E6C32EFE}"/>
    <cellStyle name="Ergebnis 3 3 3 6 2" xfId="31053" xr:uid="{79BAC0B8-7BD4-446A-90EE-4333D96C85AD}"/>
    <cellStyle name="Ergebnis 3 3 3 7" xfId="10670" xr:uid="{043297A5-413E-4D2A-B5BE-3506096019A9}"/>
    <cellStyle name="Ergebnis 3 3 3 7 2" xfId="31054" xr:uid="{5FDB3BD3-A8BE-48FC-ADE5-B8CEC29B44A2}"/>
    <cellStyle name="Ergebnis 3 3 3 8" xfId="10671" xr:uid="{F2868A59-87EB-4175-9322-CAF0F21F528E}"/>
    <cellStyle name="Ergebnis 3 3 3 8 2" xfId="31055" xr:uid="{43A6A724-0D73-420E-B45E-48F603238956}"/>
    <cellStyle name="Ergebnis 3 3 3 9" xfId="10672" xr:uid="{87BA0BC6-DE14-49F0-AC0D-F94C477BF910}"/>
    <cellStyle name="Ergebnis 3 3 3 9 2" xfId="31056" xr:uid="{4915830A-AEDE-493F-9ACD-55FC4CCF3F8D}"/>
    <cellStyle name="Ergebnis 3 3 4" xfId="10673" xr:uid="{46DD0D52-4355-4466-B6CA-5688E940560C}"/>
    <cellStyle name="Ergebnis 3 3 4 2" xfId="31057" xr:uid="{D71AB120-41AD-415D-AD1C-5284891AB8B5}"/>
    <cellStyle name="Ergebnis 3 3 5" xfId="10674" xr:uid="{53B25764-FC9F-4D28-A561-31872395D7D4}"/>
    <cellStyle name="Ergebnis 3 3 5 2" xfId="31058" xr:uid="{F936685C-4D12-4320-9DFB-7EA4DFE86080}"/>
    <cellStyle name="Ergebnis 3 3 6" xfId="10675" xr:uid="{9F2F9179-C607-48D7-971D-B596E2178CF9}"/>
    <cellStyle name="Ergebnis 3 3 6 2" xfId="31059" xr:uid="{109B6530-4982-447B-A642-5837AD63C767}"/>
    <cellStyle name="Ergebnis 3 3 7" xfId="10676" xr:uid="{85DAA37A-769C-4EED-9FD4-930885EE803A}"/>
    <cellStyle name="Ergebnis 3 3 7 2" xfId="31060" xr:uid="{982E785E-9DCB-4CEC-83F5-2EB07136860F}"/>
    <cellStyle name="Ergebnis 3 3 8" xfId="10677" xr:uid="{D35A8821-8E14-4DB0-B9D4-BE4893241368}"/>
    <cellStyle name="Ergebnis 3 3 8 2" xfId="31061" xr:uid="{23FBAF1E-7926-460F-B068-22811067A0C1}"/>
    <cellStyle name="Ergebnis 3 3 9" xfId="10678" xr:uid="{AA20528E-5B50-44F9-B8EF-EE6392093A4E}"/>
    <cellStyle name="Ergebnis 3 3 9 2" xfId="31062" xr:uid="{0AC1B397-E65F-44B4-B414-88A8EB635CB7}"/>
    <cellStyle name="Ergebnis 3 4" xfId="10679" xr:uid="{75B8C7B1-C681-494A-BD6B-5D1AE4FD245B}"/>
    <cellStyle name="Ergebnis 3 4 10" xfId="10680" xr:uid="{7D8DED4B-AC2C-4199-93F8-F9BC315E49A7}"/>
    <cellStyle name="Ergebnis 3 4 10 2" xfId="31063" xr:uid="{419A6060-5D11-4C59-82D3-82EF36D60ECD}"/>
    <cellStyle name="Ergebnis 3 4 11" xfId="10681" xr:uid="{AB8BEE12-F08F-40C1-A151-9B64D89C3183}"/>
    <cellStyle name="Ergebnis 3 4 11 2" xfId="31064" xr:uid="{3F941F61-1DB2-4401-AB89-8052C2D0BFEA}"/>
    <cellStyle name="Ergebnis 3 4 12" xfId="10682" xr:uid="{DCD3FD8C-A9B3-4FF2-9CDC-AB1C2B33C352}"/>
    <cellStyle name="Ergebnis 3 4 12 2" xfId="31065" xr:uid="{142576F6-DC7F-452D-B525-A47E25A3D9FA}"/>
    <cellStyle name="Ergebnis 3 4 13" xfId="10683" xr:uid="{E73B1297-EE45-48EE-8C11-93BB115434FA}"/>
    <cellStyle name="Ergebnis 3 4 13 2" xfId="31066" xr:uid="{CC776998-675B-4999-ADA7-8F2BD4F53285}"/>
    <cellStyle name="Ergebnis 3 4 14" xfId="10684" xr:uid="{E3F7764C-77E5-4430-89AF-E379993A8585}"/>
    <cellStyle name="Ergebnis 3 4 14 2" xfId="31067" xr:uid="{BE695BCD-1B2C-4E28-B6B5-34E1E817FE73}"/>
    <cellStyle name="Ergebnis 3 4 15" xfId="10685" xr:uid="{99ACFAA2-326A-4963-A841-0FAAAFB1DF04}"/>
    <cellStyle name="Ergebnis 3 4 15 2" xfId="31068" xr:uid="{5D8CFD98-EBF4-47FE-8BD0-BDBACCB08381}"/>
    <cellStyle name="Ergebnis 3 4 16" xfId="31069" xr:uid="{E947F440-4F73-4FBB-A3FF-33ADA5CD2D7C}"/>
    <cellStyle name="Ergebnis 3 4 2" xfId="10686" xr:uid="{131F087D-0563-4770-B6AD-EE8E5076046A}"/>
    <cellStyle name="Ergebnis 3 4 2 10" xfId="10687" xr:uid="{6377AA91-953F-419D-B3CF-C95FC6D1FA92}"/>
    <cellStyle name="Ergebnis 3 4 2 10 2" xfId="31070" xr:uid="{7F968DBF-030C-4FAE-9F5E-26FDEC6EE30A}"/>
    <cellStyle name="Ergebnis 3 4 2 11" xfId="10688" xr:uid="{3C0A51D3-89BA-4620-A5D7-2C1FAE6F4124}"/>
    <cellStyle name="Ergebnis 3 4 2 11 2" xfId="31071" xr:uid="{34F575FD-3EC1-4397-9A5D-A11F0A626D43}"/>
    <cellStyle name="Ergebnis 3 4 2 12" xfId="10689" xr:uid="{E4013DB8-2D16-4193-A6BE-830B1486E5BF}"/>
    <cellStyle name="Ergebnis 3 4 2 12 2" xfId="31072" xr:uid="{9B53A318-44DE-4EA6-AF31-1672AA1174CA}"/>
    <cellStyle name="Ergebnis 3 4 2 13" xfId="10690" xr:uid="{D95C02ED-650B-4536-AA2C-3A9FB250E91D}"/>
    <cellStyle name="Ergebnis 3 4 2 13 2" xfId="31073" xr:uid="{ADBA1890-1C2D-4AFB-9409-30C72D43315A}"/>
    <cellStyle name="Ergebnis 3 4 2 14" xfId="10691" xr:uid="{6A8BE9FD-1F8B-4630-92DF-C8CEE470A559}"/>
    <cellStyle name="Ergebnis 3 4 2 14 2" xfId="31074" xr:uid="{0641A5BD-36C5-46C5-88D1-08C635F66DF9}"/>
    <cellStyle name="Ergebnis 3 4 2 15" xfId="31075" xr:uid="{3A01F14D-A00B-49DD-B536-056EE1421A11}"/>
    <cellStyle name="Ergebnis 3 4 2 2" xfId="10692" xr:uid="{EB40CCCC-F30A-41D1-9D95-79E8C2159D58}"/>
    <cellStyle name="Ergebnis 3 4 2 2 10" xfId="10693" xr:uid="{977855D3-1623-46E0-8705-3A0B2E472F41}"/>
    <cellStyle name="Ergebnis 3 4 2 2 10 2" xfId="31076" xr:uid="{EF594512-BEDB-4CF7-89E5-A3AC0A294932}"/>
    <cellStyle name="Ergebnis 3 4 2 2 11" xfId="10694" xr:uid="{460F6390-DCD1-4CA6-B07C-BC2CEF50E015}"/>
    <cellStyle name="Ergebnis 3 4 2 2 11 2" xfId="31077" xr:uid="{7C9E1843-7B28-40A5-B856-6293296D6CE3}"/>
    <cellStyle name="Ergebnis 3 4 2 2 12" xfId="10695" xr:uid="{0C0FADF7-7CF7-464E-A628-355798595F2E}"/>
    <cellStyle name="Ergebnis 3 4 2 2 12 2" xfId="31078" xr:uid="{53C41C83-5179-412C-87AE-961D7447DDFC}"/>
    <cellStyle name="Ergebnis 3 4 2 2 13" xfId="10696" xr:uid="{FE231749-3022-4EF9-8B62-DFA914C2D9EB}"/>
    <cellStyle name="Ergebnis 3 4 2 2 13 2" xfId="31079" xr:uid="{85702E85-7E33-43E3-BE95-A156C9880B8E}"/>
    <cellStyle name="Ergebnis 3 4 2 2 14" xfId="10697" xr:uid="{E0DB6CED-B826-4C4B-A844-CFD9188E5CBB}"/>
    <cellStyle name="Ergebnis 3 4 2 2 14 2" xfId="31080" xr:uid="{16F215B3-7BC5-4FCE-A70E-40B2448B928A}"/>
    <cellStyle name="Ergebnis 3 4 2 2 15" xfId="31081" xr:uid="{B8F54817-64BB-45D2-A60C-C83CA543A8F0}"/>
    <cellStyle name="Ergebnis 3 4 2 2 2" xfId="10698" xr:uid="{6738B87D-273C-4F3E-8858-1F319D682789}"/>
    <cellStyle name="Ergebnis 3 4 2 2 2 2" xfId="31082" xr:uid="{BE0BFF12-A898-48C0-BD56-6EE0D764875E}"/>
    <cellStyle name="Ergebnis 3 4 2 2 3" xfId="10699" xr:uid="{F99DA779-A292-4ADA-8DCE-99A2A7243E4A}"/>
    <cellStyle name="Ergebnis 3 4 2 2 3 2" xfId="31083" xr:uid="{AF99A859-AC3E-4F25-A481-6427F73749F5}"/>
    <cellStyle name="Ergebnis 3 4 2 2 4" xfId="10700" xr:uid="{059018CC-F47F-4282-8755-846ACC6380DA}"/>
    <cellStyle name="Ergebnis 3 4 2 2 4 2" xfId="31084" xr:uid="{3D286802-0F62-4FC4-932C-FCCFB2B27AFB}"/>
    <cellStyle name="Ergebnis 3 4 2 2 5" xfId="10701" xr:uid="{1BF329A4-7D60-4618-891F-A8CC0EE2336E}"/>
    <cellStyle name="Ergebnis 3 4 2 2 5 2" xfId="31085" xr:uid="{939BBE42-A5F1-4F95-9274-E845B6001107}"/>
    <cellStyle name="Ergebnis 3 4 2 2 6" xfId="10702" xr:uid="{8230F112-CCE1-415C-A52D-16ADF3DD0C01}"/>
    <cellStyle name="Ergebnis 3 4 2 2 6 2" xfId="31086" xr:uid="{390385F3-3AE2-4D6D-99BB-55ACC776C529}"/>
    <cellStyle name="Ergebnis 3 4 2 2 7" xfId="10703" xr:uid="{2C1EF7DD-3D7B-446E-88F5-97C9CC3CDBFB}"/>
    <cellStyle name="Ergebnis 3 4 2 2 7 2" xfId="31087" xr:uid="{3B81BD7A-CBE1-435A-8CC2-471F16766155}"/>
    <cellStyle name="Ergebnis 3 4 2 2 8" xfId="10704" xr:uid="{0CA18342-A577-4649-8C91-3F9CE8C1472B}"/>
    <cellStyle name="Ergebnis 3 4 2 2 8 2" xfId="31088" xr:uid="{804ABDD1-5B28-4C02-BC76-CAE0C9903DA2}"/>
    <cellStyle name="Ergebnis 3 4 2 2 9" xfId="10705" xr:uid="{C5328A49-1777-4822-8F75-9DEC733C1152}"/>
    <cellStyle name="Ergebnis 3 4 2 2 9 2" xfId="31089" xr:uid="{60E1FAB8-E024-480E-BC76-752AF1D722E2}"/>
    <cellStyle name="Ergebnis 3 4 2 3" xfId="10706" xr:uid="{01BC670A-2522-4A2B-B37C-DCB6F5393FC9}"/>
    <cellStyle name="Ergebnis 3 4 2 3 2" xfId="31090" xr:uid="{0A3E329F-DAEA-417B-9DF7-3DF24014D185}"/>
    <cellStyle name="Ergebnis 3 4 2 4" xfId="10707" xr:uid="{314BBEB1-6820-4CD5-89A2-7B70623D2BBC}"/>
    <cellStyle name="Ergebnis 3 4 2 4 2" xfId="31091" xr:uid="{AE4E1021-7D44-4214-AF64-5B72EF06EFDB}"/>
    <cellStyle name="Ergebnis 3 4 2 5" xfId="10708" xr:uid="{E15A91E2-081D-4519-B25F-B3C5E829DF3D}"/>
    <cellStyle name="Ergebnis 3 4 2 5 2" xfId="31092" xr:uid="{51F3614B-1960-4D89-B299-801CFB0220AE}"/>
    <cellStyle name="Ergebnis 3 4 2 6" xfId="10709" xr:uid="{35559997-57F9-444C-9CF9-9F8C12A26EC7}"/>
    <cellStyle name="Ergebnis 3 4 2 6 2" xfId="31093" xr:uid="{4270A181-2E18-49AD-A714-2E218AD7B20C}"/>
    <cellStyle name="Ergebnis 3 4 2 7" xfId="10710" xr:uid="{3F61EA49-960B-4C32-ABA0-953B6515ECA8}"/>
    <cellStyle name="Ergebnis 3 4 2 7 2" xfId="31094" xr:uid="{18D422C8-FC86-4196-8DC4-F1AE362A6D78}"/>
    <cellStyle name="Ergebnis 3 4 2 8" xfId="10711" xr:uid="{8FA99B07-F80B-490D-AC1E-BC1135154D5A}"/>
    <cellStyle name="Ergebnis 3 4 2 8 2" xfId="31095" xr:uid="{86661EF6-9CD5-4D45-B633-57C1EC764546}"/>
    <cellStyle name="Ergebnis 3 4 2 9" xfId="10712" xr:uid="{862F1CF0-6544-417A-8E95-A568FC5E6D7D}"/>
    <cellStyle name="Ergebnis 3 4 2 9 2" xfId="31096" xr:uid="{E3B0C9F6-9B06-4DFF-8067-1816315294FB}"/>
    <cellStyle name="Ergebnis 3 4 3" xfId="10713" xr:uid="{9DBA1FCF-6B5A-4414-B721-E6DE725A5F56}"/>
    <cellStyle name="Ergebnis 3 4 3 10" xfId="10714" xr:uid="{6469E7F0-CFE4-443F-8F11-476A2791C340}"/>
    <cellStyle name="Ergebnis 3 4 3 10 2" xfId="31097" xr:uid="{BFC11A2A-CF34-4B0A-98B1-9A7D5740AABC}"/>
    <cellStyle name="Ergebnis 3 4 3 11" xfId="10715" xr:uid="{52065949-6687-4255-A7CD-D1991611E305}"/>
    <cellStyle name="Ergebnis 3 4 3 11 2" xfId="31098" xr:uid="{6CBD99FA-ED4C-43CD-B405-B4A974B3D2BD}"/>
    <cellStyle name="Ergebnis 3 4 3 12" xfId="10716" xr:uid="{CFF45EE2-8D23-4D33-B86B-8F98339B5E72}"/>
    <cellStyle name="Ergebnis 3 4 3 12 2" xfId="31099" xr:uid="{E0EC8A26-BFA7-4514-A034-010E01AC84D6}"/>
    <cellStyle name="Ergebnis 3 4 3 13" xfId="10717" xr:uid="{3B00D17C-E09B-400F-A342-BAD4D19C210B}"/>
    <cellStyle name="Ergebnis 3 4 3 13 2" xfId="31100" xr:uid="{E66F922C-2FAC-4604-8DFF-4842672C3874}"/>
    <cellStyle name="Ergebnis 3 4 3 14" xfId="10718" xr:uid="{3A2B6950-9CE7-49EF-95EF-C02A31E3282A}"/>
    <cellStyle name="Ergebnis 3 4 3 14 2" xfId="31101" xr:uid="{F9AAC02D-771F-4AF5-B4B3-BAFB4BF8A480}"/>
    <cellStyle name="Ergebnis 3 4 3 15" xfId="31102" xr:uid="{540BB4D7-1668-4749-BBAE-3EB35A65B09E}"/>
    <cellStyle name="Ergebnis 3 4 3 2" xfId="10719" xr:uid="{ED167460-3666-4B16-8558-050A4D31CEC0}"/>
    <cellStyle name="Ergebnis 3 4 3 2 2" xfId="31103" xr:uid="{95D64860-D300-4393-9300-6F230D42EB44}"/>
    <cellStyle name="Ergebnis 3 4 3 3" xfId="10720" xr:uid="{1065FA7F-1AD7-4ED2-8457-0BBD569F73E6}"/>
    <cellStyle name="Ergebnis 3 4 3 3 2" xfId="31104" xr:uid="{FA043C98-B611-4997-B069-ED1B9016A079}"/>
    <cellStyle name="Ergebnis 3 4 3 4" xfId="10721" xr:uid="{7002B32F-1D6C-4B58-AAC7-1E72DD1FB447}"/>
    <cellStyle name="Ergebnis 3 4 3 4 2" xfId="31105" xr:uid="{9EC92C94-96DA-4025-94DD-48BE2ED419AF}"/>
    <cellStyle name="Ergebnis 3 4 3 5" xfId="10722" xr:uid="{2511A92A-2B58-4FD2-B9DA-F3599554B999}"/>
    <cellStyle name="Ergebnis 3 4 3 5 2" xfId="31106" xr:uid="{EF691F8C-4906-47B7-9149-484FADD06CC6}"/>
    <cellStyle name="Ergebnis 3 4 3 6" xfId="10723" xr:uid="{2A0739E1-4897-4216-BCBC-912319587C08}"/>
    <cellStyle name="Ergebnis 3 4 3 6 2" xfId="31107" xr:uid="{EE98AE2C-1149-4C9C-A49F-4AA8E9373C3E}"/>
    <cellStyle name="Ergebnis 3 4 3 7" xfId="10724" xr:uid="{191BAA80-1FCF-4930-877E-4C33F93F412F}"/>
    <cellStyle name="Ergebnis 3 4 3 7 2" xfId="31108" xr:uid="{DCAF7CF4-7E21-4E7D-BF02-A09F9B160A5F}"/>
    <cellStyle name="Ergebnis 3 4 3 8" xfId="10725" xr:uid="{A06EFBC1-C149-4C79-BB19-EFD17F0FEC4B}"/>
    <cellStyle name="Ergebnis 3 4 3 8 2" xfId="31109" xr:uid="{E42472C9-355A-442D-BEE9-5568FADCA01E}"/>
    <cellStyle name="Ergebnis 3 4 3 9" xfId="10726" xr:uid="{025CF423-A1A6-485C-B08D-90CF06A39685}"/>
    <cellStyle name="Ergebnis 3 4 3 9 2" xfId="31110" xr:uid="{ED989C46-6824-4A7B-994E-61EC23F9D9F9}"/>
    <cellStyle name="Ergebnis 3 4 4" xfId="10727" xr:uid="{139E00F3-2C22-4474-A30D-C1AF5FFC955B}"/>
    <cellStyle name="Ergebnis 3 4 4 2" xfId="31111" xr:uid="{E37383D4-6D40-40C6-BAD9-7A9C20DF1F37}"/>
    <cellStyle name="Ergebnis 3 4 5" xfId="10728" xr:uid="{E675CE1D-B864-41FC-B85B-0C27A7F5A873}"/>
    <cellStyle name="Ergebnis 3 4 5 2" xfId="31112" xr:uid="{B3AF3B3F-B9D4-49B0-A3FB-2489D5F9E2C9}"/>
    <cellStyle name="Ergebnis 3 4 6" xfId="10729" xr:uid="{43258BE0-DDC3-4907-94B1-91E225B69643}"/>
    <cellStyle name="Ergebnis 3 4 6 2" xfId="31113" xr:uid="{2B2ED9C3-26D4-49E0-B1EB-914CAEC54F83}"/>
    <cellStyle name="Ergebnis 3 4 7" xfId="10730" xr:uid="{B331E2BF-1EC3-447B-9E3D-D09BEB1E7433}"/>
    <cellStyle name="Ergebnis 3 4 7 2" xfId="31114" xr:uid="{5BA58304-F093-4C45-8931-1FAB95590E36}"/>
    <cellStyle name="Ergebnis 3 4 8" xfId="10731" xr:uid="{4ABFAC94-0BE4-49EE-AB0D-A30D15953B28}"/>
    <cellStyle name="Ergebnis 3 4 8 2" xfId="31115" xr:uid="{6A05CD74-9B29-4ED2-AEE1-B9E469CCA8D2}"/>
    <cellStyle name="Ergebnis 3 4 9" xfId="10732" xr:uid="{72DA7856-1685-4BCC-A8A0-C2A896275EF4}"/>
    <cellStyle name="Ergebnis 3 4 9 2" xfId="31116" xr:uid="{C5D0BAB1-7830-4ADE-A91A-604AD5F09ECA}"/>
    <cellStyle name="Ergebnis 3 5" xfId="10733" xr:uid="{98094D3F-F500-4088-9762-B6C2F2901C14}"/>
    <cellStyle name="Ergebnis 3 5 10" xfId="10734" xr:uid="{935DA846-C197-46DA-A1D0-2A655543800F}"/>
    <cellStyle name="Ergebnis 3 5 10 2" xfId="31117" xr:uid="{10439943-49AC-473E-B665-35CBA464BD5E}"/>
    <cellStyle name="Ergebnis 3 5 11" xfId="10735" xr:uid="{9CECC83A-24EE-40D2-8EF1-A76280AD1223}"/>
    <cellStyle name="Ergebnis 3 5 11 2" xfId="31118" xr:uid="{DDEE740E-6ED3-41F4-A987-594B077E9913}"/>
    <cellStyle name="Ergebnis 3 5 12" xfId="10736" xr:uid="{478139C1-CE2A-42C2-8E4E-B5DE92964F3D}"/>
    <cellStyle name="Ergebnis 3 5 12 2" xfId="31119" xr:uid="{D3A5CEDD-1BAF-4B12-81B4-805900991AE3}"/>
    <cellStyle name="Ergebnis 3 5 13" xfId="10737" xr:uid="{8E9DD30E-9847-4100-B226-0A89043EB487}"/>
    <cellStyle name="Ergebnis 3 5 13 2" xfId="31120" xr:uid="{E0294B54-49D4-457F-A500-B60FB529BF38}"/>
    <cellStyle name="Ergebnis 3 5 14" xfId="10738" xr:uid="{A2F93E3A-3E7A-4283-ABC4-C6A04EE4D7C0}"/>
    <cellStyle name="Ergebnis 3 5 14 2" xfId="31121" xr:uid="{4D8567DF-D0DE-4C76-B7AB-82F967243600}"/>
    <cellStyle name="Ergebnis 3 5 15" xfId="10739" xr:uid="{6F6B4265-3EDF-4932-B2EE-7F02FE4016EC}"/>
    <cellStyle name="Ergebnis 3 5 15 2" xfId="31122" xr:uid="{2C8BB671-50E6-40F9-868F-129403ADE619}"/>
    <cellStyle name="Ergebnis 3 5 16" xfId="31123" xr:uid="{60A4B912-7AC0-4F02-96A8-5C3158AEE69F}"/>
    <cellStyle name="Ergebnis 3 5 2" xfId="10740" xr:uid="{32FD9306-6D9C-4C92-89CA-01A6D649C2A5}"/>
    <cellStyle name="Ergebnis 3 5 2 10" xfId="10741" xr:uid="{880E8B96-E534-422F-AFA6-99E49D7562D3}"/>
    <cellStyle name="Ergebnis 3 5 2 10 2" xfId="31124" xr:uid="{AD6D2294-2B7A-43C5-B4AA-DBF830784A38}"/>
    <cellStyle name="Ergebnis 3 5 2 11" xfId="10742" xr:uid="{9874E1B0-8215-4C4D-9B54-33C84C8A9E58}"/>
    <cellStyle name="Ergebnis 3 5 2 11 2" xfId="31125" xr:uid="{4B92C499-6EFD-48CB-82C8-1E6C90E8683F}"/>
    <cellStyle name="Ergebnis 3 5 2 12" xfId="10743" xr:uid="{7F185BDA-6A4D-4C34-9416-565636E3F725}"/>
    <cellStyle name="Ergebnis 3 5 2 12 2" xfId="31126" xr:uid="{8854B3B4-8418-4B7F-A562-A73DD17FA8B4}"/>
    <cellStyle name="Ergebnis 3 5 2 13" xfId="10744" xr:uid="{CDA51219-AF11-4CB2-BD79-D01F40020855}"/>
    <cellStyle name="Ergebnis 3 5 2 13 2" xfId="31127" xr:uid="{966A8366-5E6E-4B60-9D19-406B8551649C}"/>
    <cellStyle name="Ergebnis 3 5 2 14" xfId="10745" xr:uid="{9DD5182B-8CA2-4A77-8B68-C386B2C1C36D}"/>
    <cellStyle name="Ergebnis 3 5 2 14 2" xfId="31128" xr:uid="{99135F36-9D2B-498F-B37B-B140AC779528}"/>
    <cellStyle name="Ergebnis 3 5 2 15" xfId="31129" xr:uid="{62CFBF5A-12BA-4A28-B959-BA0CD7624933}"/>
    <cellStyle name="Ergebnis 3 5 2 2" xfId="10746" xr:uid="{13794D7F-DF2C-49F3-868C-664A041A49DB}"/>
    <cellStyle name="Ergebnis 3 5 2 2 10" xfId="10747" xr:uid="{FDD1220E-117A-4CBF-AF03-30710E2E2299}"/>
    <cellStyle name="Ergebnis 3 5 2 2 10 2" xfId="31130" xr:uid="{42554067-114A-4D34-A2CA-C2DCCF6A76B4}"/>
    <cellStyle name="Ergebnis 3 5 2 2 11" xfId="10748" xr:uid="{29C1C5B6-F154-42FB-BC23-E83D73BC61BB}"/>
    <cellStyle name="Ergebnis 3 5 2 2 11 2" xfId="31131" xr:uid="{A6B32CB7-8789-4163-B2AB-191AE3BCC911}"/>
    <cellStyle name="Ergebnis 3 5 2 2 12" xfId="10749" xr:uid="{96A2D05E-29A3-4B2F-88C6-234FE8438299}"/>
    <cellStyle name="Ergebnis 3 5 2 2 12 2" xfId="31132" xr:uid="{B86CC19D-E071-4E4A-BB62-99B3E7C33689}"/>
    <cellStyle name="Ergebnis 3 5 2 2 13" xfId="10750" xr:uid="{6F6D3A97-E877-4C72-B0F2-197C3041D6B3}"/>
    <cellStyle name="Ergebnis 3 5 2 2 13 2" xfId="31133" xr:uid="{C3CDD96D-8EE2-4C3B-A5C2-70D4A55B993E}"/>
    <cellStyle name="Ergebnis 3 5 2 2 14" xfId="10751" xr:uid="{5FDB9A80-9F7C-49C4-A765-DAE955BC6AF1}"/>
    <cellStyle name="Ergebnis 3 5 2 2 14 2" xfId="31134" xr:uid="{310962E7-E69A-44AF-825A-6532EF6CE0B4}"/>
    <cellStyle name="Ergebnis 3 5 2 2 15" xfId="31135" xr:uid="{DF293D42-DDD7-447A-BC87-E8022732E4E6}"/>
    <cellStyle name="Ergebnis 3 5 2 2 2" xfId="10752" xr:uid="{7343DCF3-5F20-4AFA-80AE-A9B01DE719AF}"/>
    <cellStyle name="Ergebnis 3 5 2 2 2 2" xfId="31136" xr:uid="{EBBB312E-87D5-4DDD-9404-E7C003164C74}"/>
    <cellStyle name="Ergebnis 3 5 2 2 3" xfId="10753" xr:uid="{A7A1029C-3E33-4A17-8E2B-B5D79A041882}"/>
    <cellStyle name="Ergebnis 3 5 2 2 3 2" xfId="31137" xr:uid="{DE8517C9-1E81-4C63-92F0-9FD88E5648E9}"/>
    <cellStyle name="Ergebnis 3 5 2 2 4" xfId="10754" xr:uid="{B4A8A9A5-9F06-4536-B29C-C53B613D183E}"/>
    <cellStyle name="Ergebnis 3 5 2 2 4 2" xfId="31138" xr:uid="{4DB5FD73-5707-4C73-BEBD-089D5F1B1000}"/>
    <cellStyle name="Ergebnis 3 5 2 2 5" xfId="10755" xr:uid="{38234388-C356-4E55-9B6E-2139F7059DB4}"/>
    <cellStyle name="Ergebnis 3 5 2 2 5 2" xfId="31139" xr:uid="{12ACFB17-2C3F-4138-AA74-68C96F12FC78}"/>
    <cellStyle name="Ergebnis 3 5 2 2 6" xfId="10756" xr:uid="{49593119-576F-4F3C-8E77-77DC0CFD4682}"/>
    <cellStyle name="Ergebnis 3 5 2 2 6 2" xfId="31140" xr:uid="{17D83CD2-AC68-45F9-A73D-BC58C2218558}"/>
    <cellStyle name="Ergebnis 3 5 2 2 7" xfId="10757" xr:uid="{80A0DD5E-6FC1-44CD-B8E1-9EB6AEBFC242}"/>
    <cellStyle name="Ergebnis 3 5 2 2 7 2" xfId="31141" xr:uid="{16162E41-0AE1-4E32-A95A-01760EBAB085}"/>
    <cellStyle name="Ergebnis 3 5 2 2 8" xfId="10758" xr:uid="{6826987A-0961-420C-BF27-0AC9492A0575}"/>
    <cellStyle name="Ergebnis 3 5 2 2 8 2" xfId="31142" xr:uid="{772D7564-3D74-4114-95F1-9CC54EA7BC09}"/>
    <cellStyle name="Ergebnis 3 5 2 2 9" xfId="10759" xr:uid="{B791B1D3-FE28-40A7-8C9C-2D31A42EE192}"/>
    <cellStyle name="Ergebnis 3 5 2 2 9 2" xfId="31143" xr:uid="{759C532F-7FA2-4111-8751-F502B3579369}"/>
    <cellStyle name="Ergebnis 3 5 2 3" xfId="10760" xr:uid="{B697B0CD-459D-4118-AC07-160A8114B0D6}"/>
    <cellStyle name="Ergebnis 3 5 2 3 2" xfId="31144" xr:uid="{23563F06-D78C-439B-AE58-3656405A79F6}"/>
    <cellStyle name="Ergebnis 3 5 2 4" xfId="10761" xr:uid="{C2E629EF-0010-4D25-9238-C8F35134402F}"/>
    <cellStyle name="Ergebnis 3 5 2 4 2" xfId="31145" xr:uid="{2B08DAF2-40D0-4DC1-90BE-F2CCC52198C2}"/>
    <cellStyle name="Ergebnis 3 5 2 5" xfId="10762" xr:uid="{9443C1C0-3B19-428E-8777-69C962CB5BF7}"/>
    <cellStyle name="Ergebnis 3 5 2 5 2" xfId="31146" xr:uid="{9EEC57AE-2B0C-4900-9EFF-167FC6D765E9}"/>
    <cellStyle name="Ergebnis 3 5 2 6" xfId="10763" xr:uid="{4A5E2FD0-7AAC-4132-A11A-39804972A106}"/>
    <cellStyle name="Ergebnis 3 5 2 6 2" xfId="31147" xr:uid="{32C6C94A-F6D9-4C5A-89C5-727CEF003A35}"/>
    <cellStyle name="Ergebnis 3 5 2 7" xfId="10764" xr:uid="{7C19EC79-AFC3-4E0B-AA02-0CECC51D0584}"/>
    <cellStyle name="Ergebnis 3 5 2 7 2" xfId="31148" xr:uid="{4D53A13C-7F2D-449F-B333-58FC0C49D7CB}"/>
    <cellStyle name="Ergebnis 3 5 2 8" xfId="10765" xr:uid="{B99D34BB-E631-46C7-87D9-3D2B80D58BB1}"/>
    <cellStyle name="Ergebnis 3 5 2 8 2" xfId="31149" xr:uid="{8D5CDCFA-7F3A-49DD-AE49-6937AE5182A4}"/>
    <cellStyle name="Ergebnis 3 5 2 9" xfId="10766" xr:uid="{EF140D38-F13D-4808-8959-2FC56725DF74}"/>
    <cellStyle name="Ergebnis 3 5 2 9 2" xfId="31150" xr:uid="{04494E48-BF41-4607-A6BB-D554BEE0C8B1}"/>
    <cellStyle name="Ergebnis 3 5 3" xfId="10767" xr:uid="{FAE3D69C-9295-4519-BFBD-1E3A9FAEB4BB}"/>
    <cellStyle name="Ergebnis 3 5 3 10" xfId="10768" xr:uid="{62D5A971-FDAC-468A-B6BF-BD89E344F66D}"/>
    <cellStyle name="Ergebnis 3 5 3 10 2" xfId="31151" xr:uid="{71EF51E8-D8F8-43FA-BB49-AA3EC2E82C9D}"/>
    <cellStyle name="Ergebnis 3 5 3 11" xfId="10769" xr:uid="{7C69EC4B-F8D9-41F8-81E8-ECC52A34FB6F}"/>
    <cellStyle name="Ergebnis 3 5 3 11 2" xfId="31152" xr:uid="{90D9C631-34BF-46CE-BA72-32701C87E00F}"/>
    <cellStyle name="Ergebnis 3 5 3 12" xfId="10770" xr:uid="{C7562AA7-CF6D-42F6-A2F9-FBBDA67A79C6}"/>
    <cellStyle name="Ergebnis 3 5 3 12 2" xfId="31153" xr:uid="{69B538F3-1A29-4C44-9224-0F8BB097875F}"/>
    <cellStyle name="Ergebnis 3 5 3 13" xfId="10771" xr:uid="{1655EAC5-B42F-4D1D-A883-BF4A51B325B3}"/>
    <cellStyle name="Ergebnis 3 5 3 13 2" xfId="31154" xr:uid="{61DEE5F1-0531-492C-A41E-2F9A302DE8C5}"/>
    <cellStyle name="Ergebnis 3 5 3 14" xfId="10772" xr:uid="{379AD120-09BE-4E0C-A3B3-9E634167C653}"/>
    <cellStyle name="Ergebnis 3 5 3 14 2" xfId="31155" xr:uid="{C034B161-3761-4584-A793-D7B701054EEC}"/>
    <cellStyle name="Ergebnis 3 5 3 15" xfId="31156" xr:uid="{5077117C-AE0D-4BC7-B23A-4BD6AB0BCFFE}"/>
    <cellStyle name="Ergebnis 3 5 3 2" xfId="10773" xr:uid="{7C27B068-8313-4E36-B0CE-80174CFF22D1}"/>
    <cellStyle name="Ergebnis 3 5 3 2 2" xfId="31157" xr:uid="{DBF114FB-4615-4F12-BC81-5CCE5D1E21D3}"/>
    <cellStyle name="Ergebnis 3 5 3 3" xfId="10774" xr:uid="{C9DA9366-F10F-470A-8A2D-C0DCC929C670}"/>
    <cellStyle name="Ergebnis 3 5 3 3 2" xfId="31158" xr:uid="{471856F4-D571-4FE9-9AA8-6AF67B03B3E6}"/>
    <cellStyle name="Ergebnis 3 5 3 4" xfId="10775" xr:uid="{0484E6C6-836C-4870-AAAA-41BFCB8A9578}"/>
    <cellStyle name="Ergebnis 3 5 3 4 2" xfId="31159" xr:uid="{346753D4-9535-4A37-AE9E-C3B2A4D0B720}"/>
    <cellStyle name="Ergebnis 3 5 3 5" xfId="10776" xr:uid="{8D9316F6-FA16-493E-A42F-C6686BAEEED8}"/>
    <cellStyle name="Ergebnis 3 5 3 5 2" xfId="31160" xr:uid="{26AA980E-C203-4E77-8095-A897560B00D9}"/>
    <cellStyle name="Ergebnis 3 5 3 6" xfId="10777" xr:uid="{44B20BFE-261B-49A0-BD6A-360A1477F07C}"/>
    <cellStyle name="Ergebnis 3 5 3 6 2" xfId="31161" xr:uid="{71C969F2-DC11-4423-A2B2-6ABDE1655D37}"/>
    <cellStyle name="Ergebnis 3 5 3 7" xfId="10778" xr:uid="{2C5B2A8F-D9EF-4F08-A7AD-DFF116A35CA8}"/>
    <cellStyle name="Ergebnis 3 5 3 7 2" xfId="31162" xr:uid="{FFAFAF7D-EC41-4EE8-B420-842A9E3B24B9}"/>
    <cellStyle name="Ergebnis 3 5 3 8" xfId="10779" xr:uid="{885EB313-8C0E-4B33-922D-437D9E0B2C01}"/>
    <cellStyle name="Ergebnis 3 5 3 8 2" xfId="31163" xr:uid="{977E95ED-AB7C-4F9B-9C05-DFB045AC1A26}"/>
    <cellStyle name="Ergebnis 3 5 3 9" xfId="10780" xr:uid="{63967A01-A743-45C5-81DA-92E59AA7267F}"/>
    <cellStyle name="Ergebnis 3 5 3 9 2" xfId="31164" xr:uid="{88B485D9-CBD3-43EA-A4C6-33EF5A1B94AE}"/>
    <cellStyle name="Ergebnis 3 5 4" xfId="10781" xr:uid="{778E4FE2-D84C-464A-8A99-B23B7148A7DB}"/>
    <cellStyle name="Ergebnis 3 5 4 2" xfId="31165" xr:uid="{8CEC016A-CC2A-4760-855C-7676696B1788}"/>
    <cellStyle name="Ergebnis 3 5 5" xfId="10782" xr:uid="{384AD7FC-DDD3-4D53-AB4D-B63ABE075C93}"/>
    <cellStyle name="Ergebnis 3 5 5 2" xfId="31166" xr:uid="{7D0A21B9-AC09-4C01-BCC0-5685D28DC8E0}"/>
    <cellStyle name="Ergebnis 3 5 6" xfId="10783" xr:uid="{EC8F2A17-6247-4FD6-B360-0DD117E47D28}"/>
    <cellStyle name="Ergebnis 3 5 6 2" xfId="31167" xr:uid="{C0E7CBD4-F749-4A2A-A23E-F0000EB361AF}"/>
    <cellStyle name="Ergebnis 3 5 7" xfId="10784" xr:uid="{8F9B35BA-8D1D-491B-B874-296F6CA99609}"/>
    <cellStyle name="Ergebnis 3 5 7 2" xfId="31168" xr:uid="{A845AAED-1115-4B7C-9166-9D49941943D4}"/>
    <cellStyle name="Ergebnis 3 5 8" xfId="10785" xr:uid="{EBA276A4-A6FA-4A07-BF67-F02DB0C0515A}"/>
    <cellStyle name="Ergebnis 3 5 8 2" xfId="31169" xr:uid="{8B2934A2-D4EF-4D31-96A6-0B85B280AD3C}"/>
    <cellStyle name="Ergebnis 3 5 9" xfId="10786" xr:uid="{AF0E4D95-C6D0-477C-8ED7-962FA1B5371A}"/>
    <cellStyle name="Ergebnis 3 5 9 2" xfId="31170" xr:uid="{AE7F2299-AE1C-4B48-B22E-96F67C748958}"/>
    <cellStyle name="Ergebnis 3 6" xfId="10787" xr:uid="{56D2BF92-9B68-4A98-8743-6B72C46C9BEA}"/>
    <cellStyle name="Ergebnis 3 6 10" xfId="10788" xr:uid="{56478412-7D86-434A-8D0C-1AF88BADDB6F}"/>
    <cellStyle name="Ergebnis 3 6 10 2" xfId="31171" xr:uid="{9CDC83B1-2461-4B38-9F11-16BB18C4560F}"/>
    <cellStyle name="Ergebnis 3 6 11" xfId="10789" xr:uid="{9BE780C2-B2F7-4C3D-9E08-2D9666C19D62}"/>
    <cellStyle name="Ergebnis 3 6 11 2" xfId="31172" xr:uid="{3B8EC36D-17CA-4BBE-BDCA-7E3D4EB9E61F}"/>
    <cellStyle name="Ergebnis 3 6 12" xfId="10790" xr:uid="{A6E79EF2-7C8B-46EF-8B4F-02F9FE4F57D9}"/>
    <cellStyle name="Ergebnis 3 6 12 2" xfId="31173" xr:uid="{30501F03-84AE-4BA5-A177-E027F1A0E053}"/>
    <cellStyle name="Ergebnis 3 6 13" xfId="10791" xr:uid="{A6B22F3F-A7A8-43E4-89E2-DBA2C279293E}"/>
    <cellStyle name="Ergebnis 3 6 13 2" xfId="31174" xr:uid="{06A82319-348E-418F-8561-EEA6C427CF55}"/>
    <cellStyle name="Ergebnis 3 6 14" xfId="10792" xr:uid="{6B5605AA-903D-4101-A583-F67F9FB16468}"/>
    <cellStyle name="Ergebnis 3 6 14 2" xfId="31175" xr:uid="{1E54A3DC-D57D-4C51-9BC5-EDF865B8105F}"/>
    <cellStyle name="Ergebnis 3 6 15" xfId="10793" xr:uid="{B9380B7C-2EBD-4C27-954E-EAACF11DE2DB}"/>
    <cellStyle name="Ergebnis 3 6 15 2" xfId="31176" xr:uid="{AC953686-E0F9-4595-84D0-D25366D3213F}"/>
    <cellStyle name="Ergebnis 3 6 16" xfId="31177" xr:uid="{A22E2D3A-8478-4F36-8794-B7D826BC5E2F}"/>
    <cellStyle name="Ergebnis 3 6 2" xfId="10794" xr:uid="{72C91199-2CF9-4358-BFBD-6BF585B9DB20}"/>
    <cellStyle name="Ergebnis 3 6 2 10" xfId="10795" xr:uid="{73D96835-2168-40CA-A158-0A1FA481999A}"/>
    <cellStyle name="Ergebnis 3 6 2 10 2" xfId="31178" xr:uid="{EF43284E-9805-4908-A215-0986DF810086}"/>
    <cellStyle name="Ergebnis 3 6 2 11" xfId="10796" xr:uid="{25104003-F82B-4275-8FEC-096F65D48896}"/>
    <cellStyle name="Ergebnis 3 6 2 11 2" xfId="31179" xr:uid="{B913BC01-9196-4157-94A3-62B370D3D965}"/>
    <cellStyle name="Ergebnis 3 6 2 12" xfId="10797" xr:uid="{493E1A38-81AE-48A5-BBC5-902856B8AA9F}"/>
    <cellStyle name="Ergebnis 3 6 2 12 2" xfId="31180" xr:uid="{C10E0D51-3C8B-4DBC-AA49-5EDF9D29957F}"/>
    <cellStyle name="Ergebnis 3 6 2 13" xfId="10798" xr:uid="{A0811F94-38F8-4C13-B6AD-3C8BF41525A0}"/>
    <cellStyle name="Ergebnis 3 6 2 13 2" xfId="31181" xr:uid="{F6E89844-AFC8-437A-856C-493A8CD146B1}"/>
    <cellStyle name="Ergebnis 3 6 2 14" xfId="10799" xr:uid="{8BD17001-E7FA-4D04-B2A0-82BF8EF91BBB}"/>
    <cellStyle name="Ergebnis 3 6 2 14 2" xfId="31182" xr:uid="{9BED05E4-823D-4627-A647-0DADC559A9B2}"/>
    <cellStyle name="Ergebnis 3 6 2 15" xfId="31183" xr:uid="{C3017B7B-9A94-4404-8313-C3EBA51EB537}"/>
    <cellStyle name="Ergebnis 3 6 2 2" xfId="10800" xr:uid="{B5FE3E94-4739-4F73-B7EA-7B968D784046}"/>
    <cellStyle name="Ergebnis 3 6 2 2 10" xfId="10801" xr:uid="{52E6288E-F69C-411C-87A9-DD1520DB3CAF}"/>
    <cellStyle name="Ergebnis 3 6 2 2 10 2" xfId="31184" xr:uid="{00198153-D737-4C05-9B60-76AF514A5A37}"/>
    <cellStyle name="Ergebnis 3 6 2 2 11" xfId="10802" xr:uid="{AAA54B23-088E-4C1E-8469-5256B1164EFF}"/>
    <cellStyle name="Ergebnis 3 6 2 2 11 2" xfId="31185" xr:uid="{EA2146CE-8898-478F-95C7-50277CF6CFE1}"/>
    <cellStyle name="Ergebnis 3 6 2 2 12" xfId="10803" xr:uid="{AB6C1A65-2C88-4816-9BAF-938A77092F5D}"/>
    <cellStyle name="Ergebnis 3 6 2 2 12 2" xfId="31186" xr:uid="{654DB6C4-A0AA-49B4-BCC4-09825D8E9940}"/>
    <cellStyle name="Ergebnis 3 6 2 2 13" xfId="10804" xr:uid="{0F9392E1-22C3-4104-AA21-3999AFCF40F8}"/>
    <cellStyle name="Ergebnis 3 6 2 2 13 2" xfId="31187" xr:uid="{E25EE4DD-CA66-4BE7-97BE-CE4D8C16D4A0}"/>
    <cellStyle name="Ergebnis 3 6 2 2 14" xfId="10805" xr:uid="{348A99A7-8BAB-4D6D-AE71-6CB5A0FCDF31}"/>
    <cellStyle name="Ergebnis 3 6 2 2 14 2" xfId="31188" xr:uid="{992A00ED-AACA-4847-8DE6-2BDBA69FD851}"/>
    <cellStyle name="Ergebnis 3 6 2 2 15" xfId="31189" xr:uid="{D600A5D5-DD68-4382-A792-9C17DEE0957E}"/>
    <cellStyle name="Ergebnis 3 6 2 2 2" xfId="10806" xr:uid="{7B9CAD81-0644-4F7C-AE92-EEE3E791DFB8}"/>
    <cellStyle name="Ergebnis 3 6 2 2 2 2" xfId="31190" xr:uid="{D11E7C54-8C6E-45B9-8053-F147CACA3CF2}"/>
    <cellStyle name="Ergebnis 3 6 2 2 3" xfId="10807" xr:uid="{634E696E-6F54-49DE-AA25-B1FB67EF75F9}"/>
    <cellStyle name="Ergebnis 3 6 2 2 3 2" xfId="31191" xr:uid="{F1C895EB-3837-4027-9C08-042C513C442B}"/>
    <cellStyle name="Ergebnis 3 6 2 2 4" xfId="10808" xr:uid="{527581DD-B69E-47C3-BD44-0386B7978185}"/>
    <cellStyle name="Ergebnis 3 6 2 2 4 2" xfId="31192" xr:uid="{CFAC8FC8-FB48-4829-B989-51B78AE48E9E}"/>
    <cellStyle name="Ergebnis 3 6 2 2 5" xfId="10809" xr:uid="{612565C5-05D2-4B57-96E3-C8BD59DC80D8}"/>
    <cellStyle name="Ergebnis 3 6 2 2 5 2" xfId="31193" xr:uid="{BEE0CCE8-EE29-4874-9EB8-94CEB3CEE478}"/>
    <cellStyle name="Ergebnis 3 6 2 2 6" xfId="10810" xr:uid="{FF0F3089-9FAD-4B88-BC07-5F48B2F43B7B}"/>
    <cellStyle name="Ergebnis 3 6 2 2 6 2" xfId="31194" xr:uid="{A0ACA931-444B-47AC-AEEC-272E744774CB}"/>
    <cellStyle name="Ergebnis 3 6 2 2 7" xfId="10811" xr:uid="{296CA60D-48D2-46F4-A2CD-AA3BCCAF50C3}"/>
    <cellStyle name="Ergebnis 3 6 2 2 7 2" xfId="31195" xr:uid="{84F6BF61-3AFC-4CB6-BC24-F5D7BB391A60}"/>
    <cellStyle name="Ergebnis 3 6 2 2 8" xfId="10812" xr:uid="{CF422045-F026-4128-BC55-6D7230FEB298}"/>
    <cellStyle name="Ergebnis 3 6 2 2 8 2" xfId="31196" xr:uid="{CEB14591-0883-4509-B3E3-852FA7C2E775}"/>
    <cellStyle name="Ergebnis 3 6 2 2 9" xfId="10813" xr:uid="{94363C8B-3397-497D-8666-38529B346FC9}"/>
    <cellStyle name="Ergebnis 3 6 2 2 9 2" xfId="31197" xr:uid="{5DFB3BA5-7E40-49D1-8E29-B9E685C9B136}"/>
    <cellStyle name="Ergebnis 3 6 2 3" xfId="10814" xr:uid="{64897956-D00D-47DE-9B4D-1AD1BC0056B7}"/>
    <cellStyle name="Ergebnis 3 6 2 3 2" xfId="31198" xr:uid="{716E79F1-47B1-42F4-9E91-3F6DF7AB9654}"/>
    <cellStyle name="Ergebnis 3 6 2 4" xfId="10815" xr:uid="{F7177AF9-C274-433E-AF50-B062004A3FB2}"/>
    <cellStyle name="Ergebnis 3 6 2 4 2" xfId="31199" xr:uid="{7B3B8064-5EBF-40FF-B1AD-883EF12B117A}"/>
    <cellStyle name="Ergebnis 3 6 2 5" xfId="10816" xr:uid="{C2E88C41-2929-48B5-9953-E7A568C9015D}"/>
    <cellStyle name="Ergebnis 3 6 2 5 2" xfId="31200" xr:uid="{5F08B391-95CB-4DC5-8F28-EE309CD1B1B6}"/>
    <cellStyle name="Ergebnis 3 6 2 6" xfId="10817" xr:uid="{8BA7D1A5-3F27-4031-9DD9-5B7A2497A6AF}"/>
    <cellStyle name="Ergebnis 3 6 2 6 2" xfId="31201" xr:uid="{912C6611-80CC-4FDE-8D5C-899A851ACDFD}"/>
    <cellStyle name="Ergebnis 3 6 2 7" xfId="10818" xr:uid="{23583238-6798-4296-91F5-8D10A796B6EA}"/>
    <cellStyle name="Ergebnis 3 6 2 7 2" xfId="31202" xr:uid="{C14807D7-F12E-4198-8D11-7F5CAE85AD5E}"/>
    <cellStyle name="Ergebnis 3 6 2 8" xfId="10819" xr:uid="{4027D69E-8DB7-4909-95C4-2D2B02317297}"/>
    <cellStyle name="Ergebnis 3 6 2 8 2" xfId="31203" xr:uid="{8EBE44E2-234C-4394-97CB-38F52C129DFB}"/>
    <cellStyle name="Ergebnis 3 6 2 9" xfId="10820" xr:uid="{D0E0920F-291D-4CF1-9CFB-DFE1010429E4}"/>
    <cellStyle name="Ergebnis 3 6 2 9 2" xfId="31204" xr:uid="{F0C86DE5-C793-417B-AD0E-62D52A7E495F}"/>
    <cellStyle name="Ergebnis 3 6 3" xfId="10821" xr:uid="{0F876294-F167-42FD-9286-909E3486A053}"/>
    <cellStyle name="Ergebnis 3 6 3 10" xfId="10822" xr:uid="{4CEE05A5-1128-439A-9337-902F4C411DDA}"/>
    <cellStyle name="Ergebnis 3 6 3 10 2" xfId="31205" xr:uid="{CA963EBE-20DE-48F4-97D8-1146DCB89917}"/>
    <cellStyle name="Ergebnis 3 6 3 11" xfId="10823" xr:uid="{1C2B2087-537F-48BE-9110-C1DC1DCBB5B7}"/>
    <cellStyle name="Ergebnis 3 6 3 11 2" xfId="31206" xr:uid="{78D2F137-3DB2-4615-A404-27B3C5E3B960}"/>
    <cellStyle name="Ergebnis 3 6 3 12" xfId="10824" xr:uid="{AFEB5B7F-FC2F-4A96-967D-0534586F394B}"/>
    <cellStyle name="Ergebnis 3 6 3 12 2" xfId="31207" xr:uid="{B36925E5-66C6-4D0B-8026-BBC1E5DF2146}"/>
    <cellStyle name="Ergebnis 3 6 3 13" xfId="10825" xr:uid="{ADAB5FA8-2A66-4F48-B4B9-3AAD50A37A6D}"/>
    <cellStyle name="Ergebnis 3 6 3 13 2" xfId="31208" xr:uid="{B819BC39-2352-4B1E-987F-965FA851D55E}"/>
    <cellStyle name="Ergebnis 3 6 3 14" xfId="10826" xr:uid="{C6DC3162-1289-4F9C-8B95-5B78A8D5DF57}"/>
    <cellStyle name="Ergebnis 3 6 3 14 2" xfId="31209" xr:uid="{180EF743-B64B-4948-B688-45C1DE881AF6}"/>
    <cellStyle name="Ergebnis 3 6 3 15" xfId="31210" xr:uid="{0D620D3F-37C0-475A-BF7D-893A23DF888E}"/>
    <cellStyle name="Ergebnis 3 6 3 2" xfId="10827" xr:uid="{C54F30F3-8466-4FF3-8B08-AAFDF42F1CC1}"/>
    <cellStyle name="Ergebnis 3 6 3 2 2" xfId="31211" xr:uid="{D7880440-73B3-4915-B528-A17DB0725F04}"/>
    <cellStyle name="Ergebnis 3 6 3 3" xfId="10828" xr:uid="{15EEC176-D5B4-425B-BE8A-C05FEB8F3E83}"/>
    <cellStyle name="Ergebnis 3 6 3 3 2" xfId="31212" xr:uid="{56A11EED-6D4A-4DBD-8816-B670C60EC89C}"/>
    <cellStyle name="Ergebnis 3 6 3 4" xfId="10829" xr:uid="{F67C65F2-C3A2-4422-9C63-E3A405B03F92}"/>
    <cellStyle name="Ergebnis 3 6 3 4 2" xfId="31213" xr:uid="{0BC27E31-7FFF-492A-943D-F91F462144FF}"/>
    <cellStyle name="Ergebnis 3 6 3 5" xfId="10830" xr:uid="{581BAC10-5BED-47FD-B981-9A38EE66D3AA}"/>
    <cellStyle name="Ergebnis 3 6 3 5 2" xfId="31214" xr:uid="{267FED27-AAA0-498C-A31C-0DA0D21D00B9}"/>
    <cellStyle name="Ergebnis 3 6 3 6" xfId="10831" xr:uid="{1C2C5347-0B2C-4D15-BCFB-D56B95373355}"/>
    <cellStyle name="Ergebnis 3 6 3 6 2" xfId="31215" xr:uid="{C9036A81-A799-4A85-B87D-8712398B9BF1}"/>
    <cellStyle name="Ergebnis 3 6 3 7" xfId="10832" xr:uid="{20C8628F-5E24-4AA3-8F63-6C7ACA413B13}"/>
    <cellStyle name="Ergebnis 3 6 3 7 2" xfId="31216" xr:uid="{E7377CFB-90A6-4F54-8C09-51C8ACC05CD1}"/>
    <cellStyle name="Ergebnis 3 6 3 8" xfId="10833" xr:uid="{A1F36D94-D938-4BE5-90C4-CBDC0D2A13FA}"/>
    <cellStyle name="Ergebnis 3 6 3 8 2" xfId="31217" xr:uid="{170A2BD3-1CA9-4D1F-9C8E-2B5330435A5C}"/>
    <cellStyle name="Ergebnis 3 6 3 9" xfId="10834" xr:uid="{01D11CDE-9D53-46FC-A605-C6163496333D}"/>
    <cellStyle name="Ergebnis 3 6 3 9 2" xfId="31218" xr:uid="{C0B1686E-3E70-447F-8E80-C546424FD35C}"/>
    <cellStyle name="Ergebnis 3 6 4" xfId="10835" xr:uid="{E8C16139-5F13-4FE3-BA84-FF10FA2D37F9}"/>
    <cellStyle name="Ergebnis 3 6 4 2" xfId="31219" xr:uid="{BFECEFA4-E205-45CF-BE02-3385CE57DC0D}"/>
    <cellStyle name="Ergebnis 3 6 5" xfId="10836" xr:uid="{046FCF09-6561-4815-950D-41568EC3DF3D}"/>
    <cellStyle name="Ergebnis 3 6 5 2" xfId="31220" xr:uid="{F9A6E99A-A822-4EE6-96D6-53EBBCAC1983}"/>
    <cellStyle name="Ergebnis 3 6 6" xfId="10837" xr:uid="{68BB4838-DAC8-4A39-A1B3-C95AE440788F}"/>
    <cellStyle name="Ergebnis 3 6 6 2" xfId="31221" xr:uid="{8EFE6C91-A63F-4853-BE33-CA3DA8B5F377}"/>
    <cellStyle name="Ergebnis 3 6 7" xfId="10838" xr:uid="{ACA1DFBA-6677-41F2-A5A7-D0F05810C3BC}"/>
    <cellStyle name="Ergebnis 3 6 7 2" xfId="31222" xr:uid="{F7C055A0-A5D4-4F8D-8EA2-0333773DE211}"/>
    <cellStyle name="Ergebnis 3 6 8" xfId="10839" xr:uid="{37288BA9-1C80-4D20-B11C-D296F7EA7811}"/>
    <cellStyle name="Ergebnis 3 6 8 2" xfId="31223" xr:uid="{78032B37-3194-41F7-B54D-86C6295DBA4A}"/>
    <cellStyle name="Ergebnis 3 6 9" xfId="10840" xr:uid="{1CAEE840-8C95-4126-83C5-8B09635EA128}"/>
    <cellStyle name="Ergebnis 3 6 9 2" xfId="31224" xr:uid="{14100486-68EA-49F1-AE01-F41AEE0CC671}"/>
    <cellStyle name="Ergebnis 3 7" xfId="10841" xr:uid="{D072FB4F-6A75-4B7C-B2D0-4A523C5B551F}"/>
    <cellStyle name="Ergebnis 3 7 10" xfId="10842" xr:uid="{45A307D8-1A51-4C9B-AD9E-DBAB48F583C3}"/>
    <cellStyle name="Ergebnis 3 7 10 2" xfId="31225" xr:uid="{4EC68097-AB1D-4834-BFF9-FDA62DD6B7F1}"/>
    <cellStyle name="Ergebnis 3 7 11" xfId="10843" xr:uid="{FBCF31B0-157B-49CA-81F0-B6CD7C32FF89}"/>
    <cellStyle name="Ergebnis 3 7 11 2" xfId="31226" xr:uid="{7BB0C0D6-29F5-47D7-8942-58A307238183}"/>
    <cellStyle name="Ergebnis 3 7 12" xfId="10844" xr:uid="{0821A323-F82B-4598-9D72-9F53CE4C5B09}"/>
    <cellStyle name="Ergebnis 3 7 12 2" xfId="31227" xr:uid="{0F8A71CD-A096-4F38-B2F8-2EA257722345}"/>
    <cellStyle name="Ergebnis 3 7 13" xfId="10845" xr:uid="{95F0B24D-8F56-4D51-A7AE-579B839E645E}"/>
    <cellStyle name="Ergebnis 3 7 13 2" xfId="31228" xr:uid="{2E815E8F-01C8-4DBC-BE30-E5427AE038D5}"/>
    <cellStyle name="Ergebnis 3 7 14" xfId="10846" xr:uid="{DCF12805-3718-4F0A-A32C-E1657275A511}"/>
    <cellStyle name="Ergebnis 3 7 14 2" xfId="31229" xr:uid="{7B8DCF22-5A12-42D0-9400-A5F9225321CD}"/>
    <cellStyle name="Ergebnis 3 7 15" xfId="31230" xr:uid="{511B2B6A-C2BD-4DAB-A6CC-78CC45C2BBB6}"/>
    <cellStyle name="Ergebnis 3 7 2" xfId="10847" xr:uid="{342F730B-CA06-448B-9F19-B316EB62593A}"/>
    <cellStyle name="Ergebnis 3 7 2 10" xfId="10848" xr:uid="{7E51674C-3989-446E-861B-E889A80FADF4}"/>
    <cellStyle name="Ergebnis 3 7 2 10 2" xfId="31231" xr:uid="{CBB0D21E-2F5E-481D-A044-1AD7B91A6D80}"/>
    <cellStyle name="Ergebnis 3 7 2 11" xfId="10849" xr:uid="{496C1C2A-F2D5-46BD-9BF3-FAFEFEE7423E}"/>
    <cellStyle name="Ergebnis 3 7 2 11 2" xfId="31232" xr:uid="{BA34ABB6-479A-4BC6-A67F-3D1A935E436C}"/>
    <cellStyle name="Ergebnis 3 7 2 12" xfId="10850" xr:uid="{61F5F19B-B0EA-4F11-A188-72D2A999B114}"/>
    <cellStyle name="Ergebnis 3 7 2 12 2" xfId="31233" xr:uid="{1503F1A1-E421-4F07-95C5-FAEB8A45B566}"/>
    <cellStyle name="Ergebnis 3 7 2 13" xfId="10851" xr:uid="{7163F05E-3129-476C-80A7-D51F413D11DD}"/>
    <cellStyle name="Ergebnis 3 7 2 13 2" xfId="31234" xr:uid="{95FABA60-CEF0-4E34-AF29-2DC4811832CA}"/>
    <cellStyle name="Ergebnis 3 7 2 14" xfId="10852" xr:uid="{20F96271-615A-4AE3-95CA-6924ABDF3EE9}"/>
    <cellStyle name="Ergebnis 3 7 2 14 2" xfId="31235" xr:uid="{A0CCB22A-0C54-4F87-8EAA-85303B6E1EBD}"/>
    <cellStyle name="Ergebnis 3 7 2 15" xfId="31236" xr:uid="{14308DE9-151C-4C3B-B89E-CC670AACF8FF}"/>
    <cellStyle name="Ergebnis 3 7 2 2" xfId="10853" xr:uid="{96F8DC0D-B71B-49AB-91CF-E551C9F1D608}"/>
    <cellStyle name="Ergebnis 3 7 2 2 2" xfId="31237" xr:uid="{86EB021C-9722-4ACC-A7D7-DAB9B1663371}"/>
    <cellStyle name="Ergebnis 3 7 2 3" xfId="10854" xr:uid="{D0D01144-3CBE-4F22-AE37-79A46DEBA3A2}"/>
    <cellStyle name="Ergebnis 3 7 2 3 2" xfId="31238" xr:uid="{32E420D6-A3A9-4731-A67C-C96C4F5178C5}"/>
    <cellStyle name="Ergebnis 3 7 2 4" xfId="10855" xr:uid="{91686370-ABDB-4B29-8E4C-378453D6BBAC}"/>
    <cellStyle name="Ergebnis 3 7 2 4 2" xfId="31239" xr:uid="{4C638B10-9CC0-4501-894B-24ABCC7DFEF4}"/>
    <cellStyle name="Ergebnis 3 7 2 5" xfId="10856" xr:uid="{46CA27FF-4980-4CBB-97DE-978E973032F5}"/>
    <cellStyle name="Ergebnis 3 7 2 5 2" xfId="31240" xr:uid="{8322F4D2-8B31-43F1-9F06-C19073F164EF}"/>
    <cellStyle name="Ergebnis 3 7 2 6" xfId="10857" xr:uid="{6AC454B5-5FB0-42B8-934E-1BCC249F6A61}"/>
    <cellStyle name="Ergebnis 3 7 2 6 2" xfId="31241" xr:uid="{800D71CB-0345-4BBD-839D-FECE30155F39}"/>
    <cellStyle name="Ergebnis 3 7 2 7" xfId="10858" xr:uid="{4BAF4A02-59F8-425F-849D-95D3D91C8DA8}"/>
    <cellStyle name="Ergebnis 3 7 2 7 2" xfId="31242" xr:uid="{8A98B4C2-2D6E-4EB4-A57D-DEAAB2EDC46E}"/>
    <cellStyle name="Ergebnis 3 7 2 8" xfId="10859" xr:uid="{2CE048C5-4BCB-438E-A542-762B5AB5E96E}"/>
    <cellStyle name="Ergebnis 3 7 2 8 2" xfId="31243" xr:uid="{CCC7E1BD-1E6B-4450-A73D-956C5B01EEC9}"/>
    <cellStyle name="Ergebnis 3 7 2 9" xfId="10860" xr:uid="{7731D112-260B-418E-9FFF-5F907AB28EB7}"/>
    <cellStyle name="Ergebnis 3 7 2 9 2" xfId="31244" xr:uid="{73C76427-EAC3-4095-AC20-040FB0DBE03B}"/>
    <cellStyle name="Ergebnis 3 7 3" xfId="10861" xr:uid="{079CABE5-BD3F-41F6-BEF8-CC92CCEB2BAB}"/>
    <cellStyle name="Ergebnis 3 7 3 2" xfId="31245" xr:uid="{EAE38766-E6C4-44BB-B4FB-41C287E73ACC}"/>
    <cellStyle name="Ergebnis 3 7 4" xfId="10862" xr:uid="{9250F8DD-AF95-418E-8B97-53897D124BC0}"/>
    <cellStyle name="Ergebnis 3 7 4 2" xfId="31246" xr:uid="{F53D6807-BBD3-4F02-A343-6E5613669EEA}"/>
    <cellStyle name="Ergebnis 3 7 5" xfId="10863" xr:uid="{F3DA76E8-1AE1-4943-9CD7-737FEF2F1344}"/>
    <cellStyle name="Ergebnis 3 7 5 2" xfId="31247" xr:uid="{2FC4B831-1A45-46EE-A233-D850965A887D}"/>
    <cellStyle name="Ergebnis 3 7 6" xfId="10864" xr:uid="{7B7539E7-F2C9-48DF-9458-2E1DF331E815}"/>
    <cellStyle name="Ergebnis 3 7 6 2" xfId="31248" xr:uid="{687414A0-3CD4-4A4F-BC9E-368FEE61633C}"/>
    <cellStyle name="Ergebnis 3 7 7" xfId="10865" xr:uid="{8A3DC72C-6FF6-46F7-82CC-184B2176E784}"/>
    <cellStyle name="Ergebnis 3 7 7 2" xfId="31249" xr:uid="{D4476CCB-C331-4D7E-AE3C-BB6C336094AC}"/>
    <cellStyle name="Ergebnis 3 7 8" xfId="10866" xr:uid="{96661CE4-FFF3-44BF-BF42-2606818B1DD3}"/>
    <cellStyle name="Ergebnis 3 7 8 2" xfId="31250" xr:uid="{9F8E0E1D-863B-4AE1-BF72-B420EBE29899}"/>
    <cellStyle name="Ergebnis 3 7 9" xfId="10867" xr:uid="{1EFDBD64-C800-49A1-B9B1-99C36559F7D4}"/>
    <cellStyle name="Ergebnis 3 7 9 2" xfId="31251" xr:uid="{6820259C-C0AE-477D-9023-8F1075041155}"/>
    <cellStyle name="Ergebnis 3 8" xfId="10868" xr:uid="{F2E0CB84-07EB-4CCE-B041-9E68E097CB10}"/>
    <cellStyle name="Ergebnis 3 8 10" xfId="10869" xr:uid="{64FB0C85-514B-4632-BA4F-F869826E378C}"/>
    <cellStyle name="Ergebnis 3 8 10 2" xfId="31252" xr:uid="{076BB76B-2011-4A52-9C3B-67233E3E76E0}"/>
    <cellStyle name="Ergebnis 3 8 11" xfId="10870" xr:uid="{E541430D-65D7-45D3-99E2-6297D277402A}"/>
    <cellStyle name="Ergebnis 3 8 11 2" xfId="31253" xr:uid="{D9123648-14E4-49A4-A2C0-69C8B6815AEA}"/>
    <cellStyle name="Ergebnis 3 8 12" xfId="10871" xr:uid="{B13E86BC-B8B9-4A8F-A24F-12A238F7AB87}"/>
    <cellStyle name="Ergebnis 3 8 12 2" xfId="31254" xr:uid="{26890E1C-6E61-4238-B2BA-8A76D7A79A78}"/>
    <cellStyle name="Ergebnis 3 8 13" xfId="10872" xr:uid="{F52D916A-802E-4EF8-8542-ED909F94919A}"/>
    <cellStyle name="Ergebnis 3 8 13 2" xfId="31255" xr:uid="{34E38282-4926-4E90-ABCE-653A81AC0962}"/>
    <cellStyle name="Ergebnis 3 8 14" xfId="10873" xr:uid="{A07A54D7-1767-420F-BAD9-263F20B58B50}"/>
    <cellStyle name="Ergebnis 3 8 14 2" xfId="31256" xr:uid="{12C267D3-75D5-4CC2-91EE-4C1F910A99E6}"/>
    <cellStyle name="Ergebnis 3 8 15" xfId="31257" xr:uid="{C903CA08-53A3-4EC9-8631-6C095108B31B}"/>
    <cellStyle name="Ergebnis 3 8 2" xfId="10874" xr:uid="{689A3E40-116D-4B7F-B837-9A6B111BE779}"/>
    <cellStyle name="Ergebnis 3 8 2 2" xfId="31258" xr:uid="{256E03A2-D929-4315-8670-6B6BC7103F35}"/>
    <cellStyle name="Ergebnis 3 8 3" xfId="10875" xr:uid="{2094ED7A-73CF-48CE-9BF5-40E3512FC8BE}"/>
    <cellStyle name="Ergebnis 3 8 3 2" xfId="31259" xr:uid="{B731D28B-75DF-4B62-B9FD-072FB3C0751B}"/>
    <cellStyle name="Ergebnis 3 8 4" xfId="10876" xr:uid="{07B2F909-62AD-4B3C-8799-0C7628B98AC2}"/>
    <cellStyle name="Ergebnis 3 8 4 2" xfId="31260" xr:uid="{7A680FBE-EF39-4DB9-8759-78404C7C7586}"/>
    <cellStyle name="Ergebnis 3 8 5" xfId="10877" xr:uid="{9CDE3947-3737-4844-98B0-1DEF7B66CBE1}"/>
    <cellStyle name="Ergebnis 3 8 5 2" xfId="31261" xr:uid="{8DD457F9-5F94-4E40-87B8-E146F87D1F93}"/>
    <cellStyle name="Ergebnis 3 8 6" xfId="10878" xr:uid="{B90E9A9D-CFD3-484E-986A-2FDD961E0CE1}"/>
    <cellStyle name="Ergebnis 3 8 6 2" xfId="31262" xr:uid="{A72E39E1-1586-4DB0-BC8B-A8F714727AB4}"/>
    <cellStyle name="Ergebnis 3 8 7" xfId="10879" xr:uid="{2BF8E6B2-3074-4E56-B4BE-F32230C87FBE}"/>
    <cellStyle name="Ergebnis 3 8 7 2" xfId="31263" xr:uid="{16AA2261-7A75-44F6-84F3-14E8E903EA7F}"/>
    <cellStyle name="Ergebnis 3 8 8" xfId="10880" xr:uid="{424EDD12-01B0-40A1-939F-2508F5C26593}"/>
    <cellStyle name="Ergebnis 3 8 8 2" xfId="31264" xr:uid="{576CE331-3FF9-4C9B-9C80-BD0A94BF081A}"/>
    <cellStyle name="Ergebnis 3 8 9" xfId="10881" xr:uid="{40C6410B-CBDB-4861-918E-7AC36B73B10A}"/>
    <cellStyle name="Ergebnis 3 8 9 2" xfId="31265" xr:uid="{85131EF5-D525-463A-844F-F0A613021346}"/>
    <cellStyle name="Ergebnis 3 9" xfId="10882" xr:uid="{1245CF92-CF60-4B31-AB74-F2B692D39ACE}"/>
    <cellStyle name="Ergebnis 3 9 2" xfId="31266" xr:uid="{CFA5085B-F21A-410C-86F1-0F5A32F93D2A}"/>
    <cellStyle name="Ergebnis 4" xfId="10883" xr:uid="{E5058518-E14A-47BB-AEAA-24F573E989C9}"/>
    <cellStyle name="Ergebnis 4 10" xfId="10884" xr:uid="{A4BB84CD-6B07-4122-9414-F999003D6769}"/>
    <cellStyle name="Ergebnis 4 10 2" xfId="31267" xr:uid="{2A00A1B5-FFB6-4D13-95FC-F27D50635997}"/>
    <cellStyle name="Ergebnis 4 11" xfId="10885" xr:uid="{F0323030-562E-4E07-85CB-B6E12AB2E7C0}"/>
    <cellStyle name="Ergebnis 4 11 2" xfId="31268" xr:uid="{7086EA60-226D-4EB9-975A-0B4362D001D7}"/>
    <cellStyle name="Ergebnis 4 12" xfId="10886" xr:uid="{1088CE3D-E9DA-400E-ACA6-9DC99C2720C4}"/>
    <cellStyle name="Ergebnis 4 12 2" xfId="31269" xr:uid="{D268F1EB-9B79-4A77-B6CD-3E281C2CFC48}"/>
    <cellStyle name="Ergebnis 4 13" xfId="10887" xr:uid="{E8901D8D-261D-48FA-8B33-0AFF632E1072}"/>
    <cellStyle name="Ergebnis 4 13 2" xfId="31270" xr:uid="{03ABB19A-BE58-4CC6-8290-AE3C4596BC97}"/>
    <cellStyle name="Ergebnis 4 14" xfId="10888" xr:uid="{EEA6DBC2-8FDB-404F-8220-875C26FDCD2E}"/>
    <cellStyle name="Ergebnis 4 14 2" xfId="31271" xr:uid="{5E106303-24E2-4968-9BDA-C452D3A5B64A}"/>
    <cellStyle name="Ergebnis 4 15" xfId="10889" xr:uid="{C7953E3A-A0B8-48F0-9777-8F3724BC71D7}"/>
    <cellStyle name="Ergebnis 4 15 2" xfId="31272" xr:uid="{2A8686C4-58A1-45EA-8701-0E48C825045F}"/>
    <cellStyle name="Ergebnis 4 16" xfId="10890" xr:uid="{238B03AA-6A69-40AD-B871-5E3EED32F6A7}"/>
    <cellStyle name="Ergebnis 4 16 2" xfId="31273" xr:uid="{AC992974-5769-4936-9039-F10ACCDF8CC3}"/>
    <cellStyle name="Ergebnis 4 17" xfId="10891" xr:uid="{6BE6CD01-1A9A-4918-BE7E-B1C9548AA657}"/>
    <cellStyle name="Ergebnis 4 17 2" xfId="31274" xr:uid="{ABE69408-D5D3-42C3-9408-1697831DA56D}"/>
    <cellStyle name="Ergebnis 4 18" xfId="10892" xr:uid="{33E44D99-49C3-44C4-B0D8-1FB817040EA8}"/>
    <cellStyle name="Ergebnis 4 18 2" xfId="31275" xr:uid="{3DD8C6B3-22F6-4DD3-9D0D-481B9B650A5C}"/>
    <cellStyle name="Ergebnis 4 19" xfId="10893" xr:uid="{EECCA3F3-C3D2-4CAF-B6E5-D205F678AF87}"/>
    <cellStyle name="Ergebnis 4 19 2" xfId="31276" xr:uid="{C3AE8A89-5A05-48DB-B978-CA72483ACE5F}"/>
    <cellStyle name="Ergebnis 4 2" xfId="10894" xr:uid="{BD486132-1033-4CF0-BCE0-14BB712BBB6C}"/>
    <cellStyle name="Ergebnis 4 2 10" xfId="10895" xr:uid="{2801F8F5-540D-4BF3-95CC-8960A06FAA21}"/>
    <cellStyle name="Ergebnis 4 2 10 2" xfId="31277" xr:uid="{7DCA96D8-25CD-421E-8119-DDA843CA26E0}"/>
    <cellStyle name="Ergebnis 4 2 11" xfId="10896" xr:uid="{242B7A4A-C806-481B-819C-CC514F84BB0C}"/>
    <cellStyle name="Ergebnis 4 2 11 2" xfId="31278" xr:uid="{9BB5C407-C279-4265-9F03-78FC722834B6}"/>
    <cellStyle name="Ergebnis 4 2 12" xfId="10897" xr:uid="{657BC560-1E9F-452E-88E3-ADF3D518B4AC}"/>
    <cellStyle name="Ergebnis 4 2 12 2" xfId="31279" xr:uid="{C78AFFAF-3628-4245-A4E3-A730FD68CFC2}"/>
    <cellStyle name="Ergebnis 4 2 13" xfId="10898" xr:uid="{B349C99D-35F2-445E-858F-C1667754C889}"/>
    <cellStyle name="Ergebnis 4 2 13 2" xfId="31280" xr:uid="{00AAABCA-159E-4182-BA39-621533C48A08}"/>
    <cellStyle name="Ergebnis 4 2 14" xfId="10899" xr:uid="{AB435471-857C-4731-B40E-C9775B5C4589}"/>
    <cellStyle name="Ergebnis 4 2 14 2" xfId="31281" xr:uid="{6EF6E5B8-0859-488B-BFB3-1703C7CCC941}"/>
    <cellStyle name="Ergebnis 4 2 15" xfId="10900" xr:uid="{71048949-9981-4D61-B9C2-0BEA4D1C73D0}"/>
    <cellStyle name="Ergebnis 4 2 15 2" xfId="31282" xr:uid="{3BF890C5-611D-4326-B184-14787D64C7B3}"/>
    <cellStyle name="Ergebnis 4 2 16" xfId="31283" xr:uid="{426BDECA-66AE-4221-B8B8-680FFC5A1059}"/>
    <cellStyle name="Ergebnis 4 2 2" xfId="10901" xr:uid="{14792050-2DB9-4249-9B6F-85A263EE3DC4}"/>
    <cellStyle name="Ergebnis 4 2 2 10" xfId="10902" xr:uid="{D4FF8E24-C799-4A67-B1D4-66ABCF577BC0}"/>
    <cellStyle name="Ergebnis 4 2 2 10 2" xfId="31284" xr:uid="{086BE004-0BE3-40A8-A413-A80E0EDF6620}"/>
    <cellStyle name="Ergebnis 4 2 2 11" xfId="10903" xr:uid="{D8E0D8C0-DB5E-472D-95E9-C3F8683F04FC}"/>
    <cellStyle name="Ergebnis 4 2 2 11 2" xfId="31285" xr:uid="{D841BBED-B248-457A-AF1F-90FA27F2F497}"/>
    <cellStyle name="Ergebnis 4 2 2 12" xfId="10904" xr:uid="{6721367E-3B7F-40F0-A940-32CEC17DA53E}"/>
    <cellStyle name="Ergebnis 4 2 2 12 2" xfId="31286" xr:uid="{EA888C1D-B311-40B3-851E-4A28DBC65E1E}"/>
    <cellStyle name="Ergebnis 4 2 2 13" xfId="10905" xr:uid="{6D489721-2349-4199-A0E6-C15D9D2E177C}"/>
    <cellStyle name="Ergebnis 4 2 2 13 2" xfId="31287" xr:uid="{B98C38F7-1D95-497E-A6CA-553A5E81DEA2}"/>
    <cellStyle name="Ergebnis 4 2 2 14" xfId="10906" xr:uid="{628DE783-D962-4598-9BB0-7929658F3578}"/>
    <cellStyle name="Ergebnis 4 2 2 14 2" xfId="31288" xr:uid="{64918D19-B4A6-4162-BA8E-AA37D2385202}"/>
    <cellStyle name="Ergebnis 4 2 2 15" xfId="31289" xr:uid="{7BF8FB12-B1E4-4EAA-A291-2D0B2D2B716A}"/>
    <cellStyle name="Ergebnis 4 2 2 2" xfId="10907" xr:uid="{DA982F32-609D-419A-838C-1BB5E76415EC}"/>
    <cellStyle name="Ergebnis 4 2 2 2 10" xfId="10908" xr:uid="{230E4777-2B8C-4BB8-A070-40B0C8D78073}"/>
    <cellStyle name="Ergebnis 4 2 2 2 10 2" xfId="31290" xr:uid="{F66459BA-10DF-450E-AA87-332CEB1CFC94}"/>
    <cellStyle name="Ergebnis 4 2 2 2 11" xfId="10909" xr:uid="{00E16CE8-3351-48AF-A95B-C393DCBE3BA8}"/>
    <cellStyle name="Ergebnis 4 2 2 2 11 2" xfId="31291" xr:uid="{E40F52DE-B409-4173-92BC-100866375BC4}"/>
    <cellStyle name="Ergebnis 4 2 2 2 12" xfId="10910" xr:uid="{268A17C0-A322-4A5F-A551-279B7AE68895}"/>
    <cellStyle name="Ergebnis 4 2 2 2 12 2" xfId="31292" xr:uid="{B828C49A-B79A-4828-96FA-80C500D885EE}"/>
    <cellStyle name="Ergebnis 4 2 2 2 13" xfId="10911" xr:uid="{C48BB5A7-45B6-4940-BB5B-A600B3FDFEFD}"/>
    <cellStyle name="Ergebnis 4 2 2 2 13 2" xfId="31293" xr:uid="{D25607F9-0DE7-4F22-8F3A-1B37BDC544D0}"/>
    <cellStyle name="Ergebnis 4 2 2 2 14" xfId="10912" xr:uid="{A75AB1B6-0ACD-435C-91FA-9FA273FAB859}"/>
    <cellStyle name="Ergebnis 4 2 2 2 14 2" xfId="31294" xr:uid="{D5E358BA-1EDB-4479-A1EF-64689C7C02A4}"/>
    <cellStyle name="Ergebnis 4 2 2 2 15" xfId="31295" xr:uid="{ADD71BE4-220A-4392-B101-BFF6D55E9579}"/>
    <cellStyle name="Ergebnis 4 2 2 2 2" xfId="10913" xr:uid="{8FC8F39C-1035-440A-B431-8C0849274D3E}"/>
    <cellStyle name="Ergebnis 4 2 2 2 2 2" xfId="31296" xr:uid="{742CF08E-A580-43D4-9E7E-20D990B65D59}"/>
    <cellStyle name="Ergebnis 4 2 2 2 3" xfId="10914" xr:uid="{D54EB28C-EC6E-4117-88A4-BB356943F898}"/>
    <cellStyle name="Ergebnis 4 2 2 2 3 2" xfId="31297" xr:uid="{CE6E996C-316C-4292-BA03-E24586D49D1B}"/>
    <cellStyle name="Ergebnis 4 2 2 2 4" xfId="10915" xr:uid="{BD7AE1E6-152F-404D-B1EB-DE01F9E5EE1C}"/>
    <cellStyle name="Ergebnis 4 2 2 2 4 2" xfId="31298" xr:uid="{8B7BCBB6-4B25-41F7-A728-8B390D97F889}"/>
    <cellStyle name="Ergebnis 4 2 2 2 5" xfId="10916" xr:uid="{64F5E6FC-4448-48CC-957A-4BF4ECA3B209}"/>
    <cellStyle name="Ergebnis 4 2 2 2 5 2" xfId="31299" xr:uid="{809DAB90-7C77-416B-80FC-B667CCA5514A}"/>
    <cellStyle name="Ergebnis 4 2 2 2 6" xfId="10917" xr:uid="{3E93FEBF-43C2-4CCC-A0AE-C1AA6A2EA245}"/>
    <cellStyle name="Ergebnis 4 2 2 2 6 2" xfId="31300" xr:uid="{00533384-871D-475F-8353-0EFE54FA45B4}"/>
    <cellStyle name="Ergebnis 4 2 2 2 7" xfId="10918" xr:uid="{069139DB-939E-4491-8A24-4CD74356B43E}"/>
    <cellStyle name="Ergebnis 4 2 2 2 7 2" xfId="31301" xr:uid="{80D2F5FE-6E43-4D61-A6BD-F063D5CBB266}"/>
    <cellStyle name="Ergebnis 4 2 2 2 8" xfId="10919" xr:uid="{E81E74BE-E307-4AE5-8E88-48666A907FE4}"/>
    <cellStyle name="Ergebnis 4 2 2 2 8 2" xfId="31302" xr:uid="{050EB46D-FC54-4378-BBBF-CF0669E1CB41}"/>
    <cellStyle name="Ergebnis 4 2 2 2 9" xfId="10920" xr:uid="{38352D93-F2B1-4EC9-9950-5A27DAEE822D}"/>
    <cellStyle name="Ergebnis 4 2 2 2 9 2" xfId="31303" xr:uid="{A90B200F-3C1E-494B-8058-B8E6B0753E0F}"/>
    <cellStyle name="Ergebnis 4 2 2 3" xfId="10921" xr:uid="{2270521C-D487-4466-9913-CAB75153CA72}"/>
    <cellStyle name="Ergebnis 4 2 2 3 2" xfId="31304" xr:uid="{71DE4998-1A7E-4C64-AC9D-BF0205DC149E}"/>
    <cellStyle name="Ergebnis 4 2 2 4" xfId="10922" xr:uid="{572765E9-A520-431A-8D37-C48A183AF750}"/>
    <cellStyle name="Ergebnis 4 2 2 4 2" xfId="31305" xr:uid="{E67384F5-ED0E-42FF-8971-9DD9978BA0CF}"/>
    <cellStyle name="Ergebnis 4 2 2 5" xfId="10923" xr:uid="{42B51A4A-CCC8-4EE5-852B-FA5B34D28D45}"/>
    <cellStyle name="Ergebnis 4 2 2 5 2" xfId="31306" xr:uid="{903AAA29-E50E-4F69-AA86-5710BB13DB37}"/>
    <cellStyle name="Ergebnis 4 2 2 6" xfId="10924" xr:uid="{CF1E149C-2086-4732-92E6-A648C67862F1}"/>
    <cellStyle name="Ergebnis 4 2 2 6 2" xfId="31307" xr:uid="{29EABDA3-A04D-432A-92A2-2176B5965550}"/>
    <cellStyle name="Ergebnis 4 2 2 7" xfId="10925" xr:uid="{62CE4D6A-F573-433D-955A-54870A417737}"/>
    <cellStyle name="Ergebnis 4 2 2 7 2" xfId="31308" xr:uid="{BCEFD168-2D8B-4A5A-8DFF-889F39C0C0D1}"/>
    <cellStyle name="Ergebnis 4 2 2 8" xfId="10926" xr:uid="{F2A3124C-059A-463D-806E-AE364BBF094C}"/>
    <cellStyle name="Ergebnis 4 2 2 8 2" xfId="31309" xr:uid="{6A756E0C-3B49-4BFB-930F-9BE78067D92F}"/>
    <cellStyle name="Ergebnis 4 2 2 9" xfId="10927" xr:uid="{0894BDDB-B1B3-40DD-AA31-44D3E88918C7}"/>
    <cellStyle name="Ergebnis 4 2 2 9 2" xfId="31310" xr:uid="{55F46D36-E094-4A2C-A691-CB53380CF37D}"/>
    <cellStyle name="Ergebnis 4 2 3" xfId="10928" xr:uid="{9FAD914C-3646-4E68-8D69-D89203D01AAB}"/>
    <cellStyle name="Ergebnis 4 2 3 10" xfId="10929" xr:uid="{EA57FB42-0239-4F4A-9FB6-4D5600ADFC2C}"/>
    <cellStyle name="Ergebnis 4 2 3 10 2" xfId="31311" xr:uid="{32809F32-C202-487C-971A-37DD406584F3}"/>
    <cellStyle name="Ergebnis 4 2 3 11" xfId="10930" xr:uid="{39E3EFD1-5C69-4A23-B177-1C8504AEFDBD}"/>
    <cellStyle name="Ergebnis 4 2 3 11 2" xfId="31312" xr:uid="{621D2C08-5BFA-4B05-A555-CED8C395D9FF}"/>
    <cellStyle name="Ergebnis 4 2 3 12" xfId="10931" xr:uid="{FB49234F-F769-44E1-AFD6-A13AA44DA738}"/>
    <cellStyle name="Ergebnis 4 2 3 12 2" xfId="31313" xr:uid="{AFF58F0B-1A77-41F0-8EF6-E3411118C125}"/>
    <cellStyle name="Ergebnis 4 2 3 13" xfId="10932" xr:uid="{760D7A83-896B-490C-A1B9-CD642DB89100}"/>
    <cellStyle name="Ergebnis 4 2 3 13 2" xfId="31314" xr:uid="{55B5682D-79B7-4FDE-858F-1B0FFCD964CE}"/>
    <cellStyle name="Ergebnis 4 2 3 14" xfId="10933" xr:uid="{F7AF0F2A-92ED-469E-A2C1-AFAFCE7E0D35}"/>
    <cellStyle name="Ergebnis 4 2 3 14 2" xfId="31315" xr:uid="{782CFC45-EDAE-4F7E-AF1D-1EBC81336F5A}"/>
    <cellStyle name="Ergebnis 4 2 3 15" xfId="31316" xr:uid="{A8CCECB7-D719-4E5F-A709-9087E14119E1}"/>
    <cellStyle name="Ergebnis 4 2 3 2" xfId="10934" xr:uid="{5089792B-0F15-4B4E-80F4-B2AA6893F145}"/>
    <cellStyle name="Ergebnis 4 2 3 2 2" xfId="31317" xr:uid="{1F25BA49-2C3D-4B0D-9A46-CBF65EE01677}"/>
    <cellStyle name="Ergebnis 4 2 3 3" xfId="10935" xr:uid="{5F015049-B6F2-4619-BBB5-9F679713A10E}"/>
    <cellStyle name="Ergebnis 4 2 3 3 2" xfId="31318" xr:uid="{48F964C3-00C4-4BCD-B80A-8F10D1166DA4}"/>
    <cellStyle name="Ergebnis 4 2 3 4" xfId="10936" xr:uid="{57E69280-8004-43EA-AC84-551CF389BA78}"/>
    <cellStyle name="Ergebnis 4 2 3 4 2" xfId="31319" xr:uid="{4EB7A67B-DDBC-434C-9F2C-60A3EE3BA27F}"/>
    <cellStyle name="Ergebnis 4 2 3 5" xfId="10937" xr:uid="{11D3F0CB-EF6C-46F0-9CF6-7E19782F34EE}"/>
    <cellStyle name="Ergebnis 4 2 3 5 2" xfId="31320" xr:uid="{322C91BA-68ED-4DAC-A6AE-7B446897FCE5}"/>
    <cellStyle name="Ergebnis 4 2 3 6" xfId="10938" xr:uid="{700C1B86-78CB-4C33-9E4D-30D10C54F31F}"/>
    <cellStyle name="Ergebnis 4 2 3 6 2" xfId="31321" xr:uid="{2A55F5FC-BC67-401F-B676-806007F97069}"/>
    <cellStyle name="Ergebnis 4 2 3 7" xfId="10939" xr:uid="{33BA0147-C8CF-4C06-AAAB-AE3BF4C62467}"/>
    <cellStyle name="Ergebnis 4 2 3 7 2" xfId="31322" xr:uid="{B4B0CB73-06A6-4939-83ED-F396E8F14119}"/>
    <cellStyle name="Ergebnis 4 2 3 8" xfId="10940" xr:uid="{BDB4734C-16F2-4276-AB97-AACEC7D3FCC4}"/>
    <cellStyle name="Ergebnis 4 2 3 8 2" xfId="31323" xr:uid="{209C6393-B799-4E88-BD44-FDC44ACBF9B3}"/>
    <cellStyle name="Ergebnis 4 2 3 9" xfId="10941" xr:uid="{09AA7516-570F-4CF0-8255-2F2A2050DE62}"/>
    <cellStyle name="Ergebnis 4 2 3 9 2" xfId="31324" xr:uid="{10C447B6-C6DC-43E8-BEAD-6781968AE8B5}"/>
    <cellStyle name="Ergebnis 4 2 4" xfId="10942" xr:uid="{E1281E76-7847-4A37-A550-88FE97771B05}"/>
    <cellStyle name="Ergebnis 4 2 4 2" xfId="31325" xr:uid="{EEF6B212-8721-4924-A5AE-BBBCF5969EFF}"/>
    <cellStyle name="Ergebnis 4 2 5" xfId="10943" xr:uid="{ED8748DA-90A6-4059-AB84-705271C4710A}"/>
    <cellStyle name="Ergebnis 4 2 5 2" xfId="31326" xr:uid="{BAEA48ED-9F30-4C22-8595-E8D70220BA7C}"/>
    <cellStyle name="Ergebnis 4 2 6" xfId="10944" xr:uid="{7C6A8124-D6D0-4806-9F7A-AB999F4ED79A}"/>
    <cellStyle name="Ergebnis 4 2 6 2" xfId="31327" xr:uid="{B6537981-ED07-441A-A3B5-ADF1D731F5D0}"/>
    <cellStyle name="Ergebnis 4 2 7" xfId="10945" xr:uid="{09932F5B-4AE1-4F65-9547-805519C50AF7}"/>
    <cellStyle name="Ergebnis 4 2 7 2" xfId="31328" xr:uid="{6791026D-BD4F-4348-AAFC-184B0DDB7B33}"/>
    <cellStyle name="Ergebnis 4 2 8" xfId="10946" xr:uid="{33E67121-8A09-47BE-86AD-C343A54F1446}"/>
    <cellStyle name="Ergebnis 4 2 8 2" xfId="31329" xr:uid="{1F46FD2D-FE66-471B-9592-4FDB68CF7300}"/>
    <cellStyle name="Ergebnis 4 2 9" xfId="10947" xr:uid="{5361B532-FA35-43BA-A418-7C0CFF462348}"/>
    <cellStyle name="Ergebnis 4 2 9 2" xfId="31330" xr:uid="{5AE33F08-4B0D-4698-9893-67284ECB27AB}"/>
    <cellStyle name="Ergebnis 4 20" xfId="10948" xr:uid="{C35BE4A6-56E6-449F-A365-39554D0637DD}"/>
    <cellStyle name="Ergebnis 4 20 2" xfId="31331" xr:uid="{5800BD15-5549-4285-B89D-EBC49653537A}"/>
    <cellStyle name="Ergebnis 4 21" xfId="31332" xr:uid="{D072CD48-8A3F-4AFA-9B13-83F57F16AC5E}"/>
    <cellStyle name="Ergebnis 4 3" xfId="10949" xr:uid="{239C6463-7B49-4E4C-AF4D-9D57B450948A}"/>
    <cellStyle name="Ergebnis 4 3 10" xfId="10950" xr:uid="{DD56E1F6-8DE8-4404-BE0F-2B8B64B716E2}"/>
    <cellStyle name="Ergebnis 4 3 10 2" xfId="31333" xr:uid="{3EDC27AE-FD63-406D-B79B-EF2EC5E4A4A5}"/>
    <cellStyle name="Ergebnis 4 3 11" xfId="10951" xr:uid="{AFCBFFAA-A340-4ADF-87D1-9E2FCFDBEA21}"/>
    <cellStyle name="Ergebnis 4 3 11 2" xfId="31334" xr:uid="{652381E6-2B33-4F68-812B-4D83BC5A012D}"/>
    <cellStyle name="Ergebnis 4 3 12" xfId="10952" xr:uid="{2AE175B5-2D9B-4B8F-9E93-43DB3531F0D1}"/>
    <cellStyle name="Ergebnis 4 3 12 2" xfId="31335" xr:uid="{9977F924-4F8B-4769-8074-C15728787400}"/>
    <cellStyle name="Ergebnis 4 3 13" xfId="10953" xr:uid="{CBAF7043-3C82-411A-A991-A3E41C1A5A2C}"/>
    <cellStyle name="Ergebnis 4 3 13 2" xfId="31336" xr:uid="{770EBCE2-F2EA-41F3-9CE5-1731BA59B6D0}"/>
    <cellStyle name="Ergebnis 4 3 14" xfId="10954" xr:uid="{49C01E40-D932-47CE-BAAB-D9594399127B}"/>
    <cellStyle name="Ergebnis 4 3 14 2" xfId="31337" xr:uid="{6A28E1F6-A063-4B11-90E8-97596B8C7B2B}"/>
    <cellStyle name="Ergebnis 4 3 15" xfId="10955" xr:uid="{2589FDE8-A7DB-405C-A5DE-0425CD777833}"/>
    <cellStyle name="Ergebnis 4 3 15 2" xfId="31338" xr:uid="{A4EA6D31-7D38-4A72-A8F4-509B867F38F5}"/>
    <cellStyle name="Ergebnis 4 3 16" xfId="31339" xr:uid="{917631D5-50DE-4AC5-AF9E-A8AA3FE4D21E}"/>
    <cellStyle name="Ergebnis 4 3 2" xfId="10956" xr:uid="{EDF0FB75-EA82-4289-844C-0F69C82F5302}"/>
    <cellStyle name="Ergebnis 4 3 2 10" xfId="10957" xr:uid="{4EF4175C-52E3-4099-A864-F9717ADA8C33}"/>
    <cellStyle name="Ergebnis 4 3 2 10 2" xfId="31340" xr:uid="{50DA088F-DCF3-4870-B1A4-44E2C039C9E8}"/>
    <cellStyle name="Ergebnis 4 3 2 11" xfId="10958" xr:uid="{91A5CDFB-D32B-471E-864F-228D40730A30}"/>
    <cellStyle name="Ergebnis 4 3 2 11 2" xfId="31341" xr:uid="{C0B2F3F0-1BEB-4DA1-A93C-CFB6931AF565}"/>
    <cellStyle name="Ergebnis 4 3 2 12" xfId="10959" xr:uid="{031D23FA-9661-41EA-90D3-DD17DF99DCEA}"/>
    <cellStyle name="Ergebnis 4 3 2 12 2" xfId="31342" xr:uid="{ACC2341F-A2D9-4096-B275-B456A7B77B23}"/>
    <cellStyle name="Ergebnis 4 3 2 13" xfId="10960" xr:uid="{37773E59-B987-4B6E-8FDD-6DFEEC595193}"/>
    <cellStyle name="Ergebnis 4 3 2 13 2" xfId="31343" xr:uid="{DCD758C2-0821-41A7-AD03-CD851DB5FE60}"/>
    <cellStyle name="Ergebnis 4 3 2 14" xfId="10961" xr:uid="{C6E9C00F-E103-4A74-827B-259AF6B2F217}"/>
    <cellStyle name="Ergebnis 4 3 2 14 2" xfId="31344" xr:uid="{D04D2CCD-7C91-40B8-B211-34B5FA7A7639}"/>
    <cellStyle name="Ergebnis 4 3 2 15" xfId="31345" xr:uid="{ED1200D9-0D21-4384-B51E-48484443BFF1}"/>
    <cellStyle name="Ergebnis 4 3 2 2" xfId="10962" xr:uid="{7D85C14F-8C4E-47D7-ABD7-BBDCB2105832}"/>
    <cellStyle name="Ergebnis 4 3 2 2 10" xfId="10963" xr:uid="{8A7A3169-C877-468B-ADA3-BE3334F976E8}"/>
    <cellStyle name="Ergebnis 4 3 2 2 10 2" xfId="31346" xr:uid="{77032E25-FFCB-4E63-AEC5-FFD7F614EB4C}"/>
    <cellStyle name="Ergebnis 4 3 2 2 11" xfId="10964" xr:uid="{5196CC4B-5E6B-4960-AB95-1D99B7D0D898}"/>
    <cellStyle name="Ergebnis 4 3 2 2 11 2" xfId="31347" xr:uid="{874EFAF6-FB4A-4B7B-B132-D2D3CE99959D}"/>
    <cellStyle name="Ergebnis 4 3 2 2 12" xfId="10965" xr:uid="{6EAE2B76-925A-4EA1-951B-B1B9D25D4627}"/>
    <cellStyle name="Ergebnis 4 3 2 2 12 2" xfId="31348" xr:uid="{B0F49AD2-D56C-427C-BEEF-A02F36C7D6B3}"/>
    <cellStyle name="Ergebnis 4 3 2 2 13" xfId="10966" xr:uid="{DE06FF06-7ADA-48C6-9A4E-EB92F68DC0AA}"/>
    <cellStyle name="Ergebnis 4 3 2 2 13 2" xfId="31349" xr:uid="{283DB49F-EC67-4A7B-973F-A87A73599E74}"/>
    <cellStyle name="Ergebnis 4 3 2 2 14" xfId="10967" xr:uid="{27DAC54D-9D1D-4D7A-87AC-71A9BDCF2EA0}"/>
    <cellStyle name="Ergebnis 4 3 2 2 14 2" xfId="31350" xr:uid="{D69BBEFA-407D-4C71-9690-666D3493F748}"/>
    <cellStyle name="Ergebnis 4 3 2 2 15" xfId="31351" xr:uid="{F2777789-47E9-49C0-AEB3-B9F34989BB81}"/>
    <cellStyle name="Ergebnis 4 3 2 2 2" xfId="10968" xr:uid="{EB00ACF8-94A6-48D4-8C6A-D3DFEB2DA832}"/>
    <cellStyle name="Ergebnis 4 3 2 2 2 2" xfId="31352" xr:uid="{1ED6873B-2D37-4A49-9AAC-3DF7A5D54F19}"/>
    <cellStyle name="Ergebnis 4 3 2 2 3" xfId="10969" xr:uid="{BC39A220-5800-4A4D-9C99-90783C5460DB}"/>
    <cellStyle name="Ergebnis 4 3 2 2 3 2" xfId="31353" xr:uid="{B538BD9B-695D-47D0-80BD-5D51CF1AC321}"/>
    <cellStyle name="Ergebnis 4 3 2 2 4" xfId="10970" xr:uid="{9CC5C91E-BCA4-4578-AC73-54A2C1A0741E}"/>
    <cellStyle name="Ergebnis 4 3 2 2 4 2" xfId="31354" xr:uid="{547A982A-81B7-499C-B944-E813AD4B8D31}"/>
    <cellStyle name="Ergebnis 4 3 2 2 5" xfId="10971" xr:uid="{C04A3EB0-36F4-44F3-80F3-F6EFD49E39C1}"/>
    <cellStyle name="Ergebnis 4 3 2 2 5 2" xfId="31355" xr:uid="{2B55437E-F205-4A8D-A8E8-87A792834A29}"/>
    <cellStyle name="Ergebnis 4 3 2 2 6" xfId="10972" xr:uid="{3895D02D-FA2D-4ABB-A908-B25B8B173F8B}"/>
    <cellStyle name="Ergebnis 4 3 2 2 6 2" xfId="31356" xr:uid="{ABE777E8-E691-4272-943B-13D4AA0388BF}"/>
    <cellStyle name="Ergebnis 4 3 2 2 7" xfId="10973" xr:uid="{0083B1BC-DC97-419E-95FB-E75A1DE04625}"/>
    <cellStyle name="Ergebnis 4 3 2 2 7 2" xfId="31357" xr:uid="{0132A7A0-1807-454F-8B92-C802E51B1DD0}"/>
    <cellStyle name="Ergebnis 4 3 2 2 8" xfId="10974" xr:uid="{70608F25-74F2-4CE5-88F5-32225DF3C326}"/>
    <cellStyle name="Ergebnis 4 3 2 2 8 2" xfId="31358" xr:uid="{CB69531B-A41F-4F40-8585-B5915F3E80E9}"/>
    <cellStyle name="Ergebnis 4 3 2 2 9" xfId="10975" xr:uid="{1BC40964-8539-47AD-821C-DD47371946FE}"/>
    <cellStyle name="Ergebnis 4 3 2 2 9 2" xfId="31359" xr:uid="{A9B34AA6-D0E5-4323-9F39-10B1F1999129}"/>
    <cellStyle name="Ergebnis 4 3 2 3" xfId="10976" xr:uid="{E32EA5BB-5E04-4843-89C6-CA8F6D2A78F4}"/>
    <cellStyle name="Ergebnis 4 3 2 3 2" xfId="31360" xr:uid="{9EBFDF41-6048-424E-A203-1ECFBA30DE24}"/>
    <cellStyle name="Ergebnis 4 3 2 4" xfId="10977" xr:uid="{699D19B5-8A53-4B50-8CD9-9BEDE7B51AFD}"/>
    <cellStyle name="Ergebnis 4 3 2 4 2" xfId="31361" xr:uid="{6DF2BD21-B486-4010-9955-21079131BC83}"/>
    <cellStyle name="Ergebnis 4 3 2 5" xfId="10978" xr:uid="{EC8ED28F-CC9D-47F6-96B0-A48EE10FA48C}"/>
    <cellStyle name="Ergebnis 4 3 2 5 2" xfId="31362" xr:uid="{1C09434A-76C4-45F7-8379-0B81ED7EB7F6}"/>
    <cellStyle name="Ergebnis 4 3 2 6" xfId="10979" xr:uid="{BB8E54BE-51DD-4289-97FC-B3F85AA1DF0C}"/>
    <cellStyle name="Ergebnis 4 3 2 6 2" xfId="31363" xr:uid="{C7CEE418-69A9-4ED9-89C2-6F9EC2A64F52}"/>
    <cellStyle name="Ergebnis 4 3 2 7" xfId="10980" xr:uid="{90F2CCB3-80DF-40E6-A902-66DD033890DF}"/>
    <cellStyle name="Ergebnis 4 3 2 7 2" xfId="31364" xr:uid="{8D8E4043-333B-4C7F-9F9C-34D8B38C7D1C}"/>
    <cellStyle name="Ergebnis 4 3 2 8" xfId="10981" xr:uid="{4ABF3AB4-BDC1-4111-A59B-C4350CDA5CFC}"/>
    <cellStyle name="Ergebnis 4 3 2 8 2" xfId="31365" xr:uid="{11275B2A-896B-4681-9DE2-6F829008A621}"/>
    <cellStyle name="Ergebnis 4 3 2 9" xfId="10982" xr:uid="{3E827AD9-DEC4-4080-944E-A12F1397D45C}"/>
    <cellStyle name="Ergebnis 4 3 2 9 2" xfId="31366" xr:uid="{8022027E-4776-48B9-9A16-E2010607245D}"/>
    <cellStyle name="Ergebnis 4 3 3" xfId="10983" xr:uid="{7C4ABD29-6C15-47B0-A9F5-95175FC3A81A}"/>
    <cellStyle name="Ergebnis 4 3 3 10" xfId="10984" xr:uid="{99899DCB-F430-4B66-9AA3-9484924F038B}"/>
    <cellStyle name="Ergebnis 4 3 3 10 2" xfId="31367" xr:uid="{B7CF3D4E-1B41-4BB3-9DD1-7DADD4254F09}"/>
    <cellStyle name="Ergebnis 4 3 3 11" xfId="10985" xr:uid="{3F6FEEEB-6D3A-4C3B-AC9C-093527CDF215}"/>
    <cellStyle name="Ergebnis 4 3 3 11 2" xfId="31368" xr:uid="{BDE9471E-519C-4F67-87B4-FC555E00415E}"/>
    <cellStyle name="Ergebnis 4 3 3 12" xfId="10986" xr:uid="{2D3DDCA6-7967-48FD-9898-AE0C536D122F}"/>
    <cellStyle name="Ergebnis 4 3 3 12 2" xfId="31369" xr:uid="{529B20C0-AC7A-43FF-839D-AA7C3AF6E866}"/>
    <cellStyle name="Ergebnis 4 3 3 13" xfId="10987" xr:uid="{774C3779-4E22-4F21-8A85-321D509164A9}"/>
    <cellStyle name="Ergebnis 4 3 3 13 2" xfId="31370" xr:uid="{189A8F06-CED5-428D-A82B-1868F80D7E12}"/>
    <cellStyle name="Ergebnis 4 3 3 14" xfId="10988" xr:uid="{792D5FBD-3CA8-4FCF-BB89-0DE9CA40163B}"/>
    <cellStyle name="Ergebnis 4 3 3 14 2" xfId="31371" xr:uid="{145FB342-FA13-4B1F-ACB6-286C9DCF2795}"/>
    <cellStyle name="Ergebnis 4 3 3 15" xfId="31372" xr:uid="{7FD2FA77-E7A8-4C45-B350-8B44C44D8C60}"/>
    <cellStyle name="Ergebnis 4 3 3 2" xfId="10989" xr:uid="{ACD3A388-3F3E-4516-AB0F-94D353602C35}"/>
    <cellStyle name="Ergebnis 4 3 3 2 2" xfId="31373" xr:uid="{57A443C5-9176-4B82-8F37-995EA1D6A942}"/>
    <cellStyle name="Ergebnis 4 3 3 3" xfId="10990" xr:uid="{CEA7DF63-32A4-4B07-89D7-F77B7350FC27}"/>
    <cellStyle name="Ergebnis 4 3 3 3 2" xfId="31374" xr:uid="{F6A9E932-EAF6-4C5D-8816-2A39CDD41C76}"/>
    <cellStyle name="Ergebnis 4 3 3 4" xfId="10991" xr:uid="{509F35C1-C359-4C86-9242-682234B00EA1}"/>
    <cellStyle name="Ergebnis 4 3 3 4 2" xfId="31375" xr:uid="{E5844C7A-B26A-4F48-94B0-231782DC0A04}"/>
    <cellStyle name="Ergebnis 4 3 3 5" xfId="10992" xr:uid="{7FA1955C-5F3E-4D44-A394-FBB6358DD3CB}"/>
    <cellStyle name="Ergebnis 4 3 3 5 2" xfId="31376" xr:uid="{8F79FD08-14DA-4F76-92F0-BCE8604934BF}"/>
    <cellStyle name="Ergebnis 4 3 3 6" xfId="10993" xr:uid="{AA47564E-E16B-42F8-94CF-7CB43F478C15}"/>
    <cellStyle name="Ergebnis 4 3 3 6 2" xfId="31377" xr:uid="{D43B6141-34F4-4201-A519-08C802984D3C}"/>
    <cellStyle name="Ergebnis 4 3 3 7" xfId="10994" xr:uid="{2866EB7E-F8D3-431F-B018-E92EB46DD912}"/>
    <cellStyle name="Ergebnis 4 3 3 7 2" xfId="31378" xr:uid="{97EC2E61-B7A5-4B75-9F85-815E39FB58C8}"/>
    <cellStyle name="Ergebnis 4 3 3 8" xfId="10995" xr:uid="{4D6EF8B8-70D7-48FE-86FC-AC627E573D8D}"/>
    <cellStyle name="Ergebnis 4 3 3 8 2" xfId="31379" xr:uid="{269796A0-481C-43FC-B4B5-4D9E9DCEBD07}"/>
    <cellStyle name="Ergebnis 4 3 3 9" xfId="10996" xr:uid="{4BC27C40-CD77-4C6B-BC13-850E7AC5CC17}"/>
    <cellStyle name="Ergebnis 4 3 3 9 2" xfId="31380" xr:uid="{44DB2059-01B3-4AF8-B422-55971FEC0E35}"/>
    <cellStyle name="Ergebnis 4 3 4" xfId="10997" xr:uid="{FB362F8D-85DD-4516-A2B3-5229671B5510}"/>
    <cellStyle name="Ergebnis 4 3 4 2" xfId="31381" xr:uid="{A93D0504-CF04-4488-BAB0-76A3F2BD3014}"/>
    <cellStyle name="Ergebnis 4 3 5" xfId="10998" xr:uid="{95DD2A1C-84C7-4A8C-B98A-D91E48D68DDC}"/>
    <cellStyle name="Ergebnis 4 3 5 2" xfId="31382" xr:uid="{9D3A6D7F-BCB1-47C3-99B1-4744E8E910AD}"/>
    <cellStyle name="Ergebnis 4 3 6" xfId="10999" xr:uid="{4C00D3F7-3AFF-41D6-8133-2BF25294B8F6}"/>
    <cellStyle name="Ergebnis 4 3 6 2" xfId="31383" xr:uid="{9B576B5F-E057-4552-BD62-56B63F020DB0}"/>
    <cellStyle name="Ergebnis 4 3 7" xfId="11000" xr:uid="{1215A05A-C37E-4F30-A106-CD2862909113}"/>
    <cellStyle name="Ergebnis 4 3 7 2" xfId="31384" xr:uid="{67001852-B405-4B9D-8B51-D67901AC884D}"/>
    <cellStyle name="Ergebnis 4 3 8" xfId="11001" xr:uid="{1714E8F8-D4AD-466A-ABF1-F4960BFED32B}"/>
    <cellStyle name="Ergebnis 4 3 8 2" xfId="31385" xr:uid="{A56FF90F-79C5-4B3C-B30B-1DEF63453591}"/>
    <cellStyle name="Ergebnis 4 3 9" xfId="11002" xr:uid="{19B50DD7-D8C9-491B-9BB8-38F5B9DBCB14}"/>
    <cellStyle name="Ergebnis 4 3 9 2" xfId="31386" xr:uid="{AEB3CC4C-A2CE-4336-89A8-D7F0BB446252}"/>
    <cellStyle name="Ergebnis 4 4" xfId="11003" xr:uid="{BB712DD8-8FD9-4E0F-AADB-243413187EFE}"/>
    <cellStyle name="Ergebnis 4 4 10" xfId="11004" xr:uid="{48BEC634-24D0-414F-81E4-D16BC27D2CC7}"/>
    <cellStyle name="Ergebnis 4 4 10 2" xfId="31387" xr:uid="{4F7E5F61-2613-4A74-9605-885CCCE28794}"/>
    <cellStyle name="Ergebnis 4 4 11" xfId="11005" xr:uid="{B7E488E0-28A4-4A3A-9020-6878BC859CEF}"/>
    <cellStyle name="Ergebnis 4 4 11 2" xfId="31388" xr:uid="{3B54EC6A-DECC-4DD1-829D-E7A92D3347BD}"/>
    <cellStyle name="Ergebnis 4 4 12" xfId="11006" xr:uid="{FA70A0E0-20E9-46A2-AD8D-0A28AA655AD0}"/>
    <cellStyle name="Ergebnis 4 4 12 2" xfId="31389" xr:uid="{51E3199B-23E9-4963-8213-37885564C8A4}"/>
    <cellStyle name="Ergebnis 4 4 13" xfId="11007" xr:uid="{DC49C336-17C1-43AB-9990-4C5C33E9E7CC}"/>
    <cellStyle name="Ergebnis 4 4 13 2" xfId="31390" xr:uid="{1C9EA8BA-F0FB-42D9-AA3C-4B265D7C9F65}"/>
    <cellStyle name="Ergebnis 4 4 14" xfId="11008" xr:uid="{C15CC4B7-50C4-4988-ACDF-8ED6DD25A0F5}"/>
    <cellStyle name="Ergebnis 4 4 14 2" xfId="31391" xr:uid="{2C27E296-B55D-45BF-88A7-6EB9B1F8633A}"/>
    <cellStyle name="Ergebnis 4 4 15" xfId="11009" xr:uid="{BD0D4940-51AD-4501-88E0-5BB2D4B79550}"/>
    <cellStyle name="Ergebnis 4 4 15 2" xfId="31392" xr:uid="{0E181FD2-4BFC-4030-9F90-3152612C001F}"/>
    <cellStyle name="Ergebnis 4 4 16" xfId="31393" xr:uid="{F8D53C8B-19A7-4417-B584-892136AF0E38}"/>
    <cellStyle name="Ergebnis 4 4 2" xfId="11010" xr:uid="{44125FDE-AC29-4992-BFBE-9C80FB67BDD4}"/>
    <cellStyle name="Ergebnis 4 4 2 10" xfId="11011" xr:uid="{2D395982-5B04-49E8-9132-9A671BF26BA0}"/>
    <cellStyle name="Ergebnis 4 4 2 10 2" xfId="31394" xr:uid="{738CC576-089E-4843-91B7-F17B4184B11F}"/>
    <cellStyle name="Ergebnis 4 4 2 11" xfId="11012" xr:uid="{36C45FF5-19AA-421F-A0E5-D963218A478B}"/>
    <cellStyle name="Ergebnis 4 4 2 11 2" xfId="31395" xr:uid="{87443F1D-0E16-4E0E-A3E1-24BBDBD5215F}"/>
    <cellStyle name="Ergebnis 4 4 2 12" xfId="11013" xr:uid="{71C24DCA-62AE-4A01-9B7B-129CA30CF62C}"/>
    <cellStyle name="Ergebnis 4 4 2 12 2" xfId="31396" xr:uid="{8E5F3C1B-ADA4-43F7-9585-784726FE51C2}"/>
    <cellStyle name="Ergebnis 4 4 2 13" xfId="11014" xr:uid="{224768A3-73C8-41A5-907D-7AF34986395F}"/>
    <cellStyle name="Ergebnis 4 4 2 13 2" xfId="31397" xr:uid="{5E41D87B-1DCA-4880-A86E-3F9A0520281B}"/>
    <cellStyle name="Ergebnis 4 4 2 14" xfId="11015" xr:uid="{2FA61981-7927-47BD-9DE3-00C4EA386212}"/>
    <cellStyle name="Ergebnis 4 4 2 14 2" xfId="31398" xr:uid="{E198E7E6-2AB9-4AEB-AF7C-3E1154049106}"/>
    <cellStyle name="Ergebnis 4 4 2 15" xfId="31399" xr:uid="{D27D9405-B944-4979-A2B1-A6A8949EE6BF}"/>
    <cellStyle name="Ergebnis 4 4 2 2" xfId="11016" xr:uid="{C963DAEA-8974-48A4-9A79-4C4B0CECAC1A}"/>
    <cellStyle name="Ergebnis 4 4 2 2 10" xfId="11017" xr:uid="{C2C8C194-3B0D-44AF-9BAD-11A84EEFB343}"/>
    <cellStyle name="Ergebnis 4 4 2 2 10 2" xfId="31400" xr:uid="{1AFCF68A-3B44-4AAA-A291-2B4C7E9577B9}"/>
    <cellStyle name="Ergebnis 4 4 2 2 11" xfId="11018" xr:uid="{F18FF092-C0A8-461C-BDC9-346A593A2129}"/>
    <cellStyle name="Ergebnis 4 4 2 2 11 2" xfId="31401" xr:uid="{0F8504CE-795A-43B6-B362-1214F0287821}"/>
    <cellStyle name="Ergebnis 4 4 2 2 12" xfId="11019" xr:uid="{F4AB0450-FE77-4AFB-A0D2-F096C44A95AD}"/>
    <cellStyle name="Ergebnis 4 4 2 2 12 2" xfId="31402" xr:uid="{87E0C491-89A5-4177-8568-C5858A190E48}"/>
    <cellStyle name="Ergebnis 4 4 2 2 13" xfId="11020" xr:uid="{8F702CAC-2BC7-4205-9707-4E23893DCC70}"/>
    <cellStyle name="Ergebnis 4 4 2 2 13 2" xfId="31403" xr:uid="{CC645792-C3BA-4491-8101-A873C075C3B9}"/>
    <cellStyle name="Ergebnis 4 4 2 2 14" xfId="11021" xr:uid="{E1E6B285-3452-4485-B750-53FFBA6F1107}"/>
    <cellStyle name="Ergebnis 4 4 2 2 14 2" xfId="31404" xr:uid="{2101F8BD-2509-4ED9-AC73-F994451683A7}"/>
    <cellStyle name="Ergebnis 4 4 2 2 15" xfId="31405" xr:uid="{80E241DE-2F51-41E8-BBE2-AC1290EA45D1}"/>
    <cellStyle name="Ergebnis 4 4 2 2 2" xfId="11022" xr:uid="{E60FC196-600A-4C6A-952F-F7E641295542}"/>
    <cellStyle name="Ergebnis 4 4 2 2 2 2" xfId="31406" xr:uid="{CC994642-F80D-487D-AA1A-3E5B303DF4B9}"/>
    <cellStyle name="Ergebnis 4 4 2 2 3" xfId="11023" xr:uid="{A8878213-3B41-4915-8941-CBBCBC807D1A}"/>
    <cellStyle name="Ergebnis 4 4 2 2 3 2" xfId="31407" xr:uid="{DC7B5C6D-4343-4039-BCDE-11D6A35856DF}"/>
    <cellStyle name="Ergebnis 4 4 2 2 4" xfId="11024" xr:uid="{2D9CBEE1-604D-493A-A8F6-F76423529730}"/>
    <cellStyle name="Ergebnis 4 4 2 2 4 2" xfId="31408" xr:uid="{D8A8CE75-C132-4CFA-AAC2-CE99860C28E2}"/>
    <cellStyle name="Ergebnis 4 4 2 2 5" xfId="11025" xr:uid="{8EACC927-9E1E-4165-86A5-02E7E0A684E8}"/>
    <cellStyle name="Ergebnis 4 4 2 2 5 2" xfId="31409" xr:uid="{9C26ADA4-B8EF-4F11-91CF-A690AD1CDA9F}"/>
    <cellStyle name="Ergebnis 4 4 2 2 6" xfId="11026" xr:uid="{362D60E1-F57E-4436-8F8B-BB044FBD07D1}"/>
    <cellStyle name="Ergebnis 4 4 2 2 6 2" xfId="31410" xr:uid="{68A9D210-559A-451C-829D-93FA59874F77}"/>
    <cellStyle name="Ergebnis 4 4 2 2 7" xfId="11027" xr:uid="{9B1E605B-C70D-48D9-B4FF-00775A1A02EA}"/>
    <cellStyle name="Ergebnis 4 4 2 2 7 2" xfId="31411" xr:uid="{60EB6703-8077-4096-BD52-819895E04A64}"/>
    <cellStyle name="Ergebnis 4 4 2 2 8" xfId="11028" xr:uid="{96794234-5153-4368-8A7D-D65220B38A3B}"/>
    <cellStyle name="Ergebnis 4 4 2 2 8 2" xfId="31412" xr:uid="{773541B1-F0C0-4983-886B-081B50AB40A3}"/>
    <cellStyle name="Ergebnis 4 4 2 2 9" xfId="11029" xr:uid="{BD69C8BE-D2B0-4597-883B-97C00731E2C7}"/>
    <cellStyle name="Ergebnis 4 4 2 2 9 2" xfId="31413" xr:uid="{A32AD4EB-AAF4-4D85-B44A-23CF3926E480}"/>
    <cellStyle name="Ergebnis 4 4 2 3" xfId="11030" xr:uid="{30C985E6-1F13-443B-BD60-5C45150AB4F6}"/>
    <cellStyle name="Ergebnis 4 4 2 3 2" xfId="31414" xr:uid="{33FF9FCF-6C49-43B1-BF45-EAD7C4C5AF10}"/>
    <cellStyle name="Ergebnis 4 4 2 4" xfId="11031" xr:uid="{A87A1C93-3638-4E57-878A-8B3899152D97}"/>
    <cellStyle name="Ergebnis 4 4 2 4 2" xfId="31415" xr:uid="{E32221B9-D2F5-46BA-9A0A-6CBB7FA589AE}"/>
    <cellStyle name="Ergebnis 4 4 2 5" xfId="11032" xr:uid="{F2E35E93-5AB2-438D-8644-F1EA4585A523}"/>
    <cellStyle name="Ergebnis 4 4 2 5 2" xfId="31416" xr:uid="{A23123E7-9A4B-4317-AAE8-2B45A5847AAB}"/>
    <cellStyle name="Ergebnis 4 4 2 6" xfId="11033" xr:uid="{5D051BE5-83BA-41CF-860F-F4F86D227C98}"/>
    <cellStyle name="Ergebnis 4 4 2 6 2" xfId="31417" xr:uid="{F7D49531-3CB4-49E0-9C0D-66E2D221D3A7}"/>
    <cellStyle name="Ergebnis 4 4 2 7" xfId="11034" xr:uid="{5CF46ED0-4EB7-41DB-8816-9F58AA5748EC}"/>
    <cellStyle name="Ergebnis 4 4 2 7 2" xfId="31418" xr:uid="{9AA24B42-11C1-4F41-B25C-149D5404048E}"/>
    <cellStyle name="Ergebnis 4 4 2 8" xfId="11035" xr:uid="{759C0C78-AFCC-4A0B-81C1-3343556328B7}"/>
    <cellStyle name="Ergebnis 4 4 2 8 2" xfId="31419" xr:uid="{5557758A-DFCA-4A87-BFB3-6EEB46067EC4}"/>
    <cellStyle name="Ergebnis 4 4 2 9" xfId="11036" xr:uid="{DB4D37FC-F275-423C-9F3A-B459C994C979}"/>
    <cellStyle name="Ergebnis 4 4 2 9 2" xfId="31420" xr:uid="{94647CFD-C964-45D0-A9C7-ED4FFBBBB796}"/>
    <cellStyle name="Ergebnis 4 4 3" xfId="11037" xr:uid="{B050D27C-BB99-4CC8-8E0A-5ACDB3CE21E6}"/>
    <cellStyle name="Ergebnis 4 4 3 10" xfId="11038" xr:uid="{ED30FB2D-FB11-4CAA-A256-57BEE98A0D1B}"/>
    <cellStyle name="Ergebnis 4 4 3 10 2" xfId="31421" xr:uid="{B24CC0CF-77A4-4B51-AECD-FC051FA3EBC5}"/>
    <cellStyle name="Ergebnis 4 4 3 11" xfId="11039" xr:uid="{64170014-9220-4B06-AA0E-06AEFC2B353E}"/>
    <cellStyle name="Ergebnis 4 4 3 11 2" xfId="31422" xr:uid="{10D4C3BB-0027-46A4-BA6D-CB10BF323065}"/>
    <cellStyle name="Ergebnis 4 4 3 12" xfId="11040" xr:uid="{6767E92B-2CA9-491F-807F-8FEDEDA3130E}"/>
    <cellStyle name="Ergebnis 4 4 3 12 2" xfId="31423" xr:uid="{678C2DC0-E9B1-4E97-B23C-213F8A9863C4}"/>
    <cellStyle name="Ergebnis 4 4 3 13" xfId="11041" xr:uid="{D8C4B9BB-6224-481B-8BC0-318AD2CEA203}"/>
    <cellStyle name="Ergebnis 4 4 3 13 2" xfId="31424" xr:uid="{25815DD3-47C0-4360-9D39-E874AF773F1B}"/>
    <cellStyle name="Ergebnis 4 4 3 14" xfId="11042" xr:uid="{BC81114B-6774-4A97-BEA8-225D00ADA5D6}"/>
    <cellStyle name="Ergebnis 4 4 3 14 2" xfId="31425" xr:uid="{7AA62294-1434-4CD5-8872-F86EBD410236}"/>
    <cellStyle name="Ergebnis 4 4 3 15" xfId="31426" xr:uid="{96CBB9FE-C50F-4083-978A-62EF3B4CEC38}"/>
    <cellStyle name="Ergebnis 4 4 3 2" xfId="11043" xr:uid="{9E5C4A1B-F910-4D71-A512-B61AA2D9C8DC}"/>
    <cellStyle name="Ergebnis 4 4 3 2 2" xfId="31427" xr:uid="{C6FBF861-6FE9-44DD-84C5-A5ABAAA13357}"/>
    <cellStyle name="Ergebnis 4 4 3 3" xfId="11044" xr:uid="{3ED1A268-0152-4918-9499-8FE3C738611B}"/>
    <cellStyle name="Ergebnis 4 4 3 3 2" xfId="31428" xr:uid="{4EC52FB3-A4BA-4E10-9E57-9F7CAB2A5C17}"/>
    <cellStyle name="Ergebnis 4 4 3 4" xfId="11045" xr:uid="{05138571-43BD-4A0C-BAB5-7E4DDE24B1F6}"/>
    <cellStyle name="Ergebnis 4 4 3 4 2" xfId="31429" xr:uid="{F4A6F023-D7DA-4AF9-9DFD-9905A3F11835}"/>
    <cellStyle name="Ergebnis 4 4 3 5" xfId="11046" xr:uid="{50A151F8-FB90-4EA7-8697-DCED82A3E5EE}"/>
    <cellStyle name="Ergebnis 4 4 3 5 2" xfId="31430" xr:uid="{9C230195-5059-44C6-B664-7B01BB5D8BBD}"/>
    <cellStyle name="Ergebnis 4 4 3 6" xfId="11047" xr:uid="{689C630D-2AF4-4AF5-B8AB-9297FDA24F4C}"/>
    <cellStyle name="Ergebnis 4 4 3 6 2" xfId="31431" xr:uid="{04DFF38F-C594-4217-93AC-D14911096D92}"/>
    <cellStyle name="Ergebnis 4 4 3 7" xfId="11048" xr:uid="{C65EB637-DF23-41C6-8171-C4FE4ED25369}"/>
    <cellStyle name="Ergebnis 4 4 3 7 2" xfId="31432" xr:uid="{E4C712B2-6941-4021-A45A-14D7C574AA40}"/>
    <cellStyle name="Ergebnis 4 4 3 8" xfId="11049" xr:uid="{EA112A51-60B2-4CB4-87AF-8508790EA38E}"/>
    <cellStyle name="Ergebnis 4 4 3 8 2" xfId="31433" xr:uid="{D712C08C-7189-4995-8D83-7701FCF6679C}"/>
    <cellStyle name="Ergebnis 4 4 3 9" xfId="11050" xr:uid="{F067606D-C6A0-4B2C-90D2-564E95F11928}"/>
    <cellStyle name="Ergebnis 4 4 3 9 2" xfId="31434" xr:uid="{2FDF491A-5C34-45B7-9456-041DB1AE7F81}"/>
    <cellStyle name="Ergebnis 4 4 4" xfId="11051" xr:uid="{F39E7CA8-3DE3-4341-8CD4-6F5D8C34DDC9}"/>
    <cellStyle name="Ergebnis 4 4 4 2" xfId="31435" xr:uid="{D606BFFD-120B-4FDB-A1BD-2498C28970D0}"/>
    <cellStyle name="Ergebnis 4 4 5" xfId="11052" xr:uid="{FA5A70C3-074B-414A-A4AB-F1C869A7560D}"/>
    <cellStyle name="Ergebnis 4 4 5 2" xfId="31436" xr:uid="{41DC1DD1-EC96-44F4-8B0D-5E78E8982E60}"/>
    <cellStyle name="Ergebnis 4 4 6" xfId="11053" xr:uid="{CAD09197-01C5-477F-A0CC-183DE46404EB}"/>
    <cellStyle name="Ergebnis 4 4 6 2" xfId="31437" xr:uid="{3B3E2113-AE97-4460-8C9B-A1B5A855771C}"/>
    <cellStyle name="Ergebnis 4 4 7" xfId="11054" xr:uid="{3A8B25F9-4464-4603-BEAA-694C7B92AF56}"/>
    <cellStyle name="Ergebnis 4 4 7 2" xfId="31438" xr:uid="{8220CA04-B4C0-4D9C-98A4-33FED2F28CF1}"/>
    <cellStyle name="Ergebnis 4 4 8" xfId="11055" xr:uid="{C4C99A08-516F-4118-B9CF-9DC7209C44EA}"/>
    <cellStyle name="Ergebnis 4 4 8 2" xfId="31439" xr:uid="{B8974006-362A-467E-8A8C-6A688740EB1E}"/>
    <cellStyle name="Ergebnis 4 4 9" xfId="11056" xr:uid="{10F994F1-C1CA-4FF9-A415-D4A938F82D6F}"/>
    <cellStyle name="Ergebnis 4 4 9 2" xfId="31440" xr:uid="{7D71564E-22E3-43A8-8784-DB18C85858F5}"/>
    <cellStyle name="Ergebnis 4 5" xfId="11057" xr:uid="{4FA6914A-AC0A-43B1-B7C5-2315E3EE4861}"/>
    <cellStyle name="Ergebnis 4 5 10" xfId="11058" xr:uid="{59814CFD-6C73-4B58-B32C-16FBEF0B4E6A}"/>
    <cellStyle name="Ergebnis 4 5 10 2" xfId="31441" xr:uid="{23B581F4-612A-43A4-B483-400FF185B250}"/>
    <cellStyle name="Ergebnis 4 5 11" xfId="11059" xr:uid="{152B53EC-473B-4209-ACC2-8BD2AF07D0C2}"/>
    <cellStyle name="Ergebnis 4 5 11 2" xfId="31442" xr:uid="{513424A0-401B-4605-A074-873BD09BB94B}"/>
    <cellStyle name="Ergebnis 4 5 12" xfId="11060" xr:uid="{12B95904-402E-4CD6-9A09-EE26B25CFBD2}"/>
    <cellStyle name="Ergebnis 4 5 12 2" xfId="31443" xr:uid="{AE6C458D-0437-4C60-8744-958A7A692A12}"/>
    <cellStyle name="Ergebnis 4 5 13" xfId="11061" xr:uid="{A2C3B7FE-33EF-403E-877B-8FFF71DA03C8}"/>
    <cellStyle name="Ergebnis 4 5 13 2" xfId="31444" xr:uid="{11AA6D5E-E2AC-4952-B140-C2FE0B6D74FE}"/>
    <cellStyle name="Ergebnis 4 5 14" xfId="11062" xr:uid="{F8343DDA-18B2-45C2-B8B7-8645CD48379C}"/>
    <cellStyle name="Ergebnis 4 5 14 2" xfId="31445" xr:uid="{F13CE071-0E50-4F40-9AC5-34A04AE63E83}"/>
    <cellStyle name="Ergebnis 4 5 15" xfId="11063" xr:uid="{732CE1C4-FED4-47E2-B403-806314786308}"/>
    <cellStyle name="Ergebnis 4 5 15 2" xfId="31446" xr:uid="{979738CA-017F-4562-8C17-C6D7F2F616B3}"/>
    <cellStyle name="Ergebnis 4 5 16" xfId="31447" xr:uid="{50EEA5FB-3B3B-43BF-87EC-538C36CC56A6}"/>
    <cellStyle name="Ergebnis 4 5 2" xfId="11064" xr:uid="{BE66D6AB-7EEA-4FE9-9D76-613732624A2D}"/>
    <cellStyle name="Ergebnis 4 5 2 10" xfId="11065" xr:uid="{E683ECDD-C75C-490B-8C30-2A63232D9299}"/>
    <cellStyle name="Ergebnis 4 5 2 10 2" xfId="31448" xr:uid="{7EB2B7B3-638F-46E5-81AB-3EA6ABA25D23}"/>
    <cellStyle name="Ergebnis 4 5 2 11" xfId="11066" xr:uid="{9D0B1812-AEE6-4122-B981-42220CB0F98A}"/>
    <cellStyle name="Ergebnis 4 5 2 11 2" xfId="31449" xr:uid="{38DC7E11-A42F-4139-850C-9A8D7EE00C9E}"/>
    <cellStyle name="Ergebnis 4 5 2 12" xfId="11067" xr:uid="{FF9F96D8-1551-4AC4-BAFF-FD49C8ACA056}"/>
    <cellStyle name="Ergebnis 4 5 2 12 2" xfId="31450" xr:uid="{2C333341-64A9-4425-A2BE-D2CA816AFCE0}"/>
    <cellStyle name="Ergebnis 4 5 2 13" xfId="11068" xr:uid="{2143D8C6-CE85-4173-93B3-0F108CFF0EDA}"/>
    <cellStyle name="Ergebnis 4 5 2 13 2" xfId="31451" xr:uid="{A92532DB-59E1-4BF7-8EE2-34ACEF1AE93E}"/>
    <cellStyle name="Ergebnis 4 5 2 14" xfId="11069" xr:uid="{BC6E6328-AFA4-4397-80C4-500E32BA09E2}"/>
    <cellStyle name="Ergebnis 4 5 2 14 2" xfId="31452" xr:uid="{8E3D9741-698C-4159-B6E0-B69520763822}"/>
    <cellStyle name="Ergebnis 4 5 2 15" xfId="31453" xr:uid="{FF22829D-CB27-4EB7-9FD6-240AD822552A}"/>
    <cellStyle name="Ergebnis 4 5 2 2" xfId="11070" xr:uid="{9B8FB6BE-A21D-4781-91C0-52B308A7AD47}"/>
    <cellStyle name="Ergebnis 4 5 2 2 10" xfId="11071" xr:uid="{F810C5AB-5138-4442-A86B-7285AF030445}"/>
    <cellStyle name="Ergebnis 4 5 2 2 10 2" xfId="31454" xr:uid="{CE46519A-F3DB-4CD7-9227-AC695401ED44}"/>
    <cellStyle name="Ergebnis 4 5 2 2 11" xfId="11072" xr:uid="{F905F419-5AE7-4169-8D9C-3FB1B17424D8}"/>
    <cellStyle name="Ergebnis 4 5 2 2 11 2" xfId="31455" xr:uid="{6F7DA228-FF40-4881-81BC-1DCBE463216F}"/>
    <cellStyle name="Ergebnis 4 5 2 2 12" xfId="11073" xr:uid="{A3465CD1-C968-4028-A858-85916F410FC3}"/>
    <cellStyle name="Ergebnis 4 5 2 2 12 2" xfId="31456" xr:uid="{B9F1F093-787A-493B-8F4B-278741BFDBC0}"/>
    <cellStyle name="Ergebnis 4 5 2 2 13" xfId="11074" xr:uid="{12C4AB02-CE1A-4715-91CA-F4DDDB731332}"/>
    <cellStyle name="Ergebnis 4 5 2 2 13 2" xfId="31457" xr:uid="{4FE0A83E-4D02-4C0F-81FD-5DABF613D03D}"/>
    <cellStyle name="Ergebnis 4 5 2 2 14" xfId="11075" xr:uid="{8A2E9852-30BA-4355-94D7-001F8FA1BA44}"/>
    <cellStyle name="Ergebnis 4 5 2 2 14 2" xfId="31458" xr:uid="{94CD7EAB-A162-4732-AFD3-D563F5FBDF03}"/>
    <cellStyle name="Ergebnis 4 5 2 2 15" xfId="31459" xr:uid="{CA4CABD9-C1CF-42B1-A2A5-5FACB00E4D45}"/>
    <cellStyle name="Ergebnis 4 5 2 2 2" xfId="11076" xr:uid="{F190CFD8-BBBF-4884-A87E-334D96E1F0E9}"/>
    <cellStyle name="Ergebnis 4 5 2 2 2 2" xfId="31460" xr:uid="{F916D0DF-3573-4636-86E4-145D86611642}"/>
    <cellStyle name="Ergebnis 4 5 2 2 3" xfId="11077" xr:uid="{444DE976-EDCF-4035-A8DF-9DF9BB17BBE5}"/>
    <cellStyle name="Ergebnis 4 5 2 2 3 2" xfId="31461" xr:uid="{0D84FEC8-F1DE-4871-BEA3-80AA28A86FBA}"/>
    <cellStyle name="Ergebnis 4 5 2 2 4" xfId="11078" xr:uid="{6B54F620-C6DC-4809-A2C3-53431B5557DB}"/>
    <cellStyle name="Ergebnis 4 5 2 2 4 2" xfId="31462" xr:uid="{67FE01AE-DBFE-4105-A5DC-8248F224FB5B}"/>
    <cellStyle name="Ergebnis 4 5 2 2 5" xfId="11079" xr:uid="{E089B6EB-CC73-47F7-BB26-9C3DF8C7684E}"/>
    <cellStyle name="Ergebnis 4 5 2 2 5 2" xfId="31463" xr:uid="{3B4F3F01-B348-40CF-8737-FF8A232D51F5}"/>
    <cellStyle name="Ergebnis 4 5 2 2 6" xfId="11080" xr:uid="{80758F0E-EB71-4B1B-8D32-4F2EC098D14D}"/>
    <cellStyle name="Ergebnis 4 5 2 2 6 2" xfId="31464" xr:uid="{B14328D3-7712-440B-9988-9C2B65A54CA2}"/>
    <cellStyle name="Ergebnis 4 5 2 2 7" xfId="11081" xr:uid="{B81A913D-3DB1-4941-9AC0-F66D7B99BE9C}"/>
    <cellStyle name="Ergebnis 4 5 2 2 7 2" xfId="31465" xr:uid="{EC225D29-1D0B-4FA0-A644-AE1942382010}"/>
    <cellStyle name="Ergebnis 4 5 2 2 8" xfId="11082" xr:uid="{ADD92C48-BDCC-4FE7-95EE-959E5B68EDB7}"/>
    <cellStyle name="Ergebnis 4 5 2 2 8 2" xfId="31466" xr:uid="{8A8F6180-4063-468E-A55D-ADF08D9860D2}"/>
    <cellStyle name="Ergebnis 4 5 2 2 9" xfId="11083" xr:uid="{F3352946-0940-4860-8547-321C34DB8343}"/>
    <cellStyle name="Ergebnis 4 5 2 2 9 2" xfId="31467" xr:uid="{58109D1B-AFD7-416D-BBB4-6A6309A5E8E8}"/>
    <cellStyle name="Ergebnis 4 5 2 3" xfId="11084" xr:uid="{04019245-C920-4540-B20D-42C40385A4CB}"/>
    <cellStyle name="Ergebnis 4 5 2 3 2" xfId="31468" xr:uid="{04C456E8-99D8-4815-9931-64AC34A15809}"/>
    <cellStyle name="Ergebnis 4 5 2 4" xfId="11085" xr:uid="{498A820B-985E-43B3-BDBF-FCBB9A3976BA}"/>
    <cellStyle name="Ergebnis 4 5 2 4 2" xfId="31469" xr:uid="{0EFBD128-3F48-4F12-8791-5F7130D0C0C8}"/>
    <cellStyle name="Ergebnis 4 5 2 5" xfId="11086" xr:uid="{A392F715-3DBE-4F7A-916D-C4A2A1276F49}"/>
    <cellStyle name="Ergebnis 4 5 2 5 2" xfId="31470" xr:uid="{A8745F66-A325-44AC-A248-9B6331199BC9}"/>
    <cellStyle name="Ergebnis 4 5 2 6" xfId="11087" xr:uid="{52E97FF3-EAF1-4A27-9E3D-A680F617E475}"/>
    <cellStyle name="Ergebnis 4 5 2 6 2" xfId="31471" xr:uid="{9A8383DC-4896-4673-9FF1-C03A6CE7E326}"/>
    <cellStyle name="Ergebnis 4 5 2 7" xfId="11088" xr:uid="{CBB99383-D453-4109-88BA-D27BED05C9F1}"/>
    <cellStyle name="Ergebnis 4 5 2 7 2" xfId="31472" xr:uid="{AD33175B-8596-4703-B2CE-46D63A2C2775}"/>
    <cellStyle name="Ergebnis 4 5 2 8" xfId="11089" xr:uid="{9BC673F5-3BA5-45E0-BC70-2320A75DDE3F}"/>
    <cellStyle name="Ergebnis 4 5 2 8 2" xfId="31473" xr:uid="{9F89D251-BCF0-4C82-AF2E-A2DE5A11C3E9}"/>
    <cellStyle name="Ergebnis 4 5 2 9" xfId="11090" xr:uid="{B4F12AFD-3AE1-4505-9CA4-6261B05C9AA4}"/>
    <cellStyle name="Ergebnis 4 5 2 9 2" xfId="31474" xr:uid="{DB0C9762-EABE-41E4-BDAA-45085B09E8BB}"/>
    <cellStyle name="Ergebnis 4 5 3" xfId="11091" xr:uid="{4CCA81DB-394C-4CB4-9DE4-C36EA3DA8D9E}"/>
    <cellStyle name="Ergebnis 4 5 3 10" xfId="11092" xr:uid="{2E9ECCD3-D89D-4772-A26A-63765E383A0D}"/>
    <cellStyle name="Ergebnis 4 5 3 10 2" xfId="31475" xr:uid="{A34B6FB1-1B45-4BE1-A183-C23840FA2700}"/>
    <cellStyle name="Ergebnis 4 5 3 11" xfId="11093" xr:uid="{6E75923D-8FCF-4621-AE73-D2AE73C973B4}"/>
    <cellStyle name="Ergebnis 4 5 3 11 2" xfId="31476" xr:uid="{DC630B21-BF89-488B-B22B-2A7A3341E107}"/>
    <cellStyle name="Ergebnis 4 5 3 12" xfId="11094" xr:uid="{26A70C70-C41E-4A59-8262-B64BD6A82BA0}"/>
    <cellStyle name="Ergebnis 4 5 3 12 2" xfId="31477" xr:uid="{F64C9BC9-CD95-4982-B2FD-CADBD8292CED}"/>
    <cellStyle name="Ergebnis 4 5 3 13" xfId="11095" xr:uid="{9785FBBA-636A-4F66-ABA1-244E7354DFBF}"/>
    <cellStyle name="Ergebnis 4 5 3 13 2" xfId="31478" xr:uid="{98BD18D3-FE19-4C7C-8054-403712D91859}"/>
    <cellStyle name="Ergebnis 4 5 3 14" xfId="11096" xr:uid="{BF6A447C-E792-4658-9ABC-A8FABCAF43C4}"/>
    <cellStyle name="Ergebnis 4 5 3 14 2" xfId="31479" xr:uid="{62CAA447-0768-407D-B312-967C6C1FB67B}"/>
    <cellStyle name="Ergebnis 4 5 3 15" xfId="31480" xr:uid="{611EB2D1-7D33-40CF-BDD8-C17F11459EE3}"/>
    <cellStyle name="Ergebnis 4 5 3 2" xfId="11097" xr:uid="{E0234574-046B-4795-8876-D2242CA0EB33}"/>
    <cellStyle name="Ergebnis 4 5 3 2 2" xfId="31481" xr:uid="{60823E6A-28E9-4615-A9AA-BD58420CED6A}"/>
    <cellStyle name="Ergebnis 4 5 3 3" xfId="11098" xr:uid="{F4F7B5C5-9B3A-4E86-B8E6-AF27D177DB6E}"/>
    <cellStyle name="Ergebnis 4 5 3 3 2" xfId="31482" xr:uid="{1FFDF158-C0F8-40E4-A76C-F397BD6788D5}"/>
    <cellStyle name="Ergebnis 4 5 3 4" xfId="11099" xr:uid="{48B5928C-3897-49A6-A9EA-11CE9DBB9A54}"/>
    <cellStyle name="Ergebnis 4 5 3 4 2" xfId="31483" xr:uid="{1A94522D-499D-4C5D-AF49-7F5510C05874}"/>
    <cellStyle name="Ergebnis 4 5 3 5" xfId="11100" xr:uid="{91956CE9-9D62-4CA2-AF0C-3305D152994E}"/>
    <cellStyle name="Ergebnis 4 5 3 5 2" xfId="31484" xr:uid="{6348D09A-D69B-45AA-A18F-FEEF79CEA86C}"/>
    <cellStyle name="Ergebnis 4 5 3 6" xfId="11101" xr:uid="{1E3DC70E-AFB6-401D-8AB0-B6E9B22065F6}"/>
    <cellStyle name="Ergebnis 4 5 3 6 2" xfId="31485" xr:uid="{876C376B-D43D-4562-B4EB-3889D85496EA}"/>
    <cellStyle name="Ergebnis 4 5 3 7" xfId="11102" xr:uid="{AB6A326B-A70B-4463-AC7D-B59E57826658}"/>
    <cellStyle name="Ergebnis 4 5 3 7 2" xfId="31486" xr:uid="{9C843168-4D6B-4C97-8E20-C477E48F72B0}"/>
    <cellStyle name="Ergebnis 4 5 3 8" xfId="11103" xr:uid="{1AD0A057-BE1E-4CAA-B104-5AB26EEB28B6}"/>
    <cellStyle name="Ergebnis 4 5 3 8 2" xfId="31487" xr:uid="{775DFF84-6C56-4828-AA94-88A613F758EE}"/>
    <cellStyle name="Ergebnis 4 5 3 9" xfId="11104" xr:uid="{13826288-25E5-4DD4-8853-DF2D830ACC9E}"/>
    <cellStyle name="Ergebnis 4 5 3 9 2" xfId="31488" xr:uid="{85C8BC11-1598-48E6-9EA3-6F08FFBF7749}"/>
    <cellStyle name="Ergebnis 4 5 4" xfId="11105" xr:uid="{BB50C066-0160-4994-91EE-4034386CCFAF}"/>
    <cellStyle name="Ergebnis 4 5 4 2" xfId="31489" xr:uid="{4FF0C8B3-9184-468B-A81E-876131B11D01}"/>
    <cellStyle name="Ergebnis 4 5 5" xfId="11106" xr:uid="{A7FBBEF6-C063-4356-A6DC-08CBFFA77B4C}"/>
    <cellStyle name="Ergebnis 4 5 5 2" xfId="31490" xr:uid="{FDF316E7-DFAF-4B58-8DEF-A6B2866F8561}"/>
    <cellStyle name="Ergebnis 4 5 6" xfId="11107" xr:uid="{AE82C219-F0EB-4460-BFF3-14ECF6B6E497}"/>
    <cellStyle name="Ergebnis 4 5 6 2" xfId="31491" xr:uid="{3E9378AB-C9AF-4B17-91DF-F4FA9018BFE8}"/>
    <cellStyle name="Ergebnis 4 5 7" xfId="11108" xr:uid="{292E80BF-9AD7-449D-9057-C5280FCD1FA9}"/>
    <cellStyle name="Ergebnis 4 5 7 2" xfId="31492" xr:uid="{52E0951B-570C-498C-9742-F72885CC824A}"/>
    <cellStyle name="Ergebnis 4 5 8" xfId="11109" xr:uid="{581EC5AA-9360-40BD-8DFC-FB0B76DD730A}"/>
    <cellStyle name="Ergebnis 4 5 8 2" xfId="31493" xr:uid="{00734233-03A2-4E00-BD02-181CD80206BE}"/>
    <cellStyle name="Ergebnis 4 5 9" xfId="11110" xr:uid="{3590EAB8-B627-42E8-9D1F-E63D9C1B4B09}"/>
    <cellStyle name="Ergebnis 4 5 9 2" xfId="31494" xr:uid="{DB848D34-5895-4721-BEB1-508933D79B51}"/>
    <cellStyle name="Ergebnis 4 6" xfId="11111" xr:uid="{016702D4-1450-441C-B108-B5ECD699C9C5}"/>
    <cellStyle name="Ergebnis 4 6 10" xfId="11112" xr:uid="{96606B8E-D8D0-4856-A0B6-9564AA45139D}"/>
    <cellStyle name="Ergebnis 4 6 10 2" xfId="31495" xr:uid="{243ECC3A-E4F5-45B9-996D-7A3C2676C328}"/>
    <cellStyle name="Ergebnis 4 6 11" xfId="11113" xr:uid="{B989880C-C079-47DD-B31E-9290C43F02F3}"/>
    <cellStyle name="Ergebnis 4 6 11 2" xfId="31496" xr:uid="{94503D2B-B340-44C2-8FC2-936F8CE2326D}"/>
    <cellStyle name="Ergebnis 4 6 12" xfId="11114" xr:uid="{26119B84-5BBE-4E81-ABF9-3976EA1441E7}"/>
    <cellStyle name="Ergebnis 4 6 12 2" xfId="31497" xr:uid="{25E2C900-78AB-4E69-B38D-2B0771EF1A81}"/>
    <cellStyle name="Ergebnis 4 6 13" xfId="11115" xr:uid="{8654B738-387B-4AD7-9FF9-7D887A51B614}"/>
    <cellStyle name="Ergebnis 4 6 13 2" xfId="31498" xr:uid="{3E23C606-4603-4C16-8589-E242BDAFF3E5}"/>
    <cellStyle name="Ergebnis 4 6 14" xfId="11116" xr:uid="{8F98D5E5-BB37-4A64-A0D1-D3D57C00BD29}"/>
    <cellStyle name="Ergebnis 4 6 14 2" xfId="31499" xr:uid="{E9523A01-054B-41BD-AC2C-427D1B1ED073}"/>
    <cellStyle name="Ergebnis 4 6 15" xfId="11117" xr:uid="{FF00A54E-C712-4E7A-8E98-DFBBF0A66F81}"/>
    <cellStyle name="Ergebnis 4 6 15 2" xfId="31500" xr:uid="{1054ACEA-3235-4034-8AFA-AA4B860410EE}"/>
    <cellStyle name="Ergebnis 4 6 16" xfId="31501" xr:uid="{F3FE8BBB-A096-46D5-9931-727E6B4DF8FD}"/>
    <cellStyle name="Ergebnis 4 6 2" xfId="11118" xr:uid="{02E6DF94-7063-4612-A4AD-D9AADA6CAACE}"/>
    <cellStyle name="Ergebnis 4 6 2 10" xfId="11119" xr:uid="{29672BAA-A676-44D5-B176-A4C1C24842D7}"/>
    <cellStyle name="Ergebnis 4 6 2 10 2" xfId="31502" xr:uid="{78BE9D3E-A833-406B-A7AD-759EB20C72CB}"/>
    <cellStyle name="Ergebnis 4 6 2 11" xfId="11120" xr:uid="{A3E793D7-8657-4BF1-B28D-E2B6CDA545B6}"/>
    <cellStyle name="Ergebnis 4 6 2 11 2" xfId="31503" xr:uid="{1B9E640B-3A3A-43EF-AB4F-B223ADF90428}"/>
    <cellStyle name="Ergebnis 4 6 2 12" xfId="11121" xr:uid="{F25AF50F-9AE1-4C33-9D16-6A6DE4E05EB0}"/>
    <cellStyle name="Ergebnis 4 6 2 12 2" xfId="31504" xr:uid="{170C0DC8-D662-495B-B03D-C52D08E9E20E}"/>
    <cellStyle name="Ergebnis 4 6 2 13" xfId="11122" xr:uid="{F72A158C-7AAF-4EBF-96B2-D45C3C903310}"/>
    <cellStyle name="Ergebnis 4 6 2 13 2" xfId="31505" xr:uid="{C35AAB3E-EDC0-40F6-8D41-A144B4D9E3F9}"/>
    <cellStyle name="Ergebnis 4 6 2 14" xfId="11123" xr:uid="{C1B69E14-7C07-4FF8-A516-86A70348F9A5}"/>
    <cellStyle name="Ergebnis 4 6 2 14 2" xfId="31506" xr:uid="{22F5A2C7-A307-4818-AEB2-4314B9E252F8}"/>
    <cellStyle name="Ergebnis 4 6 2 15" xfId="31507" xr:uid="{1DE432FF-BB1E-4B70-9577-23C2457C4A01}"/>
    <cellStyle name="Ergebnis 4 6 2 2" xfId="11124" xr:uid="{C69D516F-1B67-45D9-B230-FB81E46B7BE3}"/>
    <cellStyle name="Ergebnis 4 6 2 2 10" xfId="11125" xr:uid="{75F748DA-4AAA-4680-BB10-382F3DFB1085}"/>
    <cellStyle name="Ergebnis 4 6 2 2 10 2" xfId="31508" xr:uid="{706203CE-9514-4650-AD70-BF544F1BD781}"/>
    <cellStyle name="Ergebnis 4 6 2 2 11" xfId="11126" xr:uid="{3738FE7F-4245-4F3B-87FC-BCF38FF58C6E}"/>
    <cellStyle name="Ergebnis 4 6 2 2 11 2" xfId="31509" xr:uid="{84F9C4D3-A653-475F-BFC7-3D0CA6DBA769}"/>
    <cellStyle name="Ergebnis 4 6 2 2 12" xfId="11127" xr:uid="{4C5EE355-FAA3-4993-80C0-E80923F1A0A4}"/>
    <cellStyle name="Ergebnis 4 6 2 2 12 2" xfId="31510" xr:uid="{8309548D-995A-4E45-8B9D-9D0DE5A19A63}"/>
    <cellStyle name="Ergebnis 4 6 2 2 13" xfId="11128" xr:uid="{9E0547E8-947A-478C-99A6-61422A50DBDD}"/>
    <cellStyle name="Ergebnis 4 6 2 2 13 2" xfId="31511" xr:uid="{2CC53F6F-FD06-4316-8166-73CB95F111ED}"/>
    <cellStyle name="Ergebnis 4 6 2 2 14" xfId="11129" xr:uid="{7575744B-4598-4CD9-AB3E-477E8E2C5665}"/>
    <cellStyle name="Ergebnis 4 6 2 2 14 2" xfId="31512" xr:uid="{D0EEC941-F78A-4A82-89AC-B98F7FAB633C}"/>
    <cellStyle name="Ergebnis 4 6 2 2 15" xfId="31513" xr:uid="{D86FFC0B-9086-47B4-A110-BA1EC0E0617D}"/>
    <cellStyle name="Ergebnis 4 6 2 2 2" xfId="11130" xr:uid="{FC1C65A3-4B33-4DCE-A31F-312531AFAF8E}"/>
    <cellStyle name="Ergebnis 4 6 2 2 2 2" xfId="31514" xr:uid="{3F1EF440-ED32-4A35-8E98-A25E9411DD87}"/>
    <cellStyle name="Ergebnis 4 6 2 2 3" xfId="11131" xr:uid="{B09F7C8E-B9E4-4371-9F43-CAB3BBB5F386}"/>
    <cellStyle name="Ergebnis 4 6 2 2 3 2" xfId="31515" xr:uid="{C8DC7B24-C2E3-44EA-8013-4590FD25B327}"/>
    <cellStyle name="Ergebnis 4 6 2 2 4" xfId="11132" xr:uid="{B10D536A-494C-498B-9588-FB3B08F0F18E}"/>
    <cellStyle name="Ergebnis 4 6 2 2 4 2" xfId="31516" xr:uid="{BB481111-8075-4AAB-9E0D-C5F9D5003340}"/>
    <cellStyle name="Ergebnis 4 6 2 2 5" xfId="11133" xr:uid="{B585FD65-5BDC-4267-B93E-6BB7413580DB}"/>
    <cellStyle name="Ergebnis 4 6 2 2 5 2" xfId="31517" xr:uid="{1033942E-6A90-4F25-AB61-9918C372291B}"/>
    <cellStyle name="Ergebnis 4 6 2 2 6" xfId="11134" xr:uid="{38EA341E-6D52-4403-9B53-1F04C47A56D6}"/>
    <cellStyle name="Ergebnis 4 6 2 2 6 2" xfId="31518" xr:uid="{5167CCC9-CA53-4614-9BFF-5CA9C7856379}"/>
    <cellStyle name="Ergebnis 4 6 2 2 7" xfId="11135" xr:uid="{BA0647AD-EC80-4C2F-B28D-F3BBDA75840E}"/>
    <cellStyle name="Ergebnis 4 6 2 2 7 2" xfId="31519" xr:uid="{4EA1BE68-3B35-4917-BB12-1EFABBD3835B}"/>
    <cellStyle name="Ergebnis 4 6 2 2 8" xfId="11136" xr:uid="{B4D0B48F-D315-4CA1-A989-CA9F035458EB}"/>
    <cellStyle name="Ergebnis 4 6 2 2 8 2" xfId="31520" xr:uid="{E01F313A-FB5B-4D60-8AB1-F9BCE2ADE3B0}"/>
    <cellStyle name="Ergebnis 4 6 2 2 9" xfId="11137" xr:uid="{4034A9A3-5E0D-4A32-9C68-B227E0595C89}"/>
    <cellStyle name="Ergebnis 4 6 2 2 9 2" xfId="31521" xr:uid="{CAF87390-F55C-4519-B1DA-CA0F23416F20}"/>
    <cellStyle name="Ergebnis 4 6 2 3" xfId="11138" xr:uid="{61686744-E9BA-4106-AFE3-774DC39F5BA3}"/>
    <cellStyle name="Ergebnis 4 6 2 3 2" xfId="31522" xr:uid="{924E7104-9AE0-456D-94D3-0B1609BF6C6A}"/>
    <cellStyle name="Ergebnis 4 6 2 4" xfId="11139" xr:uid="{D435923F-0CEF-465A-BFF0-34AB71495F67}"/>
    <cellStyle name="Ergebnis 4 6 2 4 2" xfId="31523" xr:uid="{6C760AE5-081A-49A7-BBDA-D193E4393E8E}"/>
    <cellStyle name="Ergebnis 4 6 2 5" xfId="11140" xr:uid="{C625EF41-64A3-4FD1-8CCA-DF020CA09CCE}"/>
    <cellStyle name="Ergebnis 4 6 2 5 2" xfId="31524" xr:uid="{9B62D9A6-2451-4EA2-92E9-9D73467B2687}"/>
    <cellStyle name="Ergebnis 4 6 2 6" xfId="11141" xr:uid="{E1DD137D-15A1-45E9-8D10-50FC334CFA26}"/>
    <cellStyle name="Ergebnis 4 6 2 6 2" xfId="31525" xr:uid="{CA09E2FB-78C4-43D3-AF35-948615A87458}"/>
    <cellStyle name="Ergebnis 4 6 2 7" xfId="11142" xr:uid="{4E2B2513-C66E-4390-8432-41C2A0BAB3FB}"/>
    <cellStyle name="Ergebnis 4 6 2 7 2" xfId="31526" xr:uid="{99C4F8F3-EB3E-41D9-B8CC-A8CF8088F1C4}"/>
    <cellStyle name="Ergebnis 4 6 2 8" xfId="11143" xr:uid="{AC489C57-4D14-41E9-BC06-3C90E8D2FF0F}"/>
    <cellStyle name="Ergebnis 4 6 2 8 2" xfId="31527" xr:uid="{DDA6D6A6-7B20-4BD7-8053-E3DBA48DE3C3}"/>
    <cellStyle name="Ergebnis 4 6 2 9" xfId="11144" xr:uid="{D9F917D5-60EF-41B4-856A-8E3C28327DAD}"/>
    <cellStyle name="Ergebnis 4 6 2 9 2" xfId="31528" xr:uid="{FFD81FEA-69A6-4FE7-9D8B-F1415E4E5112}"/>
    <cellStyle name="Ergebnis 4 6 3" xfId="11145" xr:uid="{BDE14740-6D0E-4555-B657-5BB91DB7C9C3}"/>
    <cellStyle name="Ergebnis 4 6 3 10" xfId="11146" xr:uid="{4AE0CE81-7747-40DE-A333-B0A0F76B87E0}"/>
    <cellStyle name="Ergebnis 4 6 3 10 2" xfId="31529" xr:uid="{BC91EDE1-D4BE-47C5-A5E2-CC21DF8C9A98}"/>
    <cellStyle name="Ergebnis 4 6 3 11" xfId="11147" xr:uid="{3FD2A54C-FA8B-4C35-822C-D4DD01EDEB1F}"/>
    <cellStyle name="Ergebnis 4 6 3 11 2" xfId="31530" xr:uid="{AA402249-9ECF-42C9-ADBF-DE2B61744B4A}"/>
    <cellStyle name="Ergebnis 4 6 3 12" xfId="11148" xr:uid="{ADD60411-F5BE-426A-8FF2-4A17D2922793}"/>
    <cellStyle name="Ergebnis 4 6 3 12 2" xfId="31531" xr:uid="{28DD8E7A-F027-48FC-A373-CE0EDDD7597E}"/>
    <cellStyle name="Ergebnis 4 6 3 13" xfId="11149" xr:uid="{E3AD07A2-DA28-40F7-B22B-1AE3D4EC5487}"/>
    <cellStyle name="Ergebnis 4 6 3 13 2" xfId="31532" xr:uid="{28B56269-A1A5-4B87-8BEF-C4357DE2DD01}"/>
    <cellStyle name="Ergebnis 4 6 3 14" xfId="11150" xr:uid="{719270E2-018B-464F-B2CD-AF59A36AD36A}"/>
    <cellStyle name="Ergebnis 4 6 3 14 2" xfId="31533" xr:uid="{68402E65-01E3-4BAC-AFEE-B6EE81A98BE2}"/>
    <cellStyle name="Ergebnis 4 6 3 15" xfId="31534" xr:uid="{2DD912F4-CB0B-4075-85ED-ED8754C67FFB}"/>
    <cellStyle name="Ergebnis 4 6 3 2" xfId="11151" xr:uid="{F2001858-4902-418F-963D-4AB33A55D366}"/>
    <cellStyle name="Ergebnis 4 6 3 2 2" xfId="31535" xr:uid="{B6B7B583-EEF7-4F96-8629-962287912422}"/>
    <cellStyle name="Ergebnis 4 6 3 3" xfId="11152" xr:uid="{CDD122C5-7F6B-4D9E-8688-43EAA786AE62}"/>
    <cellStyle name="Ergebnis 4 6 3 3 2" xfId="31536" xr:uid="{BBB95E66-F8B3-43C8-B81A-F3F8AFADECE9}"/>
    <cellStyle name="Ergebnis 4 6 3 4" xfId="11153" xr:uid="{E9098927-4A46-4F3D-BF6E-CC080D19774B}"/>
    <cellStyle name="Ergebnis 4 6 3 4 2" xfId="31537" xr:uid="{765CF3E6-3BE8-4172-83E5-B07363450563}"/>
    <cellStyle name="Ergebnis 4 6 3 5" xfId="11154" xr:uid="{08989B68-AFD0-434A-BC65-B782A7FC86F8}"/>
    <cellStyle name="Ergebnis 4 6 3 5 2" xfId="31538" xr:uid="{CD6F1B92-D01D-42B2-A72B-F2021DC33F84}"/>
    <cellStyle name="Ergebnis 4 6 3 6" xfId="11155" xr:uid="{72042D04-6298-4D18-8132-AB62731699C9}"/>
    <cellStyle name="Ergebnis 4 6 3 6 2" xfId="31539" xr:uid="{BB447E6C-2E74-4031-A36F-3A8E79026ECC}"/>
    <cellStyle name="Ergebnis 4 6 3 7" xfId="11156" xr:uid="{B948971D-56CC-4DD4-8CD0-D8A0012BFA6B}"/>
    <cellStyle name="Ergebnis 4 6 3 7 2" xfId="31540" xr:uid="{8473E157-5B36-4307-817C-2B9DA6A5AEE9}"/>
    <cellStyle name="Ergebnis 4 6 3 8" xfId="11157" xr:uid="{0F1AC1C4-7107-4B94-9742-9D30E2458A6C}"/>
    <cellStyle name="Ergebnis 4 6 3 8 2" xfId="31541" xr:uid="{BE8AE841-C198-431C-ABA0-326A43512B74}"/>
    <cellStyle name="Ergebnis 4 6 3 9" xfId="11158" xr:uid="{F3634FCC-B6F4-4224-84BA-6989E75531F0}"/>
    <cellStyle name="Ergebnis 4 6 3 9 2" xfId="31542" xr:uid="{75C93519-4E06-4D43-B957-09605F254C1E}"/>
    <cellStyle name="Ergebnis 4 6 4" xfId="11159" xr:uid="{6A745D53-CC8F-440D-B302-045E388CE249}"/>
    <cellStyle name="Ergebnis 4 6 4 2" xfId="31543" xr:uid="{4217148D-E763-49F5-B9CC-FFD89069C4A3}"/>
    <cellStyle name="Ergebnis 4 6 5" xfId="11160" xr:uid="{164960A5-4702-47BB-878D-1DC0FD6406D2}"/>
    <cellStyle name="Ergebnis 4 6 5 2" xfId="31544" xr:uid="{CF9A3F98-D104-485A-9FEC-D9A59BBBE8B5}"/>
    <cellStyle name="Ergebnis 4 6 6" xfId="11161" xr:uid="{C120FA76-C867-4FE8-B03F-26A6F92B63EC}"/>
    <cellStyle name="Ergebnis 4 6 6 2" xfId="31545" xr:uid="{C751AC8A-AFCF-41CB-BC02-0A1BC16C82C3}"/>
    <cellStyle name="Ergebnis 4 6 7" xfId="11162" xr:uid="{1F9152B5-3306-4267-9856-DCC53E953F12}"/>
    <cellStyle name="Ergebnis 4 6 7 2" xfId="31546" xr:uid="{5D2E12E8-E499-4594-9B6A-805A33DD25DE}"/>
    <cellStyle name="Ergebnis 4 6 8" xfId="11163" xr:uid="{513A8F2B-B952-4226-924D-9AE09056F68D}"/>
    <cellStyle name="Ergebnis 4 6 8 2" xfId="31547" xr:uid="{8FC35A52-AA52-4B16-B7C0-97C86045EA98}"/>
    <cellStyle name="Ergebnis 4 6 9" xfId="11164" xr:uid="{5772F151-8C34-430E-8CF0-EBCE801B38A2}"/>
    <cellStyle name="Ergebnis 4 6 9 2" xfId="31548" xr:uid="{490E06DA-6330-46A1-9E83-A7A79ABAFCF1}"/>
    <cellStyle name="Ergebnis 4 7" xfId="11165" xr:uid="{A71BA1CF-2D37-4F03-BD73-A549A8484A15}"/>
    <cellStyle name="Ergebnis 4 7 10" xfId="11166" xr:uid="{04E01D42-A424-4D4C-BE0D-D6BC70F99D33}"/>
    <cellStyle name="Ergebnis 4 7 10 2" xfId="31549" xr:uid="{51690508-ED9B-442C-A4E2-6CB5B27418B0}"/>
    <cellStyle name="Ergebnis 4 7 11" xfId="11167" xr:uid="{F805AF11-92DE-4D59-A99C-CC195F4E1969}"/>
    <cellStyle name="Ergebnis 4 7 11 2" xfId="31550" xr:uid="{618E28B5-5F90-49B5-B97C-0CF0EE342D26}"/>
    <cellStyle name="Ergebnis 4 7 12" xfId="11168" xr:uid="{1C1E6638-8FFB-4BA3-89FC-9D1804942C50}"/>
    <cellStyle name="Ergebnis 4 7 12 2" xfId="31551" xr:uid="{EACD8B6D-21E6-4821-8EE7-8EFEE8F5E28E}"/>
    <cellStyle name="Ergebnis 4 7 13" xfId="11169" xr:uid="{E4A39642-69E9-46A3-8A3B-624CAED5E3E9}"/>
    <cellStyle name="Ergebnis 4 7 13 2" xfId="31552" xr:uid="{71E39F1E-1AA3-488F-944F-8FCB9D99F268}"/>
    <cellStyle name="Ergebnis 4 7 14" xfId="11170" xr:uid="{1B134879-4CD8-464F-B06B-39E16B34C604}"/>
    <cellStyle name="Ergebnis 4 7 14 2" xfId="31553" xr:uid="{316FF0AF-5434-4874-BB7D-F3A780DCFE4A}"/>
    <cellStyle name="Ergebnis 4 7 15" xfId="31554" xr:uid="{DF4EF787-3340-4099-84E6-FDB8D818DBFC}"/>
    <cellStyle name="Ergebnis 4 7 2" xfId="11171" xr:uid="{55805CBB-530A-43B7-AC59-E087568A51D5}"/>
    <cellStyle name="Ergebnis 4 7 2 10" xfId="11172" xr:uid="{7BAC02F8-498E-4E9E-8864-7435890DD46C}"/>
    <cellStyle name="Ergebnis 4 7 2 10 2" xfId="31555" xr:uid="{B983411F-B1BD-44C7-8047-678736CEC89A}"/>
    <cellStyle name="Ergebnis 4 7 2 11" xfId="11173" xr:uid="{E8F4A7A0-C0CC-4AC7-ABA4-01597803D7D6}"/>
    <cellStyle name="Ergebnis 4 7 2 11 2" xfId="31556" xr:uid="{2777E479-0816-4D23-834F-0DF6478F8BBF}"/>
    <cellStyle name="Ergebnis 4 7 2 12" xfId="11174" xr:uid="{FFD7A241-4B60-4EB0-86BE-87881A860C1F}"/>
    <cellStyle name="Ergebnis 4 7 2 12 2" xfId="31557" xr:uid="{EF31E39A-5C12-487F-921C-4F5F94E0E045}"/>
    <cellStyle name="Ergebnis 4 7 2 13" xfId="11175" xr:uid="{637EDDD8-0679-4A7C-AFC8-4631DB7004F7}"/>
    <cellStyle name="Ergebnis 4 7 2 13 2" xfId="31558" xr:uid="{5B57B0BB-EB9B-4381-A8E5-E1F1EAB226FF}"/>
    <cellStyle name="Ergebnis 4 7 2 14" xfId="11176" xr:uid="{6FAFF248-BAAC-4D86-AB48-BD08BDB26DBE}"/>
    <cellStyle name="Ergebnis 4 7 2 14 2" xfId="31559" xr:uid="{176C1962-7C79-45A4-BA54-65AFFB08F742}"/>
    <cellStyle name="Ergebnis 4 7 2 15" xfId="31560" xr:uid="{B3898990-43D0-44B2-9D73-F85C8AADAEFD}"/>
    <cellStyle name="Ergebnis 4 7 2 2" xfId="11177" xr:uid="{54B55A73-0946-4E82-B1FC-B0844C20BA8C}"/>
    <cellStyle name="Ergebnis 4 7 2 2 2" xfId="31561" xr:uid="{13EE8D59-5F80-4374-BA31-F26134EA08E0}"/>
    <cellStyle name="Ergebnis 4 7 2 3" xfId="11178" xr:uid="{CE1AAD95-C6ED-42E9-A1A3-C816BBD25F72}"/>
    <cellStyle name="Ergebnis 4 7 2 3 2" xfId="31562" xr:uid="{AFBDDF51-1AA2-45DA-B79B-436C04263B33}"/>
    <cellStyle name="Ergebnis 4 7 2 4" xfId="11179" xr:uid="{59B2549A-61DC-41EF-AB05-2CA789686CB2}"/>
    <cellStyle name="Ergebnis 4 7 2 4 2" xfId="31563" xr:uid="{56543287-E0E5-41E2-892E-D7F47D6C1BDE}"/>
    <cellStyle name="Ergebnis 4 7 2 5" xfId="11180" xr:uid="{8FC184BE-B7B7-4EA0-8242-60D37F03D123}"/>
    <cellStyle name="Ergebnis 4 7 2 5 2" xfId="31564" xr:uid="{5B932FA1-8C58-4D6E-A0D3-4CB7D54802C5}"/>
    <cellStyle name="Ergebnis 4 7 2 6" xfId="11181" xr:uid="{79D362ED-5631-46D6-B71F-5FA0DC6CE28A}"/>
    <cellStyle name="Ergebnis 4 7 2 6 2" xfId="31565" xr:uid="{9326D260-2B5B-41D4-BF16-F84BF704B7D5}"/>
    <cellStyle name="Ergebnis 4 7 2 7" xfId="11182" xr:uid="{B3F4BCD7-A90B-4A23-81F6-DA2597B8841D}"/>
    <cellStyle name="Ergebnis 4 7 2 7 2" xfId="31566" xr:uid="{B490A9CA-20B7-4CD3-8285-768E02CF1750}"/>
    <cellStyle name="Ergebnis 4 7 2 8" xfId="11183" xr:uid="{1359A446-3D40-4B8C-9745-8F313FE61DE0}"/>
    <cellStyle name="Ergebnis 4 7 2 8 2" xfId="31567" xr:uid="{3DEDB4B3-1935-404E-9671-021D5F65960B}"/>
    <cellStyle name="Ergebnis 4 7 2 9" xfId="11184" xr:uid="{828A9253-0D71-4214-9662-2E217FA23DD0}"/>
    <cellStyle name="Ergebnis 4 7 2 9 2" xfId="31568" xr:uid="{F7C29EDC-0ADB-4BDA-A234-1C2B6564253C}"/>
    <cellStyle name="Ergebnis 4 7 3" xfId="11185" xr:uid="{D580CDE2-1CB6-4749-BE35-F9D65C11436E}"/>
    <cellStyle name="Ergebnis 4 7 3 2" xfId="31569" xr:uid="{67E4D82C-DAD4-4BA7-B015-0279000C207C}"/>
    <cellStyle name="Ergebnis 4 7 4" xfId="11186" xr:uid="{A81DAE07-7428-4E2F-A5F8-9EBDBC401EB9}"/>
    <cellStyle name="Ergebnis 4 7 4 2" xfId="31570" xr:uid="{0CCC2860-3210-4ECC-A883-78BF2B3ADDCA}"/>
    <cellStyle name="Ergebnis 4 7 5" xfId="11187" xr:uid="{B4DBCA76-ADB0-4895-AC2F-DCF7BF8A03CA}"/>
    <cellStyle name="Ergebnis 4 7 5 2" xfId="31571" xr:uid="{4D44AD42-1729-44A1-9079-7AFCC6698F63}"/>
    <cellStyle name="Ergebnis 4 7 6" xfId="11188" xr:uid="{5CF69012-0EC6-4E8F-B5C1-DA00DA9C2C62}"/>
    <cellStyle name="Ergebnis 4 7 6 2" xfId="31572" xr:uid="{CEB5F13E-7BE9-41EE-9B73-A67ECDC044A9}"/>
    <cellStyle name="Ergebnis 4 7 7" xfId="11189" xr:uid="{87A187D6-9F14-4EEB-B310-D5F995E181E6}"/>
    <cellStyle name="Ergebnis 4 7 7 2" xfId="31573" xr:uid="{1D9122E7-1B29-4166-86B3-B2BA1604D6E4}"/>
    <cellStyle name="Ergebnis 4 7 8" xfId="11190" xr:uid="{48874C6D-FB7C-4EB8-AACB-1AC812B799AB}"/>
    <cellStyle name="Ergebnis 4 7 8 2" xfId="31574" xr:uid="{BA70CB50-AF93-496C-8DE4-7A21778CCD0F}"/>
    <cellStyle name="Ergebnis 4 7 9" xfId="11191" xr:uid="{5F876AFA-3243-49E7-A0AB-D970BB4414BE}"/>
    <cellStyle name="Ergebnis 4 7 9 2" xfId="31575" xr:uid="{142B6ACA-6790-4D0B-BF40-83EBB733C857}"/>
    <cellStyle name="Ergebnis 4 8" xfId="11192" xr:uid="{41B8195F-3A32-4A20-B69B-AD81F45F1CE5}"/>
    <cellStyle name="Ergebnis 4 8 10" xfId="11193" xr:uid="{36EE1A2E-CD53-4883-B9EA-D340929E6328}"/>
    <cellStyle name="Ergebnis 4 8 10 2" xfId="31576" xr:uid="{8879A8B9-BEC1-4BCE-816C-088434993489}"/>
    <cellStyle name="Ergebnis 4 8 11" xfId="11194" xr:uid="{88D90870-7DA1-457C-BD15-457C9F1EDFE7}"/>
    <cellStyle name="Ergebnis 4 8 11 2" xfId="31577" xr:uid="{59781B70-A458-44F6-A246-27B505D2D670}"/>
    <cellStyle name="Ergebnis 4 8 12" xfId="11195" xr:uid="{10F25349-F06E-4A62-9280-F30380E1F7DA}"/>
    <cellStyle name="Ergebnis 4 8 12 2" xfId="31578" xr:uid="{FA09F485-41A9-44D4-A838-6DC480A62900}"/>
    <cellStyle name="Ergebnis 4 8 13" xfId="11196" xr:uid="{11587EC1-DB9D-49B5-AC52-E0CA8DE1332F}"/>
    <cellStyle name="Ergebnis 4 8 13 2" xfId="31579" xr:uid="{1F58B0FD-514A-42CD-8FB2-53FA3E2E2987}"/>
    <cellStyle name="Ergebnis 4 8 14" xfId="11197" xr:uid="{9298CC7E-4CC7-4557-8E39-0C3153B52272}"/>
    <cellStyle name="Ergebnis 4 8 14 2" xfId="31580" xr:uid="{6E38D637-0C94-4659-B5D5-6FA0064B4E9E}"/>
    <cellStyle name="Ergebnis 4 8 15" xfId="31581" xr:uid="{D03BB047-3B9F-4DD9-866D-9BF3F68EAD20}"/>
    <cellStyle name="Ergebnis 4 8 2" xfId="11198" xr:uid="{B71268E9-5B52-41D7-93DE-38A8E9998A4E}"/>
    <cellStyle name="Ergebnis 4 8 2 2" xfId="31582" xr:uid="{0C929CE0-1BC7-462B-B9F3-B75726EC8C86}"/>
    <cellStyle name="Ergebnis 4 8 3" xfId="11199" xr:uid="{7EDF1461-DB0D-4377-A518-D6B4098924C8}"/>
    <cellStyle name="Ergebnis 4 8 3 2" xfId="31583" xr:uid="{C8C8AFFF-1AB6-4515-AE79-CACB06F460C6}"/>
    <cellStyle name="Ergebnis 4 8 4" xfId="11200" xr:uid="{CAACBFDA-8F8A-4B2F-A4FB-32B42CA3EEA0}"/>
    <cellStyle name="Ergebnis 4 8 4 2" xfId="31584" xr:uid="{C722220C-C784-450F-B6FD-E2C2C25E2E8F}"/>
    <cellStyle name="Ergebnis 4 8 5" xfId="11201" xr:uid="{ACF69F5D-7562-4B85-B850-0F2665E4A70F}"/>
    <cellStyle name="Ergebnis 4 8 5 2" xfId="31585" xr:uid="{C124F975-5E24-43BD-8827-531E77F4B567}"/>
    <cellStyle name="Ergebnis 4 8 6" xfId="11202" xr:uid="{5C45255C-4AE9-4CD6-88DC-B3CB861CA9E9}"/>
    <cellStyle name="Ergebnis 4 8 6 2" xfId="31586" xr:uid="{FC6476EC-9AAD-4265-B890-A12EDAB9A514}"/>
    <cellStyle name="Ergebnis 4 8 7" xfId="11203" xr:uid="{A5F34577-9598-4859-B215-97C44A4A394D}"/>
    <cellStyle name="Ergebnis 4 8 7 2" xfId="31587" xr:uid="{5F682AAD-55B3-4BD9-A2F6-D95DB52CD3F7}"/>
    <cellStyle name="Ergebnis 4 8 8" xfId="11204" xr:uid="{B52F5D3D-AFAB-49C2-BA3C-0DD77F7E4F45}"/>
    <cellStyle name="Ergebnis 4 8 8 2" xfId="31588" xr:uid="{B058794E-E233-49E3-BAED-FD3D00EE9FF4}"/>
    <cellStyle name="Ergebnis 4 8 9" xfId="11205" xr:uid="{2BAA2AAF-1953-4CA7-B0DD-75C48A43224B}"/>
    <cellStyle name="Ergebnis 4 8 9 2" xfId="31589" xr:uid="{C48780B4-E2F9-4A2A-9713-CC2609EEC065}"/>
    <cellStyle name="Ergebnis 4 9" xfId="11206" xr:uid="{887DE7E1-D6A2-4C59-AD7A-883DBDEA4059}"/>
    <cellStyle name="Ergebnis 4 9 2" xfId="31590" xr:uid="{16FEEEC4-3CE2-4D07-9A34-2A910C0302DB}"/>
    <cellStyle name="Ergebnis 5" xfId="11207" xr:uid="{25AD40BC-54BB-411C-BC00-31CBF33F1093}"/>
    <cellStyle name="Ergebnis 5 10" xfId="11208" xr:uid="{7FC56FC2-0406-45F4-8CF8-227FAB4F1345}"/>
    <cellStyle name="Ergebnis 5 10 2" xfId="31591" xr:uid="{79F5FBEF-3073-47C0-9BE9-1D4AF78935D1}"/>
    <cellStyle name="Ergebnis 5 11" xfId="11209" xr:uid="{F6FE12DE-3B96-436A-A9EE-35150CDC1F3B}"/>
    <cellStyle name="Ergebnis 5 11 2" xfId="31592" xr:uid="{F3C75015-D48D-4D2C-BBCD-6BF460C29492}"/>
    <cellStyle name="Ergebnis 5 12" xfId="11210" xr:uid="{20B2C5DC-5959-41A7-81EF-6F747BB75CB8}"/>
    <cellStyle name="Ergebnis 5 12 2" xfId="31593" xr:uid="{D1B8967B-4A75-42C9-9F5A-54CAF10D13C1}"/>
    <cellStyle name="Ergebnis 5 13" xfId="11211" xr:uid="{656696D2-B86C-4D73-B236-084ED1D1A148}"/>
    <cellStyle name="Ergebnis 5 13 2" xfId="31594" xr:uid="{246BAF81-EC71-4B06-9320-C4D0ED9DC67C}"/>
    <cellStyle name="Ergebnis 5 14" xfId="11212" xr:uid="{0E413C9A-3192-4B7C-880C-70452A84B36B}"/>
    <cellStyle name="Ergebnis 5 14 2" xfId="31595" xr:uid="{CBC49A38-73EA-4F35-AF98-805F49F3CD28}"/>
    <cellStyle name="Ergebnis 5 15" xfId="11213" xr:uid="{2D2686EF-9ED2-4AFE-94A7-57CE5761E5E8}"/>
    <cellStyle name="Ergebnis 5 15 2" xfId="31596" xr:uid="{663558DC-464A-429D-8110-A8C3983071AB}"/>
    <cellStyle name="Ergebnis 5 16" xfId="11214" xr:uid="{EF780B6C-8FA3-49DC-9127-5FEB0E4BBF55}"/>
    <cellStyle name="Ergebnis 5 16 2" xfId="31597" xr:uid="{C01BF6A6-1A79-4C18-B3CA-86F835725DCC}"/>
    <cellStyle name="Ergebnis 5 17" xfId="11215" xr:uid="{A455481E-457C-49BE-B260-2D0563D2798F}"/>
    <cellStyle name="Ergebnis 5 17 2" xfId="31598" xr:uid="{89C93E67-24B3-4FAC-8F61-FA0E9902B627}"/>
    <cellStyle name="Ergebnis 5 18" xfId="11216" xr:uid="{F4D96AFF-205E-42C1-8EDF-A5035D80EFEA}"/>
    <cellStyle name="Ergebnis 5 18 2" xfId="31599" xr:uid="{73402C0C-02BD-40D2-8FF3-4628CF7641CD}"/>
    <cellStyle name="Ergebnis 5 19" xfId="11217" xr:uid="{A57A05D9-327B-4A0F-B3C5-842E573E0F85}"/>
    <cellStyle name="Ergebnis 5 19 2" xfId="31600" xr:uid="{5CDAE57E-0BE4-4B23-BA15-FD324E976DAB}"/>
    <cellStyle name="Ergebnis 5 2" xfId="11218" xr:uid="{306A7927-FB5F-445B-BF67-E876CF1757E5}"/>
    <cellStyle name="Ergebnis 5 2 10" xfId="11219" xr:uid="{E41CC92A-F329-4D8F-BBEB-3DEBB7443F12}"/>
    <cellStyle name="Ergebnis 5 2 10 2" xfId="31601" xr:uid="{20B76D45-ABD8-4034-9583-9E6333E4D305}"/>
    <cellStyle name="Ergebnis 5 2 11" xfId="11220" xr:uid="{04026995-9DD7-401D-B74C-D847C435A9AE}"/>
    <cellStyle name="Ergebnis 5 2 11 2" xfId="31602" xr:uid="{0809C601-D81B-4705-81E7-B2E642316C14}"/>
    <cellStyle name="Ergebnis 5 2 12" xfId="11221" xr:uid="{A70BAE3B-AA18-4B6C-9AA7-2038E3A328E0}"/>
    <cellStyle name="Ergebnis 5 2 12 2" xfId="31603" xr:uid="{168648AD-8315-4520-AA02-738030E38832}"/>
    <cellStyle name="Ergebnis 5 2 13" xfId="11222" xr:uid="{73C30764-A0E9-43C4-A016-CD0ADCB83761}"/>
    <cellStyle name="Ergebnis 5 2 13 2" xfId="31604" xr:uid="{CDF6DDF3-EDB2-4A93-AED6-360D565F6CB7}"/>
    <cellStyle name="Ergebnis 5 2 14" xfId="11223" xr:uid="{98650BF6-B1A5-4AAA-BCA1-4C86DBC62506}"/>
    <cellStyle name="Ergebnis 5 2 14 2" xfId="31605" xr:uid="{E0303020-181C-4A4B-B89B-0CA3CFE88827}"/>
    <cellStyle name="Ergebnis 5 2 15" xfId="11224" xr:uid="{1D41CAAA-510D-41D9-B174-491DDE1CE97C}"/>
    <cellStyle name="Ergebnis 5 2 15 2" xfId="31606" xr:uid="{28BD8D46-4913-46F9-9C8D-3A23DF8D8497}"/>
    <cellStyle name="Ergebnis 5 2 16" xfId="31607" xr:uid="{9A93A995-6CFC-4DCD-ADCF-8D1D09DC105C}"/>
    <cellStyle name="Ergebnis 5 2 2" xfId="11225" xr:uid="{3D9CDA0A-2181-451B-97CB-46AEF92C2D4E}"/>
    <cellStyle name="Ergebnis 5 2 2 10" xfId="11226" xr:uid="{8849C995-3683-4916-8D53-BB8BC0AF27CB}"/>
    <cellStyle name="Ergebnis 5 2 2 10 2" xfId="31608" xr:uid="{E02A73D0-B4A7-4DEB-A8F9-8FBFD8A8F5ED}"/>
    <cellStyle name="Ergebnis 5 2 2 11" xfId="11227" xr:uid="{01E74DFF-0D0F-4684-8D21-66A0CD29469D}"/>
    <cellStyle name="Ergebnis 5 2 2 11 2" xfId="31609" xr:uid="{A473D351-6E14-42D0-90ED-6BB404CDBC3F}"/>
    <cellStyle name="Ergebnis 5 2 2 12" xfId="11228" xr:uid="{C241B403-759F-4142-8D41-8BA079CB0353}"/>
    <cellStyle name="Ergebnis 5 2 2 12 2" xfId="31610" xr:uid="{9CCFDCE1-18D6-4223-9CDE-C66B48994C58}"/>
    <cellStyle name="Ergebnis 5 2 2 13" xfId="11229" xr:uid="{7986940D-142E-4AD5-8B77-530B82ABCAE0}"/>
    <cellStyle name="Ergebnis 5 2 2 13 2" xfId="31611" xr:uid="{C8FABF19-D3C8-4390-8C3E-33DA2D7F2045}"/>
    <cellStyle name="Ergebnis 5 2 2 14" xfId="11230" xr:uid="{18B54B9D-0D6C-40EC-9C8D-76D753A22596}"/>
    <cellStyle name="Ergebnis 5 2 2 14 2" xfId="31612" xr:uid="{00F08CF5-68B7-494B-B77C-71FF9EE7BBC1}"/>
    <cellStyle name="Ergebnis 5 2 2 15" xfId="31613" xr:uid="{4AD3E9F2-A0E1-4B60-833A-D626CC627098}"/>
    <cellStyle name="Ergebnis 5 2 2 2" xfId="11231" xr:uid="{3AC7215E-E6BB-425E-A090-8CC8CF3F49E5}"/>
    <cellStyle name="Ergebnis 5 2 2 2 10" xfId="11232" xr:uid="{0DF0E6B5-0CB7-4107-A83B-8E6685DF0B86}"/>
    <cellStyle name="Ergebnis 5 2 2 2 10 2" xfId="31614" xr:uid="{73CB0A5C-BDE6-40EE-A674-0AB6F8677FFF}"/>
    <cellStyle name="Ergebnis 5 2 2 2 11" xfId="11233" xr:uid="{9D75EBD7-94D0-408F-9AC9-5BF4CD265C1A}"/>
    <cellStyle name="Ergebnis 5 2 2 2 11 2" xfId="31615" xr:uid="{45C8084F-FCAC-49CF-9813-B10F1F9B092D}"/>
    <cellStyle name="Ergebnis 5 2 2 2 12" xfId="11234" xr:uid="{39CD29F2-B362-44D3-91C1-5C3047382CC2}"/>
    <cellStyle name="Ergebnis 5 2 2 2 12 2" xfId="31616" xr:uid="{68D97AD7-467F-42FE-B7D2-7ABB1AA166DF}"/>
    <cellStyle name="Ergebnis 5 2 2 2 13" xfId="11235" xr:uid="{02CDFBDB-DE8B-4A9E-AA14-B92B4CE0686A}"/>
    <cellStyle name="Ergebnis 5 2 2 2 13 2" xfId="31617" xr:uid="{ABDAD658-9F27-47B4-800E-6EB5876EA4B0}"/>
    <cellStyle name="Ergebnis 5 2 2 2 14" xfId="11236" xr:uid="{667D0031-3AB2-487B-8AEE-76DD8F3E3F65}"/>
    <cellStyle name="Ergebnis 5 2 2 2 14 2" xfId="31618" xr:uid="{1B0E80A5-F667-4371-B61D-B364EC470162}"/>
    <cellStyle name="Ergebnis 5 2 2 2 15" xfId="31619" xr:uid="{5BFED881-9182-48E0-90EA-2A5BA63C4344}"/>
    <cellStyle name="Ergebnis 5 2 2 2 2" xfId="11237" xr:uid="{A3BD6407-4DD9-4DF2-B67D-0A805F5425A3}"/>
    <cellStyle name="Ergebnis 5 2 2 2 2 2" xfId="31620" xr:uid="{FAF054EC-2B14-471B-B282-E92A8ED6AB65}"/>
    <cellStyle name="Ergebnis 5 2 2 2 3" xfId="11238" xr:uid="{317E6D85-7FD4-4A15-8D1C-9226FAFAB506}"/>
    <cellStyle name="Ergebnis 5 2 2 2 3 2" xfId="31621" xr:uid="{EEB7FD75-8CC4-4EB7-BFDB-74102235A77A}"/>
    <cellStyle name="Ergebnis 5 2 2 2 4" xfId="11239" xr:uid="{B917415A-4AF7-473D-9965-5AC835CD6F06}"/>
    <cellStyle name="Ergebnis 5 2 2 2 4 2" xfId="31622" xr:uid="{451295F3-90CB-4D94-B38B-D17AB848CFAD}"/>
    <cellStyle name="Ergebnis 5 2 2 2 5" xfId="11240" xr:uid="{FEDEA4FA-22BC-4AA0-BC30-FD9BBC6C2B8F}"/>
    <cellStyle name="Ergebnis 5 2 2 2 5 2" xfId="31623" xr:uid="{15D251A7-2DFC-4DB9-AE32-1E05F895E49E}"/>
    <cellStyle name="Ergebnis 5 2 2 2 6" xfId="11241" xr:uid="{883D68F7-820E-4611-9B14-12B96607DCC9}"/>
    <cellStyle name="Ergebnis 5 2 2 2 6 2" xfId="31624" xr:uid="{DB15098A-355E-4F2E-90CE-B8E182024BFE}"/>
    <cellStyle name="Ergebnis 5 2 2 2 7" xfId="11242" xr:uid="{2546A395-EF83-454E-BFF1-ECAB23B35369}"/>
    <cellStyle name="Ergebnis 5 2 2 2 7 2" xfId="31625" xr:uid="{48728B6D-B317-4D8D-8E8F-794ACD34052C}"/>
    <cellStyle name="Ergebnis 5 2 2 2 8" xfId="11243" xr:uid="{EAB342E9-62EB-4211-8136-F7E74AF0C370}"/>
    <cellStyle name="Ergebnis 5 2 2 2 8 2" xfId="31626" xr:uid="{17E2449D-F2AC-44A4-BA73-08A25160B8B1}"/>
    <cellStyle name="Ergebnis 5 2 2 2 9" xfId="11244" xr:uid="{15936965-C9AA-4040-BF50-3FC72120A20D}"/>
    <cellStyle name="Ergebnis 5 2 2 2 9 2" xfId="31627" xr:uid="{42B8FBE5-026F-4DC1-AED2-6623C82DB89E}"/>
    <cellStyle name="Ergebnis 5 2 2 3" xfId="11245" xr:uid="{D0B61159-35F4-40A8-8D3D-816F60323497}"/>
    <cellStyle name="Ergebnis 5 2 2 3 2" xfId="31628" xr:uid="{C88713D3-8110-4B08-9D99-7C6E684C162C}"/>
    <cellStyle name="Ergebnis 5 2 2 4" xfId="11246" xr:uid="{0EB6C163-8ECB-4D13-8D3E-CDED157BB2F2}"/>
    <cellStyle name="Ergebnis 5 2 2 4 2" xfId="31629" xr:uid="{3CD32DBC-D407-470D-9109-4617DDF66625}"/>
    <cellStyle name="Ergebnis 5 2 2 5" xfId="11247" xr:uid="{C6CF5535-2214-4F65-9F0A-591AFF0515C3}"/>
    <cellStyle name="Ergebnis 5 2 2 5 2" xfId="31630" xr:uid="{F41C3D19-847D-4702-B618-ACC2ED326A64}"/>
    <cellStyle name="Ergebnis 5 2 2 6" xfId="11248" xr:uid="{1B16DC43-4DD4-4DFC-B51D-6BB3B777932D}"/>
    <cellStyle name="Ergebnis 5 2 2 6 2" xfId="31631" xr:uid="{C7CD9662-D1BD-4005-AAAF-DCF102925747}"/>
    <cellStyle name="Ergebnis 5 2 2 7" xfId="11249" xr:uid="{B05B58C7-67D9-4C50-A7EC-1784B73B34E4}"/>
    <cellStyle name="Ergebnis 5 2 2 7 2" xfId="31632" xr:uid="{A35F6764-9934-4FF1-8138-487029AD33DF}"/>
    <cellStyle name="Ergebnis 5 2 2 8" xfId="11250" xr:uid="{C265BD73-FA59-4682-A944-44FA2DDFBFFB}"/>
    <cellStyle name="Ergebnis 5 2 2 8 2" xfId="31633" xr:uid="{CCF218EF-FE50-4C90-B1CB-E055B9835194}"/>
    <cellStyle name="Ergebnis 5 2 2 9" xfId="11251" xr:uid="{8060F2C8-ED17-4E0F-BFFA-C363FB1A1176}"/>
    <cellStyle name="Ergebnis 5 2 2 9 2" xfId="31634" xr:uid="{49635C84-7163-4BD4-8B65-73EAA283B6A4}"/>
    <cellStyle name="Ergebnis 5 2 3" xfId="11252" xr:uid="{9CFC21D2-07B3-48E3-A500-DA56E05F39FE}"/>
    <cellStyle name="Ergebnis 5 2 3 10" xfId="11253" xr:uid="{3F9AF402-925F-475B-87F8-14F36DB32424}"/>
    <cellStyle name="Ergebnis 5 2 3 10 2" xfId="31635" xr:uid="{8FD170BB-E4CF-4839-B966-C09AE9FB79D4}"/>
    <cellStyle name="Ergebnis 5 2 3 11" xfId="11254" xr:uid="{6A295272-ED62-4CBC-A7AB-43821F111DC6}"/>
    <cellStyle name="Ergebnis 5 2 3 11 2" xfId="31636" xr:uid="{CDA9A88A-DDE8-44B8-BF3A-B42449148E82}"/>
    <cellStyle name="Ergebnis 5 2 3 12" xfId="11255" xr:uid="{9127AED9-D9DE-4D4A-A3DC-09CED2CDCD3B}"/>
    <cellStyle name="Ergebnis 5 2 3 12 2" xfId="31637" xr:uid="{7DDF9996-BCDB-47CB-8907-AB9AD8C4A8CB}"/>
    <cellStyle name="Ergebnis 5 2 3 13" xfId="11256" xr:uid="{E6D20E10-CF2E-46BC-9A5C-27E1B8351DCD}"/>
    <cellStyle name="Ergebnis 5 2 3 13 2" xfId="31638" xr:uid="{1E2215EA-25DB-4410-B0E6-F658C737D0C7}"/>
    <cellStyle name="Ergebnis 5 2 3 14" xfId="11257" xr:uid="{3BDD9A25-3311-4BF1-929B-D9E0AB5972A3}"/>
    <cellStyle name="Ergebnis 5 2 3 14 2" xfId="31639" xr:uid="{EACFAC37-8498-475E-BB2B-41AABD638719}"/>
    <cellStyle name="Ergebnis 5 2 3 15" xfId="31640" xr:uid="{41438D81-EC8B-4AC1-A01F-0F825B1F45A5}"/>
    <cellStyle name="Ergebnis 5 2 3 2" xfId="11258" xr:uid="{820F77C2-57A6-4366-81E4-0BA2765E75CE}"/>
    <cellStyle name="Ergebnis 5 2 3 2 2" xfId="31641" xr:uid="{70D82A31-F1BE-498A-B782-750BC6705249}"/>
    <cellStyle name="Ergebnis 5 2 3 3" xfId="11259" xr:uid="{34A3DA79-8CAF-4FF8-97A7-5E8564AAEAB8}"/>
    <cellStyle name="Ergebnis 5 2 3 3 2" xfId="31642" xr:uid="{711425E9-52F7-417B-A9B5-AB5DDF45DC76}"/>
    <cellStyle name="Ergebnis 5 2 3 4" xfId="11260" xr:uid="{93610AE4-481C-45EE-B1FF-B02F3C882A17}"/>
    <cellStyle name="Ergebnis 5 2 3 4 2" xfId="31643" xr:uid="{ED48038F-8550-4091-91D5-A89E7E6A4672}"/>
    <cellStyle name="Ergebnis 5 2 3 5" xfId="11261" xr:uid="{9C1F4AA1-B2C2-42C0-92DF-22DDA4FB130D}"/>
    <cellStyle name="Ergebnis 5 2 3 5 2" xfId="31644" xr:uid="{9F344CD1-A8A6-4B13-8C23-79F0B9723512}"/>
    <cellStyle name="Ergebnis 5 2 3 6" xfId="11262" xr:uid="{E2B3579C-72D7-46CE-968B-6D886BDA45EB}"/>
    <cellStyle name="Ergebnis 5 2 3 6 2" xfId="31645" xr:uid="{03D309A7-0AE5-42C6-B8F5-6F30D954911E}"/>
    <cellStyle name="Ergebnis 5 2 3 7" xfId="11263" xr:uid="{6F9E4EEF-0329-4C85-8696-5B931BD1A91E}"/>
    <cellStyle name="Ergebnis 5 2 3 7 2" xfId="31646" xr:uid="{35251765-6369-40B3-882C-79816A0E7233}"/>
    <cellStyle name="Ergebnis 5 2 3 8" xfId="11264" xr:uid="{B483BFD6-5EED-4A5B-B859-1E2186768278}"/>
    <cellStyle name="Ergebnis 5 2 3 8 2" xfId="31647" xr:uid="{2B90BF98-6749-44A5-88FF-ADEFFB468266}"/>
    <cellStyle name="Ergebnis 5 2 3 9" xfId="11265" xr:uid="{2E8BA5F2-87E4-4193-89C5-4C6E04F29E25}"/>
    <cellStyle name="Ergebnis 5 2 3 9 2" xfId="31648" xr:uid="{6B749A52-9B90-467C-93A8-C527998DC7AC}"/>
    <cellStyle name="Ergebnis 5 2 4" xfId="11266" xr:uid="{2B9EA800-6850-4BC3-97A3-919A43500141}"/>
    <cellStyle name="Ergebnis 5 2 4 2" xfId="31649" xr:uid="{050988C3-6AA2-4CF9-B06F-0027A37E4BED}"/>
    <cellStyle name="Ergebnis 5 2 5" xfId="11267" xr:uid="{74A6A849-0675-4524-B089-E9DF3AE3B59B}"/>
    <cellStyle name="Ergebnis 5 2 5 2" xfId="31650" xr:uid="{4F393395-E15B-4DA5-B2CC-9BA0E37BAC36}"/>
    <cellStyle name="Ergebnis 5 2 6" xfId="11268" xr:uid="{F500C706-9BED-4A7B-B8B8-AB73B01AA4DA}"/>
    <cellStyle name="Ergebnis 5 2 6 2" xfId="31651" xr:uid="{157AFCC0-5CEE-44B1-8830-5B72C28A5DC2}"/>
    <cellStyle name="Ergebnis 5 2 7" xfId="11269" xr:uid="{8422F461-1A4B-451D-881C-F8B5C871B06C}"/>
    <cellStyle name="Ergebnis 5 2 7 2" xfId="31652" xr:uid="{212DD4F8-05F0-455D-BD0C-E317D55F9F2C}"/>
    <cellStyle name="Ergebnis 5 2 8" xfId="11270" xr:uid="{6C326891-AD53-4B83-B65E-120AB8086D43}"/>
    <cellStyle name="Ergebnis 5 2 8 2" xfId="31653" xr:uid="{E5E9AB82-894C-46E3-99DD-7F17F09C605A}"/>
    <cellStyle name="Ergebnis 5 2 9" xfId="11271" xr:uid="{8EADAF40-B231-4095-8B2F-18DEBF7D2D37}"/>
    <cellStyle name="Ergebnis 5 2 9 2" xfId="31654" xr:uid="{7DA37744-BC83-4183-8E12-CD401D7B61E7}"/>
    <cellStyle name="Ergebnis 5 20" xfId="11272" xr:uid="{24B065D7-AFF4-4BF6-83BC-45F015F71768}"/>
    <cellStyle name="Ergebnis 5 20 2" xfId="31655" xr:uid="{0DF146BB-E0D5-474A-BDC1-03B34A232A6C}"/>
    <cellStyle name="Ergebnis 5 21" xfId="31656" xr:uid="{2B15BB38-B1D2-45DF-B5CF-3DA0E78DF7F2}"/>
    <cellStyle name="Ergebnis 5 3" xfId="11273" xr:uid="{187F4550-6AFC-4349-AC66-4874D663E249}"/>
    <cellStyle name="Ergebnis 5 3 10" xfId="11274" xr:uid="{AB1AC1F7-9CC5-4C74-98B0-E63AFB1D9062}"/>
    <cellStyle name="Ergebnis 5 3 10 2" xfId="31657" xr:uid="{668FD17D-18C8-43E7-8752-9DD55262F891}"/>
    <cellStyle name="Ergebnis 5 3 11" xfId="11275" xr:uid="{023117DC-82E3-4F18-B940-977FEAA0ACB8}"/>
    <cellStyle name="Ergebnis 5 3 11 2" xfId="31658" xr:uid="{BE42EE1B-1DAD-43BB-8804-F85613D65704}"/>
    <cellStyle name="Ergebnis 5 3 12" xfId="11276" xr:uid="{D68D981C-AED5-451B-B286-80CB2F4AAC6D}"/>
    <cellStyle name="Ergebnis 5 3 12 2" xfId="31659" xr:uid="{CA280899-8ED5-4BEA-B0E5-27E0147A5013}"/>
    <cellStyle name="Ergebnis 5 3 13" xfId="11277" xr:uid="{C07413AF-7A93-4A6E-8B0F-F3CE21C6C50B}"/>
    <cellStyle name="Ergebnis 5 3 13 2" xfId="31660" xr:uid="{7D0358EF-EEFD-4F2D-98AB-353C07FE6B7A}"/>
    <cellStyle name="Ergebnis 5 3 14" xfId="11278" xr:uid="{F1A244DA-1DBE-47B3-9C5D-EECA34165D85}"/>
    <cellStyle name="Ergebnis 5 3 14 2" xfId="31661" xr:uid="{420EA873-311E-4BF1-9F18-1F22A747F2C2}"/>
    <cellStyle name="Ergebnis 5 3 15" xfId="11279" xr:uid="{16586928-E008-407C-9239-EC5305667243}"/>
    <cellStyle name="Ergebnis 5 3 15 2" xfId="31662" xr:uid="{FC966592-0E0B-4E46-B2E2-A64586BA324D}"/>
    <cellStyle name="Ergebnis 5 3 16" xfId="31663" xr:uid="{424B33C3-6D84-4C28-9AFA-1D9ACDBF680E}"/>
    <cellStyle name="Ergebnis 5 3 2" xfId="11280" xr:uid="{C98F7A3D-D7ED-4E9A-8BB2-AB6866E230AF}"/>
    <cellStyle name="Ergebnis 5 3 2 10" xfId="11281" xr:uid="{9470B439-B857-435E-8046-984D8573B898}"/>
    <cellStyle name="Ergebnis 5 3 2 10 2" xfId="31664" xr:uid="{EAC4C027-6F7A-4E10-A5E6-523EFB465022}"/>
    <cellStyle name="Ergebnis 5 3 2 11" xfId="11282" xr:uid="{4BE35668-F9F6-47B9-865F-CB2C07076DAC}"/>
    <cellStyle name="Ergebnis 5 3 2 11 2" xfId="31665" xr:uid="{1C89A545-01F0-4C17-9381-1DE7C2D74820}"/>
    <cellStyle name="Ergebnis 5 3 2 12" xfId="11283" xr:uid="{520B56E0-BD2C-4B2C-B9DF-FB17B30EEF50}"/>
    <cellStyle name="Ergebnis 5 3 2 12 2" xfId="31666" xr:uid="{F05EA624-5919-44CE-AA5A-FB70FE191C6E}"/>
    <cellStyle name="Ergebnis 5 3 2 13" xfId="11284" xr:uid="{E8E38B76-0EC4-459D-8BEF-C252B5441195}"/>
    <cellStyle name="Ergebnis 5 3 2 13 2" xfId="31667" xr:uid="{51787B66-8B67-40A5-8C55-2D0C53E7326F}"/>
    <cellStyle name="Ergebnis 5 3 2 14" xfId="11285" xr:uid="{ADF29A2A-2B75-4ACD-B934-C7C1E2A4AAC2}"/>
    <cellStyle name="Ergebnis 5 3 2 14 2" xfId="31668" xr:uid="{AD4DD8AF-E4BD-40DD-98EC-EE21AEC66DFB}"/>
    <cellStyle name="Ergebnis 5 3 2 15" xfId="31669" xr:uid="{059D281F-3035-42AE-87A7-719E9C25393B}"/>
    <cellStyle name="Ergebnis 5 3 2 2" xfId="11286" xr:uid="{ACEAAC34-58EC-470E-85B8-3B4975DD2879}"/>
    <cellStyle name="Ergebnis 5 3 2 2 10" xfId="11287" xr:uid="{BA90CBB3-8ABB-4E02-B720-7361ABD0B045}"/>
    <cellStyle name="Ergebnis 5 3 2 2 10 2" xfId="31670" xr:uid="{A8DDEB8C-D6E3-46F1-B20B-5276184239EB}"/>
    <cellStyle name="Ergebnis 5 3 2 2 11" xfId="11288" xr:uid="{4A7537A4-BAA7-4357-837F-FFCBBB6C8ECA}"/>
    <cellStyle name="Ergebnis 5 3 2 2 11 2" xfId="31671" xr:uid="{AA7447B0-B725-4D1E-BE3B-2487556AA77B}"/>
    <cellStyle name="Ergebnis 5 3 2 2 12" xfId="11289" xr:uid="{9AE19415-91B0-4862-A1B8-7C7207C3EC28}"/>
    <cellStyle name="Ergebnis 5 3 2 2 12 2" xfId="31672" xr:uid="{A8F9014A-60E5-4B1E-97E7-BAF8EE13A06B}"/>
    <cellStyle name="Ergebnis 5 3 2 2 13" xfId="11290" xr:uid="{134D8451-C152-443F-9BC8-CD6E14E0B736}"/>
    <cellStyle name="Ergebnis 5 3 2 2 13 2" xfId="31673" xr:uid="{EC5EBC9F-2183-484D-BE86-3B178E6EE276}"/>
    <cellStyle name="Ergebnis 5 3 2 2 14" xfId="11291" xr:uid="{089421C3-3461-4139-BFFA-1EA6B327D571}"/>
    <cellStyle name="Ergebnis 5 3 2 2 14 2" xfId="31674" xr:uid="{36D9F6C2-AE1E-434E-85F3-D7409A92B3AC}"/>
    <cellStyle name="Ergebnis 5 3 2 2 15" xfId="31675" xr:uid="{BE56D573-244C-48D5-9C24-7F205DF1F9D1}"/>
    <cellStyle name="Ergebnis 5 3 2 2 2" xfId="11292" xr:uid="{C505ED37-DE96-4FFE-AD63-BBACB39A93A7}"/>
    <cellStyle name="Ergebnis 5 3 2 2 2 2" xfId="31676" xr:uid="{20210765-2BFA-4E35-86EE-1F6C8D166999}"/>
    <cellStyle name="Ergebnis 5 3 2 2 3" xfId="11293" xr:uid="{A423C1BE-58F6-4D89-89D8-AA660EB7ED9B}"/>
    <cellStyle name="Ergebnis 5 3 2 2 3 2" xfId="31677" xr:uid="{652277C3-D463-4968-B59C-260ADE6F9E70}"/>
    <cellStyle name="Ergebnis 5 3 2 2 4" xfId="11294" xr:uid="{04CABB38-710F-44E3-8BF6-7CD993E5F6EF}"/>
    <cellStyle name="Ergebnis 5 3 2 2 4 2" xfId="31678" xr:uid="{7C3B557B-EDC6-4FDF-8EEA-9857371F7CF3}"/>
    <cellStyle name="Ergebnis 5 3 2 2 5" xfId="11295" xr:uid="{C4D758CB-9300-48EE-9B98-E5FB8A318716}"/>
    <cellStyle name="Ergebnis 5 3 2 2 5 2" xfId="31679" xr:uid="{94602B5A-F6C6-42CA-8E54-A77AD443A009}"/>
    <cellStyle name="Ergebnis 5 3 2 2 6" xfId="11296" xr:uid="{3DD5B57D-4B22-407D-98E8-10A64BC94C13}"/>
    <cellStyle name="Ergebnis 5 3 2 2 6 2" xfId="31680" xr:uid="{F9227666-4358-4CD0-AF0B-63E27360D719}"/>
    <cellStyle name="Ergebnis 5 3 2 2 7" xfId="11297" xr:uid="{3E11EF03-2F0D-44BC-8876-7BEF687B972E}"/>
    <cellStyle name="Ergebnis 5 3 2 2 7 2" xfId="31681" xr:uid="{5A7070E4-987E-4B95-9C8F-967529D822BF}"/>
    <cellStyle name="Ergebnis 5 3 2 2 8" xfId="11298" xr:uid="{049D6D33-DB90-4554-85B9-953071C7294A}"/>
    <cellStyle name="Ergebnis 5 3 2 2 8 2" xfId="31682" xr:uid="{3B08B9EE-75F0-4BC9-90CF-23F486F08FF9}"/>
    <cellStyle name="Ergebnis 5 3 2 2 9" xfId="11299" xr:uid="{BCBDCB62-E6B3-43E6-B947-6AAFFE40EB60}"/>
    <cellStyle name="Ergebnis 5 3 2 2 9 2" xfId="31683" xr:uid="{E5253B93-C83B-4EFB-8C04-FB8CCD1FE8FF}"/>
    <cellStyle name="Ergebnis 5 3 2 3" xfId="11300" xr:uid="{C21FA9BD-5E94-4235-ACC7-7B10800D10DE}"/>
    <cellStyle name="Ergebnis 5 3 2 3 2" xfId="31684" xr:uid="{BCACD15E-095B-4010-8AEC-EBB314336AA8}"/>
    <cellStyle name="Ergebnis 5 3 2 4" xfId="11301" xr:uid="{D7B7AE60-A200-41E6-9C50-0C82C3F1A47A}"/>
    <cellStyle name="Ergebnis 5 3 2 4 2" xfId="31685" xr:uid="{EA1CF11F-24A3-43B2-8291-C9C3278AACF8}"/>
    <cellStyle name="Ergebnis 5 3 2 5" xfId="11302" xr:uid="{0CEF4D04-C4B8-4696-8005-DC503E7D9B27}"/>
    <cellStyle name="Ergebnis 5 3 2 5 2" xfId="31686" xr:uid="{394AF0B2-E4E1-4E2F-A2EF-6D1FF0B3BE1E}"/>
    <cellStyle name="Ergebnis 5 3 2 6" xfId="11303" xr:uid="{0306E3F3-307E-4A7C-A56B-35FE0FF5DBCE}"/>
    <cellStyle name="Ergebnis 5 3 2 6 2" xfId="31687" xr:uid="{665CC895-9B29-4D71-91A6-2CC0E0DB0777}"/>
    <cellStyle name="Ergebnis 5 3 2 7" xfId="11304" xr:uid="{A1911C3C-ACBC-4078-AC6A-2F4D6EC3D39D}"/>
    <cellStyle name="Ergebnis 5 3 2 7 2" xfId="31688" xr:uid="{931FD63A-4D77-4521-ADDA-D716E3E6ABF6}"/>
    <cellStyle name="Ergebnis 5 3 2 8" xfId="11305" xr:uid="{C3A60421-7D3E-4C0F-B60B-7F711A646C88}"/>
    <cellStyle name="Ergebnis 5 3 2 8 2" xfId="31689" xr:uid="{0941C106-968B-4CAD-AD17-62EF208FE5B0}"/>
    <cellStyle name="Ergebnis 5 3 2 9" xfId="11306" xr:uid="{0B36D5E5-1D1E-414A-88B3-52E1874A9DE3}"/>
    <cellStyle name="Ergebnis 5 3 2 9 2" xfId="31690" xr:uid="{782F629C-E7CC-4F25-B5E2-8FCA8B0CDBBF}"/>
    <cellStyle name="Ergebnis 5 3 3" xfId="11307" xr:uid="{29085113-9F3A-4908-8508-7AC5E13A6E6F}"/>
    <cellStyle name="Ergebnis 5 3 3 10" xfId="11308" xr:uid="{396AD8F1-BD24-4BD4-A089-045C29F2AD7A}"/>
    <cellStyle name="Ergebnis 5 3 3 10 2" xfId="31691" xr:uid="{DC2AEDE7-D301-4192-B971-13D3E6B9E43F}"/>
    <cellStyle name="Ergebnis 5 3 3 11" xfId="11309" xr:uid="{7906FF18-37D7-4FB3-98F9-BFD7586A95AB}"/>
    <cellStyle name="Ergebnis 5 3 3 11 2" xfId="31692" xr:uid="{490FDA52-2A2F-42A3-B60B-0FF05A8B8D70}"/>
    <cellStyle name="Ergebnis 5 3 3 12" xfId="11310" xr:uid="{29C899B7-0515-4387-8AB7-D00ABCAC83B6}"/>
    <cellStyle name="Ergebnis 5 3 3 12 2" xfId="31693" xr:uid="{0A71708F-41FE-43E0-B9FF-4513DECE8D0A}"/>
    <cellStyle name="Ergebnis 5 3 3 13" xfId="11311" xr:uid="{94DB6DFE-44CF-409B-8B17-E63D6BBB2512}"/>
    <cellStyle name="Ergebnis 5 3 3 13 2" xfId="31694" xr:uid="{B5AE90F0-C9D7-4E5E-9010-E7859298CA77}"/>
    <cellStyle name="Ergebnis 5 3 3 14" xfId="11312" xr:uid="{C1A5BC2F-9C8E-40ED-85A4-719EC58990A7}"/>
    <cellStyle name="Ergebnis 5 3 3 14 2" xfId="31695" xr:uid="{B33E0C74-0520-4C1F-9F38-3A8AD743FAD7}"/>
    <cellStyle name="Ergebnis 5 3 3 15" xfId="31696" xr:uid="{A81FE34A-EE26-41C2-9661-32605D2495C6}"/>
    <cellStyle name="Ergebnis 5 3 3 2" xfId="11313" xr:uid="{5828470A-CEA1-4B2D-98F3-A5B17C0BF5AB}"/>
    <cellStyle name="Ergebnis 5 3 3 2 2" xfId="31697" xr:uid="{AF825226-C561-442A-B757-875948F708CE}"/>
    <cellStyle name="Ergebnis 5 3 3 3" xfId="11314" xr:uid="{21AD4DEF-8AD2-47ED-B28A-72E34C474199}"/>
    <cellStyle name="Ergebnis 5 3 3 3 2" xfId="31698" xr:uid="{FFBE184F-C381-4559-B182-3FF859386CAE}"/>
    <cellStyle name="Ergebnis 5 3 3 4" xfId="11315" xr:uid="{3B840871-241E-4CBE-99A9-A54FC6BC062E}"/>
    <cellStyle name="Ergebnis 5 3 3 4 2" xfId="31699" xr:uid="{3C482E84-3A80-4C00-8ED8-4F15AFA38944}"/>
    <cellStyle name="Ergebnis 5 3 3 5" xfId="11316" xr:uid="{C211C300-083C-4104-8967-3909372D08C1}"/>
    <cellStyle name="Ergebnis 5 3 3 5 2" xfId="31700" xr:uid="{0DC5A5DE-2468-4F6A-B4C8-07AE89414899}"/>
    <cellStyle name="Ergebnis 5 3 3 6" xfId="11317" xr:uid="{E9B79D66-2BD5-4B3F-8A37-FC565506A0EF}"/>
    <cellStyle name="Ergebnis 5 3 3 6 2" xfId="31701" xr:uid="{A1C7AA3E-BEE7-4183-9274-CB49B2283987}"/>
    <cellStyle name="Ergebnis 5 3 3 7" xfId="11318" xr:uid="{F7027C06-F799-41EB-BC3D-AEFD7149BA9A}"/>
    <cellStyle name="Ergebnis 5 3 3 7 2" xfId="31702" xr:uid="{3A10F605-D3F0-42C0-AD6C-7C25DB53A6CA}"/>
    <cellStyle name="Ergebnis 5 3 3 8" xfId="11319" xr:uid="{9FFB7127-FDEC-4D5E-BB18-928D1E116DA7}"/>
    <cellStyle name="Ergebnis 5 3 3 8 2" xfId="31703" xr:uid="{D45A978E-62BE-45E2-B6D3-FADB2F466BF6}"/>
    <cellStyle name="Ergebnis 5 3 3 9" xfId="11320" xr:uid="{D7EDA8A1-A5D2-40FB-A593-1ACBA471B547}"/>
    <cellStyle name="Ergebnis 5 3 3 9 2" xfId="31704" xr:uid="{B3399A48-FF1E-4E69-9E13-EFD9CCABB829}"/>
    <cellStyle name="Ergebnis 5 3 4" xfId="11321" xr:uid="{02142B90-C423-4E7D-85BD-C9E27C3C63D6}"/>
    <cellStyle name="Ergebnis 5 3 4 2" xfId="31705" xr:uid="{D73BA396-A420-44A4-897A-9FC670AA4D71}"/>
    <cellStyle name="Ergebnis 5 3 5" xfId="11322" xr:uid="{79E25795-B343-4D41-94C3-1F5ECE96591B}"/>
    <cellStyle name="Ergebnis 5 3 5 2" xfId="31706" xr:uid="{8E5E4C42-B8EE-4D64-BD47-048F9D838743}"/>
    <cellStyle name="Ergebnis 5 3 6" xfId="11323" xr:uid="{B36A7570-534A-44F8-8945-5D9790BF7748}"/>
    <cellStyle name="Ergebnis 5 3 6 2" xfId="31707" xr:uid="{F768AB56-4AFB-4920-A18C-9085BFF40344}"/>
    <cellStyle name="Ergebnis 5 3 7" xfId="11324" xr:uid="{71F034ED-4767-46E6-B570-FA470FACAEA4}"/>
    <cellStyle name="Ergebnis 5 3 7 2" xfId="31708" xr:uid="{F55769F7-3B38-4536-BA1A-F994CFE4C187}"/>
    <cellStyle name="Ergebnis 5 3 8" xfId="11325" xr:uid="{4AEFD180-7602-4EA5-8BAD-E000506F360D}"/>
    <cellStyle name="Ergebnis 5 3 8 2" xfId="31709" xr:uid="{49426C5F-DABF-4F28-8B54-7044D7500C6E}"/>
    <cellStyle name="Ergebnis 5 3 9" xfId="11326" xr:uid="{65EE4736-482E-49EC-B888-933264A7E48F}"/>
    <cellStyle name="Ergebnis 5 3 9 2" xfId="31710" xr:uid="{715E2AB9-6F69-422C-87E3-0E24E7323210}"/>
    <cellStyle name="Ergebnis 5 4" xfId="11327" xr:uid="{DE28C21F-13FE-4F18-85C3-EA4F37ED5CE7}"/>
    <cellStyle name="Ergebnis 5 4 10" xfId="11328" xr:uid="{EEEDC7D5-1755-4622-A093-08E78042133A}"/>
    <cellStyle name="Ergebnis 5 4 10 2" xfId="31711" xr:uid="{82190826-C55D-4130-9B20-5FEDAD4569C4}"/>
    <cellStyle name="Ergebnis 5 4 11" xfId="11329" xr:uid="{E081E272-6D63-4030-B5E7-8DAE6CD1503B}"/>
    <cellStyle name="Ergebnis 5 4 11 2" xfId="31712" xr:uid="{74CCE93B-6A14-4EE6-8738-E4DBB15857FF}"/>
    <cellStyle name="Ergebnis 5 4 12" xfId="11330" xr:uid="{BD626CAF-2058-495E-A984-881B51D09B98}"/>
    <cellStyle name="Ergebnis 5 4 12 2" xfId="31713" xr:uid="{D09C4F64-7743-4CE3-AAF0-50C00286C504}"/>
    <cellStyle name="Ergebnis 5 4 13" xfId="11331" xr:uid="{80821F36-CC6B-4114-95CF-00AA7C544767}"/>
    <cellStyle name="Ergebnis 5 4 13 2" xfId="31714" xr:uid="{8CD8C522-6AC5-44D4-8737-AF99D1EC7A3E}"/>
    <cellStyle name="Ergebnis 5 4 14" xfId="11332" xr:uid="{60C2F863-21FF-4442-8B32-CB020F775F82}"/>
    <cellStyle name="Ergebnis 5 4 14 2" xfId="31715" xr:uid="{892701D8-9CDB-40EB-A643-48A5A2A10E92}"/>
    <cellStyle name="Ergebnis 5 4 15" xfId="11333" xr:uid="{D33197A7-6323-484E-A9A0-BFBFE988A466}"/>
    <cellStyle name="Ergebnis 5 4 15 2" xfId="31716" xr:uid="{BB3327D7-D4A8-418F-814A-C91806178C79}"/>
    <cellStyle name="Ergebnis 5 4 16" xfId="31717" xr:uid="{4FD417F9-0A06-4721-86F0-5586DE7AA143}"/>
    <cellStyle name="Ergebnis 5 4 2" xfId="11334" xr:uid="{F40E1224-5565-4333-BB09-7F532AB53DC1}"/>
    <cellStyle name="Ergebnis 5 4 2 10" xfId="11335" xr:uid="{FAB0D344-B0C8-4F96-B7AE-F8870FCCEA2D}"/>
    <cellStyle name="Ergebnis 5 4 2 10 2" xfId="31718" xr:uid="{A89D7D0F-5501-4BF5-9233-792ED47BC770}"/>
    <cellStyle name="Ergebnis 5 4 2 11" xfId="11336" xr:uid="{403D7795-63C3-4050-B795-345AF8D864A7}"/>
    <cellStyle name="Ergebnis 5 4 2 11 2" xfId="31719" xr:uid="{EB7C8E7D-526A-4658-A928-6CC64E42D8A6}"/>
    <cellStyle name="Ergebnis 5 4 2 12" xfId="11337" xr:uid="{7A9B7D56-17B6-457E-90DA-1555743DD17B}"/>
    <cellStyle name="Ergebnis 5 4 2 12 2" xfId="31720" xr:uid="{2F334BCA-3A88-49B5-8B3E-DA90BA5D1AFB}"/>
    <cellStyle name="Ergebnis 5 4 2 13" xfId="11338" xr:uid="{C5A0A216-E2DA-468C-9A8D-5395C6504A15}"/>
    <cellStyle name="Ergebnis 5 4 2 13 2" xfId="31721" xr:uid="{B791D870-B2AC-4AD2-8A1C-8E71FC595CE3}"/>
    <cellStyle name="Ergebnis 5 4 2 14" xfId="11339" xr:uid="{3F3658CD-3BB5-4982-9203-DCB37BF7D3FD}"/>
    <cellStyle name="Ergebnis 5 4 2 14 2" xfId="31722" xr:uid="{1A75B68D-EABD-478A-8890-1ED8795E92BE}"/>
    <cellStyle name="Ergebnis 5 4 2 15" xfId="31723" xr:uid="{C0ED560A-5BFD-4AB8-A8B0-17B6F4ACA994}"/>
    <cellStyle name="Ergebnis 5 4 2 2" xfId="11340" xr:uid="{8D548889-6BF7-4EE4-9B3E-8CE46BEFAD75}"/>
    <cellStyle name="Ergebnis 5 4 2 2 10" xfId="11341" xr:uid="{241D6BAC-F0F3-431E-A946-7D62465DDC43}"/>
    <cellStyle name="Ergebnis 5 4 2 2 10 2" xfId="31724" xr:uid="{01842061-CF52-4D0B-999D-02303D75DD30}"/>
    <cellStyle name="Ergebnis 5 4 2 2 11" xfId="11342" xr:uid="{E0FADB42-C8CD-481B-BDB0-DB4C03ACB9D9}"/>
    <cellStyle name="Ergebnis 5 4 2 2 11 2" xfId="31725" xr:uid="{7C263D6F-19DE-4F8B-8EC0-EE1E0908ADB8}"/>
    <cellStyle name="Ergebnis 5 4 2 2 12" xfId="11343" xr:uid="{D9510868-F23F-4305-AEF6-9B7ED6BF8E22}"/>
    <cellStyle name="Ergebnis 5 4 2 2 12 2" xfId="31726" xr:uid="{5005E302-88FD-452E-9F95-7F6AA201BEFD}"/>
    <cellStyle name="Ergebnis 5 4 2 2 13" xfId="11344" xr:uid="{2B91A33B-CC98-4DC3-A90E-B3EF41DB2ED9}"/>
    <cellStyle name="Ergebnis 5 4 2 2 13 2" xfId="31727" xr:uid="{E79CBF9E-A021-4AC2-8ECA-CC677425CB01}"/>
    <cellStyle name="Ergebnis 5 4 2 2 14" xfId="11345" xr:uid="{35307AE6-8298-4516-8383-2BA7E94445F5}"/>
    <cellStyle name="Ergebnis 5 4 2 2 14 2" xfId="31728" xr:uid="{5F3E1A12-3B31-40EF-B895-56165D0994DC}"/>
    <cellStyle name="Ergebnis 5 4 2 2 15" xfId="31729" xr:uid="{0A291632-F5C9-4761-9CE9-3D767206952E}"/>
    <cellStyle name="Ergebnis 5 4 2 2 2" xfId="11346" xr:uid="{822F185A-FE6E-4308-8C99-3897292CC60B}"/>
    <cellStyle name="Ergebnis 5 4 2 2 2 2" xfId="31730" xr:uid="{1A3D8CB7-7CE8-4B99-BDD0-5819F9A93AC3}"/>
    <cellStyle name="Ergebnis 5 4 2 2 3" xfId="11347" xr:uid="{7CCAB7C2-CF71-46E8-B3FB-2337F4034608}"/>
    <cellStyle name="Ergebnis 5 4 2 2 3 2" xfId="31731" xr:uid="{27FB97E0-87CF-485C-9735-15FA998D5620}"/>
    <cellStyle name="Ergebnis 5 4 2 2 4" xfId="11348" xr:uid="{5A82755A-8D1D-488C-8D0C-C18A4F94505A}"/>
    <cellStyle name="Ergebnis 5 4 2 2 4 2" xfId="31732" xr:uid="{459AF839-EACE-4C69-B507-3FF9DE39EC81}"/>
    <cellStyle name="Ergebnis 5 4 2 2 5" xfId="11349" xr:uid="{9F926493-8142-482C-9826-A65F3E0929DA}"/>
    <cellStyle name="Ergebnis 5 4 2 2 5 2" xfId="31733" xr:uid="{72493FF5-A3EB-4B6E-BF7E-6C2102F44D73}"/>
    <cellStyle name="Ergebnis 5 4 2 2 6" xfId="11350" xr:uid="{B1A57387-B33C-44B7-BB23-CCBCDEB4AF83}"/>
    <cellStyle name="Ergebnis 5 4 2 2 6 2" xfId="31734" xr:uid="{D7A3B78F-C671-4913-A48C-EE967961943A}"/>
    <cellStyle name="Ergebnis 5 4 2 2 7" xfId="11351" xr:uid="{C1617C3A-C6DB-449D-9B34-CED40E4D03B3}"/>
    <cellStyle name="Ergebnis 5 4 2 2 7 2" xfId="31735" xr:uid="{8DFBE88B-3450-445E-9A5B-E6C67076563A}"/>
    <cellStyle name="Ergebnis 5 4 2 2 8" xfId="11352" xr:uid="{671C4CAB-95A1-4819-8B51-D7BC8C622ADF}"/>
    <cellStyle name="Ergebnis 5 4 2 2 8 2" xfId="31736" xr:uid="{9D07FCEE-21CA-4703-B974-8318E2759797}"/>
    <cellStyle name="Ergebnis 5 4 2 2 9" xfId="11353" xr:uid="{967332E3-88D1-4A7B-84A6-0E05048421F5}"/>
    <cellStyle name="Ergebnis 5 4 2 2 9 2" xfId="31737" xr:uid="{60E6B90E-25AD-4710-B8EF-F75D981229AA}"/>
    <cellStyle name="Ergebnis 5 4 2 3" xfId="11354" xr:uid="{253009A3-6098-4F5E-8E73-DDAFAFF1706C}"/>
    <cellStyle name="Ergebnis 5 4 2 3 2" xfId="31738" xr:uid="{D933FD29-552F-442F-9A17-BC0628E7A99B}"/>
    <cellStyle name="Ergebnis 5 4 2 4" xfId="11355" xr:uid="{9B428DF8-B1B8-45E1-A15E-1C48E85DA86E}"/>
    <cellStyle name="Ergebnis 5 4 2 4 2" xfId="31739" xr:uid="{ADB7FC22-E803-4F13-ABCC-B404A7C0316A}"/>
    <cellStyle name="Ergebnis 5 4 2 5" xfId="11356" xr:uid="{3E15044C-10E1-4402-A087-7A3CEF125BF9}"/>
    <cellStyle name="Ergebnis 5 4 2 5 2" xfId="31740" xr:uid="{6B14D938-97E2-4CA4-845C-3392F696B6A6}"/>
    <cellStyle name="Ergebnis 5 4 2 6" xfId="11357" xr:uid="{A391FDB6-1A0A-49CC-AC49-20A6B4F041D4}"/>
    <cellStyle name="Ergebnis 5 4 2 6 2" xfId="31741" xr:uid="{F8CC5029-6DB6-4C7E-A614-311AB662C31A}"/>
    <cellStyle name="Ergebnis 5 4 2 7" xfId="11358" xr:uid="{039CEEB6-02E4-4D7D-9A6D-15C7DD179879}"/>
    <cellStyle name="Ergebnis 5 4 2 7 2" xfId="31742" xr:uid="{4D7198CF-2142-4CDC-9F64-388253EC6380}"/>
    <cellStyle name="Ergebnis 5 4 2 8" xfId="11359" xr:uid="{66CF39A1-2191-4814-809F-581F0B6F91C1}"/>
    <cellStyle name="Ergebnis 5 4 2 8 2" xfId="31743" xr:uid="{64EA6EE4-5B1F-4782-860C-6BB76202C0CE}"/>
    <cellStyle name="Ergebnis 5 4 2 9" xfId="11360" xr:uid="{AD7AB1CB-40AD-4045-99AB-E6B75CC00C82}"/>
    <cellStyle name="Ergebnis 5 4 2 9 2" xfId="31744" xr:uid="{E437F057-B25B-4114-A753-FFC5EE7200CE}"/>
    <cellStyle name="Ergebnis 5 4 3" xfId="11361" xr:uid="{8DDCFF07-A3A7-4EAB-8AA8-79043A0DCD1F}"/>
    <cellStyle name="Ergebnis 5 4 3 10" xfId="11362" xr:uid="{9BE9E59A-63FC-4E3D-B9B4-E9A5212A44A8}"/>
    <cellStyle name="Ergebnis 5 4 3 10 2" xfId="31745" xr:uid="{4D62F377-0AB6-4C4F-A417-F02EFF106EB9}"/>
    <cellStyle name="Ergebnis 5 4 3 11" xfId="11363" xr:uid="{69927174-E31D-4CBF-ADAD-2FBF9D620223}"/>
    <cellStyle name="Ergebnis 5 4 3 11 2" xfId="31746" xr:uid="{1A07726C-F392-4A3A-B0E1-0ED3DD0C1F87}"/>
    <cellStyle name="Ergebnis 5 4 3 12" xfId="11364" xr:uid="{B59D9BFF-A74C-45F8-95E0-CB0C4C401297}"/>
    <cellStyle name="Ergebnis 5 4 3 12 2" xfId="31747" xr:uid="{1910590A-8345-4777-840E-1E24E7943585}"/>
    <cellStyle name="Ergebnis 5 4 3 13" xfId="11365" xr:uid="{CA3B64DF-6D1A-4FF9-9578-3211DD7A95B5}"/>
    <cellStyle name="Ergebnis 5 4 3 13 2" xfId="31748" xr:uid="{153A03FB-6913-4E3C-BDB0-6FE7A102C5FA}"/>
    <cellStyle name="Ergebnis 5 4 3 14" xfId="11366" xr:uid="{0DBB35F7-52D5-4FCD-A64C-539C231DE443}"/>
    <cellStyle name="Ergebnis 5 4 3 14 2" xfId="31749" xr:uid="{B7D1DD94-D950-48D5-98F6-7C5FD2663C7B}"/>
    <cellStyle name="Ergebnis 5 4 3 15" xfId="31750" xr:uid="{A4887D73-D54B-46EB-A161-D3A5074E1A95}"/>
    <cellStyle name="Ergebnis 5 4 3 2" xfId="11367" xr:uid="{4544E794-A2AF-4AF1-A893-214DEBE0FC2A}"/>
    <cellStyle name="Ergebnis 5 4 3 2 2" xfId="31751" xr:uid="{A19D7FD5-AC47-49C6-88B7-0C2460880838}"/>
    <cellStyle name="Ergebnis 5 4 3 3" xfId="11368" xr:uid="{258419D3-5FB5-43E2-9CED-BB0FB44E1C04}"/>
    <cellStyle name="Ergebnis 5 4 3 3 2" xfId="31752" xr:uid="{0C3A0526-CB75-47F6-AA34-3DF3AE3B5765}"/>
    <cellStyle name="Ergebnis 5 4 3 4" xfId="11369" xr:uid="{08B54ACF-4E8B-441A-AEC0-471AE01CC950}"/>
    <cellStyle name="Ergebnis 5 4 3 4 2" xfId="31753" xr:uid="{351787C2-EB9B-4B3C-9719-349C9144E70D}"/>
    <cellStyle name="Ergebnis 5 4 3 5" xfId="11370" xr:uid="{1A10D530-262E-4F1D-B70F-B4CF006750B5}"/>
    <cellStyle name="Ergebnis 5 4 3 5 2" xfId="31754" xr:uid="{BE9B582B-85E7-4588-A565-574D676EDB8F}"/>
    <cellStyle name="Ergebnis 5 4 3 6" xfId="11371" xr:uid="{A462DC16-29B9-4149-88C7-8C850A83CABF}"/>
    <cellStyle name="Ergebnis 5 4 3 6 2" xfId="31755" xr:uid="{4CC968B7-211F-4C67-8799-29B9248A9D2E}"/>
    <cellStyle name="Ergebnis 5 4 3 7" xfId="11372" xr:uid="{E930EDC8-EA61-4DC9-AA63-437C83B1E830}"/>
    <cellStyle name="Ergebnis 5 4 3 7 2" xfId="31756" xr:uid="{F751A519-458D-4F35-AF62-FD12A315424F}"/>
    <cellStyle name="Ergebnis 5 4 3 8" xfId="11373" xr:uid="{BB12B992-D21B-415F-A249-4C203A39D700}"/>
    <cellStyle name="Ergebnis 5 4 3 8 2" xfId="31757" xr:uid="{E482F60C-A24E-49D1-B8A0-EBA502BB80CD}"/>
    <cellStyle name="Ergebnis 5 4 3 9" xfId="11374" xr:uid="{AA4A2860-F4B9-4655-85B3-967D39D9F0BF}"/>
    <cellStyle name="Ergebnis 5 4 3 9 2" xfId="31758" xr:uid="{EDAFC1A9-8F56-4CD5-BFC1-3030AEE01CEB}"/>
    <cellStyle name="Ergebnis 5 4 4" xfId="11375" xr:uid="{8E70C50E-52E5-46E7-8610-C3FCD8111E4D}"/>
    <cellStyle name="Ergebnis 5 4 4 2" xfId="31759" xr:uid="{2EDB2C80-564F-423D-B63A-1C383F305A00}"/>
    <cellStyle name="Ergebnis 5 4 5" xfId="11376" xr:uid="{0140D667-EE60-44D1-9A9B-00BF0062C892}"/>
    <cellStyle name="Ergebnis 5 4 5 2" xfId="31760" xr:uid="{FF4B1FFA-6A8E-402E-9EDF-0009EEC120E2}"/>
    <cellStyle name="Ergebnis 5 4 6" xfId="11377" xr:uid="{A77B62C7-DBF0-4973-AF69-7B2C6BF1BFB7}"/>
    <cellStyle name="Ergebnis 5 4 6 2" xfId="31761" xr:uid="{DADD9CC1-12DB-4378-AE63-778C31D317B0}"/>
    <cellStyle name="Ergebnis 5 4 7" xfId="11378" xr:uid="{0DABCB40-F1A8-4094-B2E1-A5F80C99B7C1}"/>
    <cellStyle name="Ergebnis 5 4 7 2" xfId="31762" xr:uid="{0EB7C1E8-D492-403C-B738-66CA1D7F8EE8}"/>
    <cellStyle name="Ergebnis 5 4 8" xfId="11379" xr:uid="{A5045393-94D9-4CB4-94AC-77E946B8BEBF}"/>
    <cellStyle name="Ergebnis 5 4 8 2" xfId="31763" xr:uid="{5CF34BE2-72C1-4852-BE62-A0CA1ED0C69E}"/>
    <cellStyle name="Ergebnis 5 4 9" xfId="11380" xr:uid="{1B248B00-99C5-426D-8874-CBDD99C46CF2}"/>
    <cellStyle name="Ergebnis 5 4 9 2" xfId="31764" xr:uid="{F637C2F0-B871-40BA-9FF1-207F79942B93}"/>
    <cellStyle name="Ergebnis 5 5" xfId="11381" xr:uid="{84EE35FC-1B33-43FC-9E74-707994FF888C}"/>
    <cellStyle name="Ergebnis 5 5 10" xfId="11382" xr:uid="{449C2353-FC18-44C7-9B96-04D790FA4FA0}"/>
    <cellStyle name="Ergebnis 5 5 10 2" xfId="31765" xr:uid="{C396B8B1-8F11-46B4-BDF2-4B8DB59D2601}"/>
    <cellStyle name="Ergebnis 5 5 11" xfId="11383" xr:uid="{5AF543A8-6DCC-423F-924C-7F2144C7725E}"/>
    <cellStyle name="Ergebnis 5 5 11 2" xfId="31766" xr:uid="{F35E1536-6AA5-4D6C-B023-2A177979C81A}"/>
    <cellStyle name="Ergebnis 5 5 12" xfId="11384" xr:uid="{8F2ED197-49E0-4912-8F3E-4C7CE65556CB}"/>
    <cellStyle name="Ergebnis 5 5 12 2" xfId="31767" xr:uid="{F92B0AE7-EF8F-4637-9EB5-30CC23A42C8C}"/>
    <cellStyle name="Ergebnis 5 5 13" xfId="11385" xr:uid="{B85D67A9-5F7C-4209-8C02-3ED7EA4D7A46}"/>
    <cellStyle name="Ergebnis 5 5 13 2" xfId="31768" xr:uid="{CC8090F8-AD77-41DB-A1B0-DB6CB1688316}"/>
    <cellStyle name="Ergebnis 5 5 14" xfId="11386" xr:uid="{9AC5B99A-31B0-47CA-889D-87DB564883BB}"/>
    <cellStyle name="Ergebnis 5 5 14 2" xfId="31769" xr:uid="{8341868B-80EA-4947-A9C7-A8B4D74A63C2}"/>
    <cellStyle name="Ergebnis 5 5 15" xfId="11387" xr:uid="{18A31876-1E16-4DBE-B380-2B55A2CE7929}"/>
    <cellStyle name="Ergebnis 5 5 15 2" xfId="31770" xr:uid="{C7F06961-FEDB-45D7-BD58-AE8CABC4ADAE}"/>
    <cellStyle name="Ergebnis 5 5 16" xfId="31771" xr:uid="{83762FCC-A905-4914-A3E7-C2D34A2C1661}"/>
    <cellStyle name="Ergebnis 5 5 2" xfId="11388" xr:uid="{3FD7A579-0FBA-4E1D-B4E2-BA1953987A4A}"/>
    <cellStyle name="Ergebnis 5 5 2 10" xfId="11389" xr:uid="{65009BF6-E4A2-4B28-B61D-9FADA4E5014C}"/>
    <cellStyle name="Ergebnis 5 5 2 10 2" xfId="31772" xr:uid="{3AE47986-5E4B-4CA2-9E22-309002E1F6B7}"/>
    <cellStyle name="Ergebnis 5 5 2 11" xfId="11390" xr:uid="{A5DE2783-9DFE-44B0-A092-21C5A61C74EB}"/>
    <cellStyle name="Ergebnis 5 5 2 11 2" xfId="31773" xr:uid="{64B5A31C-F620-4979-B482-65EDD9104775}"/>
    <cellStyle name="Ergebnis 5 5 2 12" xfId="11391" xr:uid="{3DA40F56-1FFE-405C-ACA5-3DF163B41989}"/>
    <cellStyle name="Ergebnis 5 5 2 12 2" xfId="31774" xr:uid="{75A18E4A-56A1-498B-B7C9-E0C02ED7C54E}"/>
    <cellStyle name="Ergebnis 5 5 2 13" xfId="11392" xr:uid="{355106C0-65EC-47AD-B074-A06064FA52FA}"/>
    <cellStyle name="Ergebnis 5 5 2 13 2" xfId="31775" xr:uid="{840B5113-6551-42C7-84B7-7588462CC0E8}"/>
    <cellStyle name="Ergebnis 5 5 2 14" xfId="11393" xr:uid="{620334B9-6886-4E80-B389-F3087D0B1D95}"/>
    <cellStyle name="Ergebnis 5 5 2 14 2" xfId="31776" xr:uid="{96466C9A-01B6-488A-92EB-9082768B1517}"/>
    <cellStyle name="Ergebnis 5 5 2 15" xfId="31777" xr:uid="{A6F58166-15F0-43B4-8FDF-1DAA79586BD9}"/>
    <cellStyle name="Ergebnis 5 5 2 2" xfId="11394" xr:uid="{69744C7F-F5B2-471C-A39F-494FC74DE463}"/>
    <cellStyle name="Ergebnis 5 5 2 2 10" xfId="11395" xr:uid="{E1F8D920-B720-4AB3-8BEF-5FA5DB4B489B}"/>
    <cellStyle name="Ergebnis 5 5 2 2 10 2" xfId="31778" xr:uid="{A76DDF6C-33E4-46CB-8955-A361563335DC}"/>
    <cellStyle name="Ergebnis 5 5 2 2 11" xfId="11396" xr:uid="{6683A664-787B-414B-9407-D63C5BEDCFAF}"/>
    <cellStyle name="Ergebnis 5 5 2 2 11 2" xfId="31779" xr:uid="{F77368BF-FB00-460D-9A63-10E03201DAF9}"/>
    <cellStyle name="Ergebnis 5 5 2 2 12" xfId="11397" xr:uid="{B65BF47C-14C6-41CC-9A76-ABA684ED9AC8}"/>
    <cellStyle name="Ergebnis 5 5 2 2 12 2" xfId="31780" xr:uid="{854D5B28-5D9E-4044-BCDD-90928B29DA60}"/>
    <cellStyle name="Ergebnis 5 5 2 2 13" xfId="11398" xr:uid="{4B5FF718-F714-4AF1-9A13-1D5A663374EE}"/>
    <cellStyle name="Ergebnis 5 5 2 2 13 2" xfId="31781" xr:uid="{DA0ECCA9-C72B-4964-BD63-1901653BB569}"/>
    <cellStyle name="Ergebnis 5 5 2 2 14" xfId="11399" xr:uid="{5AED9073-9BDA-4ED4-AE8A-B63497EE421D}"/>
    <cellStyle name="Ergebnis 5 5 2 2 14 2" xfId="31782" xr:uid="{E5130A87-E5E0-4641-994B-84DD4469C3AD}"/>
    <cellStyle name="Ergebnis 5 5 2 2 15" xfId="31783" xr:uid="{238C1DE4-D29E-4EBC-AA8C-46797B2F98D1}"/>
    <cellStyle name="Ergebnis 5 5 2 2 2" xfId="11400" xr:uid="{8BE83E36-E40C-4435-B095-C022A692EA7C}"/>
    <cellStyle name="Ergebnis 5 5 2 2 2 2" xfId="31784" xr:uid="{CD2FFB3B-BE16-4B0F-9558-78A5D36694C3}"/>
    <cellStyle name="Ergebnis 5 5 2 2 3" xfId="11401" xr:uid="{AA1946D7-5764-4282-A58B-AE229BED6346}"/>
    <cellStyle name="Ergebnis 5 5 2 2 3 2" xfId="31785" xr:uid="{26DF91C4-DB5C-45CB-BC81-7C2C9F80518A}"/>
    <cellStyle name="Ergebnis 5 5 2 2 4" xfId="11402" xr:uid="{A663D16B-4EE1-4FA3-87AC-55E6DD97756A}"/>
    <cellStyle name="Ergebnis 5 5 2 2 4 2" xfId="31786" xr:uid="{0CA70E51-CC2B-46E7-9D0E-D53DE19C8849}"/>
    <cellStyle name="Ergebnis 5 5 2 2 5" xfId="11403" xr:uid="{F7CB47D4-D4D1-4475-AE59-3FF586522A88}"/>
    <cellStyle name="Ergebnis 5 5 2 2 5 2" xfId="31787" xr:uid="{0ACBE230-325D-43AD-8FF8-AD6EBB182D48}"/>
    <cellStyle name="Ergebnis 5 5 2 2 6" xfId="11404" xr:uid="{7076C8AE-067D-4302-B9C9-86FEA5D924D3}"/>
    <cellStyle name="Ergebnis 5 5 2 2 6 2" xfId="31788" xr:uid="{FD7FBF1B-9FA5-48E0-BEC4-9ED4F8183FB3}"/>
    <cellStyle name="Ergebnis 5 5 2 2 7" xfId="11405" xr:uid="{ED4C9244-A8C1-4EE6-9F51-DE548665DF22}"/>
    <cellStyle name="Ergebnis 5 5 2 2 7 2" xfId="31789" xr:uid="{6DD0E524-D1EE-48E4-A5A0-DA7140A4B710}"/>
    <cellStyle name="Ergebnis 5 5 2 2 8" xfId="11406" xr:uid="{8E01388F-9792-40F0-8439-054BAD3C9CB4}"/>
    <cellStyle name="Ergebnis 5 5 2 2 8 2" xfId="31790" xr:uid="{164975E7-87B8-401F-B29B-3E905CED7D3A}"/>
    <cellStyle name="Ergebnis 5 5 2 2 9" xfId="11407" xr:uid="{0C63C7B2-170A-4A24-B011-442E0878CC5B}"/>
    <cellStyle name="Ergebnis 5 5 2 2 9 2" xfId="31791" xr:uid="{4D0FE758-FAE8-4DD2-BD4C-0086022716DD}"/>
    <cellStyle name="Ergebnis 5 5 2 3" xfId="11408" xr:uid="{B4F810EC-E90A-4B38-AB2C-4AF2D292F802}"/>
    <cellStyle name="Ergebnis 5 5 2 3 2" xfId="31792" xr:uid="{91B2ABA0-FD26-4C51-945A-9FFB2C05443B}"/>
    <cellStyle name="Ergebnis 5 5 2 4" xfId="11409" xr:uid="{7D4F61C4-E63B-4183-BF51-F630322868ED}"/>
    <cellStyle name="Ergebnis 5 5 2 4 2" xfId="31793" xr:uid="{64A4A93B-FF32-4A12-9212-5988C97DBF27}"/>
    <cellStyle name="Ergebnis 5 5 2 5" xfId="11410" xr:uid="{F9400E59-78EB-4C5E-B030-39D91DA8D0E5}"/>
    <cellStyle name="Ergebnis 5 5 2 5 2" xfId="31794" xr:uid="{73089DB5-6E4F-4BF2-9367-4EA5A21A7820}"/>
    <cellStyle name="Ergebnis 5 5 2 6" xfId="11411" xr:uid="{50964374-B687-46FC-8936-B151FEF430B2}"/>
    <cellStyle name="Ergebnis 5 5 2 6 2" xfId="31795" xr:uid="{FD3F73F7-9E30-4D55-A37A-63C4154D697C}"/>
    <cellStyle name="Ergebnis 5 5 2 7" xfId="11412" xr:uid="{B4CA345A-D0DA-42CB-A5E2-604F68B110ED}"/>
    <cellStyle name="Ergebnis 5 5 2 7 2" xfId="31796" xr:uid="{F2E7824B-61BC-4713-9627-F5436381BC2E}"/>
    <cellStyle name="Ergebnis 5 5 2 8" xfId="11413" xr:uid="{88A123CF-15F2-4CF0-B721-57BF8A700376}"/>
    <cellStyle name="Ergebnis 5 5 2 8 2" xfId="31797" xr:uid="{961D013C-A549-4213-B4EC-CE9264172C33}"/>
    <cellStyle name="Ergebnis 5 5 2 9" xfId="11414" xr:uid="{E4843BBB-E0B2-4C39-A4CD-8C633A4E5FFA}"/>
    <cellStyle name="Ergebnis 5 5 2 9 2" xfId="31798" xr:uid="{AB05514F-F4BA-4BF5-AB65-51CA6244AA3A}"/>
    <cellStyle name="Ergebnis 5 5 3" xfId="11415" xr:uid="{A79B0FA7-5134-40B3-8054-846243106B6F}"/>
    <cellStyle name="Ergebnis 5 5 3 10" xfId="11416" xr:uid="{B0C008B1-D73A-47FE-8C31-7155C32A23B3}"/>
    <cellStyle name="Ergebnis 5 5 3 10 2" xfId="31799" xr:uid="{F5673758-0774-4ABB-B1BF-2519AFB55595}"/>
    <cellStyle name="Ergebnis 5 5 3 11" xfId="11417" xr:uid="{30659D6D-0B88-49E0-923F-543EEBD1CE01}"/>
    <cellStyle name="Ergebnis 5 5 3 11 2" xfId="31800" xr:uid="{F5E9BC57-6B31-4EFD-AC37-46D632CCD22C}"/>
    <cellStyle name="Ergebnis 5 5 3 12" xfId="11418" xr:uid="{96D94592-AD19-45FC-8DE1-6EF5D45150C3}"/>
    <cellStyle name="Ergebnis 5 5 3 12 2" xfId="31801" xr:uid="{0955C513-6803-4BD1-8D9E-607D9C7CA50A}"/>
    <cellStyle name="Ergebnis 5 5 3 13" xfId="11419" xr:uid="{D8760EF2-4383-42CB-94A4-782425C97B25}"/>
    <cellStyle name="Ergebnis 5 5 3 13 2" xfId="31802" xr:uid="{FF2EE75A-D478-480F-BDEC-F137314FE2C2}"/>
    <cellStyle name="Ergebnis 5 5 3 14" xfId="11420" xr:uid="{49ECF71C-89A6-4258-9239-3CAF05EC7F3B}"/>
    <cellStyle name="Ergebnis 5 5 3 14 2" xfId="31803" xr:uid="{147A2F8B-8357-455B-A896-334C0ABAFAC7}"/>
    <cellStyle name="Ergebnis 5 5 3 15" xfId="31804" xr:uid="{03EFBEEF-542B-4AEC-B338-B2F4A24F6FD2}"/>
    <cellStyle name="Ergebnis 5 5 3 2" xfId="11421" xr:uid="{D2AB7618-D4C6-4CF7-84BC-D76C1CB6FD61}"/>
    <cellStyle name="Ergebnis 5 5 3 2 2" xfId="31805" xr:uid="{7585E9C3-9E5F-41EA-9CA1-FCC9A32E7BF4}"/>
    <cellStyle name="Ergebnis 5 5 3 3" xfId="11422" xr:uid="{9163C19B-EEBE-4C5E-A9DF-154B0D8F07C7}"/>
    <cellStyle name="Ergebnis 5 5 3 3 2" xfId="31806" xr:uid="{716FB149-F194-45E8-9788-1A9963BEB553}"/>
    <cellStyle name="Ergebnis 5 5 3 4" xfId="11423" xr:uid="{330F7FB4-C6DD-448B-8FB8-4B5321548ECA}"/>
    <cellStyle name="Ergebnis 5 5 3 4 2" xfId="31807" xr:uid="{6F08051D-BB5D-47E5-AF06-EFBD787F2D4D}"/>
    <cellStyle name="Ergebnis 5 5 3 5" xfId="11424" xr:uid="{B252A0BA-FE7E-4EEE-A55E-DDCBF5D3571C}"/>
    <cellStyle name="Ergebnis 5 5 3 5 2" xfId="31808" xr:uid="{D90831B6-C54D-4D0D-8587-256711469B07}"/>
    <cellStyle name="Ergebnis 5 5 3 6" xfId="11425" xr:uid="{4B6899C1-483D-4A02-A694-D4CC192C18B1}"/>
    <cellStyle name="Ergebnis 5 5 3 6 2" xfId="31809" xr:uid="{77418C6D-E947-4829-9C7A-EF6BCD44ED3F}"/>
    <cellStyle name="Ergebnis 5 5 3 7" xfId="11426" xr:uid="{828F61C1-5AE0-4766-ABF9-161E5CC79679}"/>
    <cellStyle name="Ergebnis 5 5 3 7 2" xfId="31810" xr:uid="{8C43DDA3-90FA-4DF9-A332-6F7BC32A96A2}"/>
    <cellStyle name="Ergebnis 5 5 3 8" xfId="11427" xr:uid="{3B21336E-423B-4584-A516-E3DCDA4A76BE}"/>
    <cellStyle name="Ergebnis 5 5 3 8 2" xfId="31811" xr:uid="{6C204AF5-D349-47DA-B195-4F4D7F2F6594}"/>
    <cellStyle name="Ergebnis 5 5 3 9" xfId="11428" xr:uid="{D71D57A2-02F2-436E-B4F5-BD2DE5E15813}"/>
    <cellStyle name="Ergebnis 5 5 3 9 2" xfId="31812" xr:uid="{508CE464-33EC-4B2D-A459-1BB1C07D926B}"/>
    <cellStyle name="Ergebnis 5 5 4" xfId="11429" xr:uid="{FF140FFC-7702-4664-BF50-E8922C390828}"/>
    <cellStyle name="Ergebnis 5 5 4 2" xfId="31813" xr:uid="{02BF3774-FA3A-4809-B22A-119B268C9F92}"/>
    <cellStyle name="Ergebnis 5 5 5" xfId="11430" xr:uid="{73AB5D06-ED02-4DEC-8C60-10DB36702B00}"/>
    <cellStyle name="Ergebnis 5 5 5 2" xfId="31814" xr:uid="{2BC04BA3-C13C-463F-B6AE-2F2DE13250A7}"/>
    <cellStyle name="Ergebnis 5 5 6" xfId="11431" xr:uid="{477C3889-27EF-4724-B74F-EA986F76EA8E}"/>
    <cellStyle name="Ergebnis 5 5 6 2" xfId="31815" xr:uid="{094C13C0-5A8E-4AC8-BC30-8C857D6D4950}"/>
    <cellStyle name="Ergebnis 5 5 7" xfId="11432" xr:uid="{D8434800-D4B2-4481-BA1A-5AD0DCDEECB7}"/>
    <cellStyle name="Ergebnis 5 5 7 2" xfId="31816" xr:uid="{32B87290-B2FD-48D3-8BDC-F18CE4A429CF}"/>
    <cellStyle name="Ergebnis 5 5 8" xfId="11433" xr:uid="{FB74E292-CB42-428C-A230-77578C50B3AC}"/>
    <cellStyle name="Ergebnis 5 5 8 2" xfId="31817" xr:uid="{FDECCB8E-D75D-45DB-9CD2-C8135B5E397D}"/>
    <cellStyle name="Ergebnis 5 5 9" xfId="11434" xr:uid="{042F5029-9149-4D37-9565-985B334AF161}"/>
    <cellStyle name="Ergebnis 5 5 9 2" xfId="31818" xr:uid="{CFDC1CF5-2137-4C20-AE6F-B45C58141E8C}"/>
    <cellStyle name="Ergebnis 5 6" xfId="11435" xr:uid="{304A8972-59CF-45CC-853C-1059995EE6B6}"/>
    <cellStyle name="Ergebnis 5 6 10" xfId="11436" xr:uid="{1C87A488-79C3-4442-955D-A88C372B751D}"/>
    <cellStyle name="Ergebnis 5 6 10 2" xfId="31819" xr:uid="{C7D65E89-C1B1-4084-B2B9-F4F1AFD69BA1}"/>
    <cellStyle name="Ergebnis 5 6 11" xfId="11437" xr:uid="{A87275F9-38C3-4C40-9EA8-F56743AB0F87}"/>
    <cellStyle name="Ergebnis 5 6 11 2" xfId="31820" xr:uid="{3E92B9CC-5487-4CBE-839E-7E21B843B310}"/>
    <cellStyle name="Ergebnis 5 6 12" xfId="11438" xr:uid="{C67B28BF-81CA-4A63-B02B-EF5A23B7567F}"/>
    <cellStyle name="Ergebnis 5 6 12 2" xfId="31821" xr:uid="{C1C501C5-8742-4B83-BABC-05D858A009B3}"/>
    <cellStyle name="Ergebnis 5 6 13" xfId="11439" xr:uid="{008B63F1-DE93-40CD-A564-CB279E4A79FD}"/>
    <cellStyle name="Ergebnis 5 6 13 2" xfId="31822" xr:uid="{F923352D-98CF-4CEC-BAD8-FE0A17D06EB3}"/>
    <cellStyle name="Ergebnis 5 6 14" xfId="11440" xr:uid="{9AF94513-EB60-48CE-BA2E-06BC1AD0C568}"/>
    <cellStyle name="Ergebnis 5 6 14 2" xfId="31823" xr:uid="{8A33CE1A-4A3E-4792-A9A1-0A9986604A5D}"/>
    <cellStyle name="Ergebnis 5 6 15" xfId="11441" xr:uid="{5B8C777E-03CD-4E56-B667-8515745B3A63}"/>
    <cellStyle name="Ergebnis 5 6 15 2" xfId="31824" xr:uid="{C10238F0-5BB8-498C-9360-27179809590C}"/>
    <cellStyle name="Ergebnis 5 6 16" xfId="31825" xr:uid="{05F6DFB2-6A1F-4F4E-9EF2-280962BF3F11}"/>
    <cellStyle name="Ergebnis 5 6 2" xfId="11442" xr:uid="{F47311F3-7D7B-4CE2-AA29-7A193229E6ED}"/>
    <cellStyle name="Ergebnis 5 6 2 10" xfId="11443" xr:uid="{1F734C2F-A156-4137-BFC6-66E63815DF7D}"/>
    <cellStyle name="Ergebnis 5 6 2 10 2" xfId="31826" xr:uid="{D5D4F9F1-052E-4D55-A789-9359BBACEADF}"/>
    <cellStyle name="Ergebnis 5 6 2 11" xfId="11444" xr:uid="{C6063CC0-4203-4974-B505-33118F75212B}"/>
    <cellStyle name="Ergebnis 5 6 2 11 2" xfId="31827" xr:uid="{981DF547-768C-4CB0-9315-78C1879A4980}"/>
    <cellStyle name="Ergebnis 5 6 2 12" xfId="11445" xr:uid="{4F1152B6-4580-47F9-95D4-AC0F1C992CB0}"/>
    <cellStyle name="Ergebnis 5 6 2 12 2" xfId="31828" xr:uid="{C62DE79F-3068-4635-96FD-ABE1935AC188}"/>
    <cellStyle name="Ergebnis 5 6 2 13" xfId="11446" xr:uid="{07E562F7-803E-4D29-BBE2-0B8D0EA0816F}"/>
    <cellStyle name="Ergebnis 5 6 2 13 2" xfId="31829" xr:uid="{D3F89ACF-C8F9-48C0-AF97-4475C3EAA321}"/>
    <cellStyle name="Ergebnis 5 6 2 14" xfId="11447" xr:uid="{A5EDCC39-B32A-4D23-B894-9801D8B6EA32}"/>
    <cellStyle name="Ergebnis 5 6 2 14 2" xfId="31830" xr:uid="{F06B3A7A-151A-49BC-9779-2DAC71F0CAFB}"/>
    <cellStyle name="Ergebnis 5 6 2 15" xfId="31831" xr:uid="{86EA7000-D649-43AF-A08A-47B0196FB3B0}"/>
    <cellStyle name="Ergebnis 5 6 2 2" xfId="11448" xr:uid="{07D3D2C6-2FA8-478C-9CE0-55705EA89D57}"/>
    <cellStyle name="Ergebnis 5 6 2 2 10" xfId="11449" xr:uid="{224896B9-7E75-420C-A0F5-FEC3380DA87B}"/>
    <cellStyle name="Ergebnis 5 6 2 2 10 2" xfId="31832" xr:uid="{3C68FC6B-AA77-412A-A65A-FAC8CFEB0E5A}"/>
    <cellStyle name="Ergebnis 5 6 2 2 11" xfId="11450" xr:uid="{E45D5F71-8AB7-4CFA-B26E-8A5A0EABE32F}"/>
    <cellStyle name="Ergebnis 5 6 2 2 11 2" xfId="31833" xr:uid="{DE4EC2AD-E5DE-4BE3-92AE-857BF4C0B687}"/>
    <cellStyle name="Ergebnis 5 6 2 2 12" xfId="11451" xr:uid="{EC6E7B42-810B-4405-A229-0BA2D65D045C}"/>
    <cellStyle name="Ergebnis 5 6 2 2 12 2" xfId="31834" xr:uid="{BBD3C99D-BDC5-4AD5-9704-4D6CC65F0972}"/>
    <cellStyle name="Ergebnis 5 6 2 2 13" xfId="11452" xr:uid="{8F47D9DB-7894-4415-BDDB-4D2075F63476}"/>
    <cellStyle name="Ergebnis 5 6 2 2 13 2" xfId="31835" xr:uid="{BD895047-0C3D-4D58-ADC4-D03DA645723A}"/>
    <cellStyle name="Ergebnis 5 6 2 2 14" xfId="11453" xr:uid="{EE7CB4A7-BDF5-415D-8E06-0FA7317AB946}"/>
    <cellStyle name="Ergebnis 5 6 2 2 14 2" xfId="31836" xr:uid="{46C9E230-F17E-4FCB-B898-13F749220FCE}"/>
    <cellStyle name="Ergebnis 5 6 2 2 15" xfId="31837" xr:uid="{51DE03CC-EE4F-4D90-8A91-5739E4A86762}"/>
    <cellStyle name="Ergebnis 5 6 2 2 2" xfId="11454" xr:uid="{5A5A722E-9915-4FEC-9109-5863C8014A2B}"/>
    <cellStyle name="Ergebnis 5 6 2 2 2 2" xfId="31838" xr:uid="{5FF3C1E8-483F-43D5-88E8-BAB353A2B6FA}"/>
    <cellStyle name="Ergebnis 5 6 2 2 3" xfId="11455" xr:uid="{271E1BFD-1AD9-46DE-8225-43493505F836}"/>
    <cellStyle name="Ergebnis 5 6 2 2 3 2" xfId="31839" xr:uid="{CD89BD99-E368-4B36-9BA8-ED5F8AE61055}"/>
    <cellStyle name="Ergebnis 5 6 2 2 4" xfId="11456" xr:uid="{1B12F047-276F-49D4-ACE6-E464FA799F05}"/>
    <cellStyle name="Ergebnis 5 6 2 2 4 2" xfId="31840" xr:uid="{C505823B-4839-45D9-BA76-C5EE6C7324F5}"/>
    <cellStyle name="Ergebnis 5 6 2 2 5" xfId="11457" xr:uid="{969F2DDF-51D7-4179-A9F5-8CB27915A054}"/>
    <cellStyle name="Ergebnis 5 6 2 2 5 2" xfId="31841" xr:uid="{693B3A18-3D90-45C5-BBDF-3F241EF80DC0}"/>
    <cellStyle name="Ergebnis 5 6 2 2 6" xfId="11458" xr:uid="{C0CA2ADD-0938-4F13-B7BC-BC013EAF0F35}"/>
    <cellStyle name="Ergebnis 5 6 2 2 6 2" xfId="31842" xr:uid="{DD5F152E-08C8-4E04-A9DE-27E9EB163594}"/>
    <cellStyle name="Ergebnis 5 6 2 2 7" xfId="11459" xr:uid="{8874A8A1-53BC-49DC-877E-21D02BC63FB8}"/>
    <cellStyle name="Ergebnis 5 6 2 2 7 2" xfId="31843" xr:uid="{D7276BB1-8FAF-48BE-96E5-1E977A9728BF}"/>
    <cellStyle name="Ergebnis 5 6 2 2 8" xfId="11460" xr:uid="{378A86EC-1A86-4535-945C-D50BBF4EC2E7}"/>
    <cellStyle name="Ergebnis 5 6 2 2 8 2" xfId="31844" xr:uid="{7C496D84-A447-4E3C-BBF9-E65F38899ACF}"/>
    <cellStyle name="Ergebnis 5 6 2 2 9" xfId="11461" xr:uid="{8E9EDC93-B3D2-45B0-A776-F1F0D87C8829}"/>
    <cellStyle name="Ergebnis 5 6 2 2 9 2" xfId="31845" xr:uid="{8C867E77-FC5D-47D9-A43F-7BCE259B18AC}"/>
    <cellStyle name="Ergebnis 5 6 2 3" xfId="11462" xr:uid="{7D1027E3-5CA1-4BB8-9C59-35B958EE3B79}"/>
    <cellStyle name="Ergebnis 5 6 2 3 2" xfId="31846" xr:uid="{47EBB72C-98DE-4211-8D9C-E46EC8BC0560}"/>
    <cellStyle name="Ergebnis 5 6 2 4" xfId="11463" xr:uid="{C202D643-F1ED-4527-BC4F-921B50EB3D50}"/>
    <cellStyle name="Ergebnis 5 6 2 4 2" xfId="31847" xr:uid="{CC0C213D-2F44-46F4-8E1D-9AA6E1C75188}"/>
    <cellStyle name="Ergebnis 5 6 2 5" xfId="11464" xr:uid="{689698F4-18CD-4EA9-8646-CA506FE99D39}"/>
    <cellStyle name="Ergebnis 5 6 2 5 2" xfId="31848" xr:uid="{AA34438B-EE00-4F38-B943-E60A3E2A34E1}"/>
    <cellStyle name="Ergebnis 5 6 2 6" xfId="11465" xr:uid="{EB9E2EE8-A64B-40A3-92D6-B4D857D668BE}"/>
    <cellStyle name="Ergebnis 5 6 2 6 2" xfId="31849" xr:uid="{F12DE7F1-2594-4272-BE8C-BDF468FE56ED}"/>
    <cellStyle name="Ergebnis 5 6 2 7" xfId="11466" xr:uid="{580B9073-90A1-4BCB-8CD5-F715FE5A80A3}"/>
    <cellStyle name="Ergebnis 5 6 2 7 2" xfId="31850" xr:uid="{7B715400-508B-435D-A3F6-42BC283AAA5D}"/>
    <cellStyle name="Ergebnis 5 6 2 8" xfId="11467" xr:uid="{6EAC2140-51E5-469C-9EE7-A259499216BC}"/>
    <cellStyle name="Ergebnis 5 6 2 8 2" xfId="31851" xr:uid="{68829EDD-0379-45AC-89BB-357ABD499E73}"/>
    <cellStyle name="Ergebnis 5 6 2 9" xfId="11468" xr:uid="{0AFEA5B3-B67B-4789-B187-63C59A7DCB6C}"/>
    <cellStyle name="Ergebnis 5 6 2 9 2" xfId="31852" xr:uid="{260843C6-A39B-40E4-BA00-CD6E1AC08692}"/>
    <cellStyle name="Ergebnis 5 6 3" xfId="11469" xr:uid="{CE6B2B8B-E887-4D0D-942D-2F85F1D0260A}"/>
    <cellStyle name="Ergebnis 5 6 3 10" xfId="11470" xr:uid="{380231F7-E418-4C2A-9D00-24CE2FAF4D08}"/>
    <cellStyle name="Ergebnis 5 6 3 10 2" xfId="31853" xr:uid="{C9BB9F77-8A37-4919-A73B-D1C28B1E73FA}"/>
    <cellStyle name="Ergebnis 5 6 3 11" xfId="11471" xr:uid="{070DD860-7CBE-4FDD-8122-DBEDA9769D17}"/>
    <cellStyle name="Ergebnis 5 6 3 11 2" xfId="31854" xr:uid="{BEF60DF6-C93D-485B-923B-B2B48E221094}"/>
    <cellStyle name="Ergebnis 5 6 3 12" xfId="11472" xr:uid="{8E7AAB42-90D1-4828-A8EC-6F786CA16B63}"/>
    <cellStyle name="Ergebnis 5 6 3 12 2" xfId="31855" xr:uid="{190F20C2-4138-4143-9046-242ED8EC86A1}"/>
    <cellStyle name="Ergebnis 5 6 3 13" xfId="11473" xr:uid="{65AD83B9-9D4D-4DFB-9D03-2A325F7E616E}"/>
    <cellStyle name="Ergebnis 5 6 3 13 2" xfId="31856" xr:uid="{3EAFDDDD-9609-475E-BF50-4E38F750741F}"/>
    <cellStyle name="Ergebnis 5 6 3 14" xfId="11474" xr:uid="{805E9281-A803-4F30-BB87-3085E7E9E927}"/>
    <cellStyle name="Ergebnis 5 6 3 14 2" xfId="31857" xr:uid="{63A0AEC0-A813-4F04-8553-F2874FBD3064}"/>
    <cellStyle name="Ergebnis 5 6 3 15" xfId="31858" xr:uid="{8E840681-38E5-44D1-A7D0-CA2812824E75}"/>
    <cellStyle name="Ergebnis 5 6 3 2" xfId="11475" xr:uid="{36D9C688-8F16-4B29-8AB0-5F6A3AFA2420}"/>
    <cellStyle name="Ergebnis 5 6 3 2 2" xfId="31859" xr:uid="{CC3AB9E5-11E2-4241-8C91-ABF4F2A75E4C}"/>
    <cellStyle name="Ergebnis 5 6 3 3" xfId="11476" xr:uid="{8FB05350-02DB-4EDE-9F76-6CCDF90701AC}"/>
    <cellStyle name="Ergebnis 5 6 3 3 2" xfId="31860" xr:uid="{4F221C5A-DFF4-42D9-AD3B-AF2962EBFE89}"/>
    <cellStyle name="Ergebnis 5 6 3 4" xfId="11477" xr:uid="{1E355014-4B41-40ED-96D0-D145A23FD405}"/>
    <cellStyle name="Ergebnis 5 6 3 4 2" xfId="31861" xr:uid="{1211268E-8AD8-4006-B77E-1E33FE465886}"/>
    <cellStyle name="Ergebnis 5 6 3 5" xfId="11478" xr:uid="{46AFE1F7-629F-4490-9979-4AEFD252B32A}"/>
    <cellStyle name="Ergebnis 5 6 3 5 2" xfId="31862" xr:uid="{E18BC2F2-5CCF-4494-9F1A-F484C983CF00}"/>
    <cellStyle name="Ergebnis 5 6 3 6" xfId="11479" xr:uid="{36D81222-51CC-4FE8-BFB9-1FBF54D0DD76}"/>
    <cellStyle name="Ergebnis 5 6 3 6 2" xfId="31863" xr:uid="{1AB24B12-DB85-4BA4-B627-220946AE17DC}"/>
    <cellStyle name="Ergebnis 5 6 3 7" xfId="11480" xr:uid="{86DF57CC-8C0D-4CAE-8E66-E04338BE9B6F}"/>
    <cellStyle name="Ergebnis 5 6 3 7 2" xfId="31864" xr:uid="{E2FDD770-489D-471A-9F81-C9715F53FF08}"/>
    <cellStyle name="Ergebnis 5 6 3 8" xfId="11481" xr:uid="{F2E4A746-0F87-4CAC-9831-8990ADA11089}"/>
    <cellStyle name="Ergebnis 5 6 3 8 2" xfId="31865" xr:uid="{D913206C-DB90-42D1-95E1-FBA57FD1D3E7}"/>
    <cellStyle name="Ergebnis 5 6 3 9" xfId="11482" xr:uid="{E532FA5E-C42C-4FBE-B785-EF3B2F2EBA9D}"/>
    <cellStyle name="Ergebnis 5 6 3 9 2" xfId="31866" xr:uid="{E2990CF4-74F3-47F7-9D83-6163AE43F9E8}"/>
    <cellStyle name="Ergebnis 5 6 4" xfId="11483" xr:uid="{5BFCAE55-E735-4271-9906-26DAC2E48D11}"/>
    <cellStyle name="Ergebnis 5 6 4 2" xfId="31867" xr:uid="{254F93AD-9FC9-4180-92C0-F8314559D55A}"/>
    <cellStyle name="Ergebnis 5 6 5" xfId="11484" xr:uid="{C8C54BCC-79B3-463C-8DCF-2A77240F9015}"/>
    <cellStyle name="Ergebnis 5 6 5 2" xfId="31868" xr:uid="{7EA5B877-F21F-4ADF-9E5C-3455AF1B8C94}"/>
    <cellStyle name="Ergebnis 5 6 6" xfId="11485" xr:uid="{B8C5BF55-C2F4-4E0C-8251-32AACC793553}"/>
    <cellStyle name="Ergebnis 5 6 6 2" xfId="31869" xr:uid="{C557BA47-0184-463E-9106-B48D3952E1A1}"/>
    <cellStyle name="Ergebnis 5 6 7" xfId="11486" xr:uid="{6D2F0481-1150-4B90-A5A5-0C5D0505B772}"/>
    <cellStyle name="Ergebnis 5 6 7 2" xfId="31870" xr:uid="{4D588B0F-E743-472E-826F-261BD392F95B}"/>
    <cellStyle name="Ergebnis 5 6 8" xfId="11487" xr:uid="{233E5510-FD17-41F9-905D-50D25C15770B}"/>
    <cellStyle name="Ergebnis 5 6 8 2" xfId="31871" xr:uid="{8AB460A2-26A4-42FA-96EC-49570EF3E970}"/>
    <cellStyle name="Ergebnis 5 6 9" xfId="11488" xr:uid="{1E06B477-B73B-490F-A7E5-EB6093F2FC95}"/>
    <cellStyle name="Ergebnis 5 6 9 2" xfId="31872" xr:uid="{2E413428-5682-4591-962A-F3A0C676F55F}"/>
    <cellStyle name="Ergebnis 5 7" xfId="11489" xr:uid="{26F8012E-0AF3-4884-AEB5-1FA741A23C47}"/>
    <cellStyle name="Ergebnis 5 7 10" xfId="11490" xr:uid="{DC7F3FFA-31B1-4BC0-AC45-3EAE912C1069}"/>
    <cellStyle name="Ergebnis 5 7 10 2" xfId="31873" xr:uid="{ABC906D1-4818-434B-8BA0-01B9122D73FB}"/>
    <cellStyle name="Ergebnis 5 7 11" xfId="11491" xr:uid="{13EF5C9F-2973-45C7-BE4E-8D507288B3C3}"/>
    <cellStyle name="Ergebnis 5 7 11 2" xfId="31874" xr:uid="{2AF8705B-DA0A-4D5C-9538-D01AA957AD02}"/>
    <cellStyle name="Ergebnis 5 7 12" xfId="11492" xr:uid="{55C86064-CC7A-4497-A752-38B3ACFA1A5F}"/>
    <cellStyle name="Ergebnis 5 7 12 2" xfId="31875" xr:uid="{1788D172-A97B-4EEE-838B-2F1E9857C4E6}"/>
    <cellStyle name="Ergebnis 5 7 13" xfId="11493" xr:uid="{2534CDBC-C0FB-43D2-8CAF-61322128460A}"/>
    <cellStyle name="Ergebnis 5 7 13 2" xfId="31876" xr:uid="{067D3F67-5755-48C1-8A01-DFAE96CB9551}"/>
    <cellStyle name="Ergebnis 5 7 14" xfId="11494" xr:uid="{0B506537-6434-457E-B706-C5C30244AF84}"/>
    <cellStyle name="Ergebnis 5 7 14 2" xfId="31877" xr:uid="{84630B1D-65E2-4F3D-9394-51BFD02EEDDA}"/>
    <cellStyle name="Ergebnis 5 7 15" xfId="31878" xr:uid="{BBD0BCD2-3B60-4E62-B850-3FBB09A103F9}"/>
    <cellStyle name="Ergebnis 5 7 2" xfId="11495" xr:uid="{F46C8FFB-2F14-4315-AC71-EB98053A17A8}"/>
    <cellStyle name="Ergebnis 5 7 2 10" xfId="11496" xr:uid="{442BD3F8-A41C-4337-9128-714430E41E74}"/>
    <cellStyle name="Ergebnis 5 7 2 10 2" xfId="31879" xr:uid="{E6DAA307-47A0-433C-A6B3-10A86D995CA6}"/>
    <cellStyle name="Ergebnis 5 7 2 11" xfId="11497" xr:uid="{4F927924-E442-46A0-9454-8171CEB2ED6F}"/>
    <cellStyle name="Ergebnis 5 7 2 11 2" xfId="31880" xr:uid="{1111E485-0FD5-41FD-A914-12E0EA8D6754}"/>
    <cellStyle name="Ergebnis 5 7 2 12" xfId="11498" xr:uid="{D580693E-82BE-4A12-83AA-D54832A4DB82}"/>
    <cellStyle name="Ergebnis 5 7 2 12 2" xfId="31881" xr:uid="{CA351443-FCCE-4106-BCD2-8316569ACC66}"/>
    <cellStyle name="Ergebnis 5 7 2 13" xfId="11499" xr:uid="{E10397E2-00D7-4C58-ABF6-8CC4CB981EF2}"/>
    <cellStyle name="Ergebnis 5 7 2 13 2" xfId="31882" xr:uid="{69642029-CBD9-4A4E-8FCE-F14B7FF5FB8D}"/>
    <cellStyle name="Ergebnis 5 7 2 14" xfId="11500" xr:uid="{010696D4-1BD2-4A81-A1C4-F457D7E28C3A}"/>
    <cellStyle name="Ergebnis 5 7 2 14 2" xfId="31883" xr:uid="{90C0054E-7654-4FF2-B999-3A35DD8A1517}"/>
    <cellStyle name="Ergebnis 5 7 2 15" xfId="31884" xr:uid="{64328611-E407-4F43-9070-197D56438CC7}"/>
    <cellStyle name="Ergebnis 5 7 2 2" xfId="11501" xr:uid="{AB75EF55-7AAD-4486-80C7-536DF1684618}"/>
    <cellStyle name="Ergebnis 5 7 2 2 2" xfId="31885" xr:uid="{641BC3FA-57A2-40FE-A258-4B1254F4E675}"/>
    <cellStyle name="Ergebnis 5 7 2 3" xfId="11502" xr:uid="{2B030263-4A6B-4AFF-A690-C55B40B27348}"/>
    <cellStyle name="Ergebnis 5 7 2 3 2" xfId="31886" xr:uid="{ECABCF2C-6B12-49F7-88AB-1A2E2C50BB49}"/>
    <cellStyle name="Ergebnis 5 7 2 4" xfId="11503" xr:uid="{096B4B81-A4C5-4BA9-8CED-A08B36105550}"/>
    <cellStyle name="Ergebnis 5 7 2 4 2" xfId="31887" xr:uid="{9E45F1C3-16A3-4927-83DB-A09294BED563}"/>
    <cellStyle name="Ergebnis 5 7 2 5" xfId="11504" xr:uid="{1F4E68DC-6E42-410C-9E77-61C5EABAAE4F}"/>
    <cellStyle name="Ergebnis 5 7 2 5 2" xfId="31888" xr:uid="{B5514C1C-94B3-4AF7-88CE-1DE4EA1E50F5}"/>
    <cellStyle name="Ergebnis 5 7 2 6" xfId="11505" xr:uid="{C0C0CFF9-04A9-42CB-A1D5-DC8EA0007BD8}"/>
    <cellStyle name="Ergebnis 5 7 2 6 2" xfId="31889" xr:uid="{7101DE34-B34E-49F2-8E1B-76EC54691F8D}"/>
    <cellStyle name="Ergebnis 5 7 2 7" xfId="11506" xr:uid="{B253A433-34F0-4CE1-91A8-C11DA2C67175}"/>
    <cellStyle name="Ergebnis 5 7 2 7 2" xfId="31890" xr:uid="{A4625D2C-6A0E-42D0-9445-3DABC7959D0E}"/>
    <cellStyle name="Ergebnis 5 7 2 8" xfId="11507" xr:uid="{C502A10A-17EE-4563-944F-F01C514303D5}"/>
    <cellStyle name="Ergebnis 5 7 2 8 2" xfId="31891" xr:uid="{9D6B34E2-4154-4DD1-83FA-5D65DBA08A09}"/>
    <cellStyle name="Ergebnis 5 7 2 9" xfId="11508" xr:uid="{51B34793-8C9D-439E-BC87-701794FD1EB1}"/>
    <cellStyle name="Ergebnis 5 7 2 9 2" xfId="31892" xr:uid="{96ECE3ED-2DB8-435D-B6B5-18A1B2F270D4}"/>
    <cellStyle name="Ergebnis 5 7 3" xfId="11509" xr:uid="{8993FB2C-A589-48F6-B7C1-204D8579FE98}"/>
    <cellStyle name="Ergebnis 5 7 3 2" xfId="31893" xr:uid="{A650BE86-BF6A-4467-82EE-C761D472E423}"/>
    <cellStyle name="Ergebnis 5 7 4" xfId="11510" xr:uid="{D301EA21-5387-423D-9FFE-A6CC5AD2FDAC}"/>
    <cellStyle name="Ergebnis 5 7 4 2" xfId="31894" xr:uid="{80A52F37-17F8-47E2-B882-3975C7225833}"/>
    <cellStyle name="Ergebnis 5 7 5" xfId="11511" xr:uid="{25181B9C-3851-472D-84E0-42C3D85743FA}"/>
    <cellStyle name="Ergebnis 5 7 5 2" xfId="31895" xr:uid="{0CB743AC-68A7-4684-9746-0B8D86AF56C5}"/>
    <cellStyle name="Ergebnis 5 7 6" xfId="11512" xr:uid="{12962437-1AD9-42C0-9FDF-2A2B1C0373DB}"/>
    <cellStyle name="Ergebnis 5 7 6 2" xfId="31896" xr:uid="{A1EA11F8-FEC4-458A-A85C-53CC76E88C24}"/>
    <cellStyle name="Ergebnis 5 7 7" xfId="11513" xr:uid="{FE0333BA-66BD-45C5-8AE1-A6BB22520C7E}"/>
    <cellStyle name="Ergebnis 5 7 7 2" xfId="31897" xr:uid="{49F9E91C-5770-4B45-B9FC-0018E9A2B9A3}"/>
    <cellStyle name="Ergebnis 5 7 8" xfId="11514" xr:uid="{82039FDE-34A5-4751-AA07-8A59B870CA3E}"/>
    <cellStyle name="Ergebnis 5 7 8 2" xfId="31898" xr:uid="{6E7699EA-456E-463F-A3B2-EEA414CD68FC}"/>
    <cellStyle name="Ergebnis 5 7 9" xfId="11515" xr:uid="{639C814B-1C85-4827-B65F-56C22FF917F4}"/>
    <cellStyle name="Ergebnis 5 7 9 2" xfId="31899" xr:uid="{5D9B6338-5779-41A4-B880-D91F3F1F8518}"/>
    <cellStyle name="Ergebnis 5 8" xfId="11516" xr:uid="{7E7C0BC3-5BE5-4D97-848C-AD13B97C6031}"/>
    <cellStyle name="Ergebnis 5 8 10" xfId="11517" xr:uid="{F5D0C24D-DF7F-4B47-A16D-97ACEB432A7D}"/>
    <cellStyle name="Ergebnis 5 8 10 2" xfId="31900" xr:uid="{2E0BE564-6862-4E4A-B7C6-3053D1634945}"/>
    <cellStyle name="Ergebnis 5 8 11" xfId="11518" xr:uid="{2C231B04-5419-4F38-A816-526AC94ED6E8}"/>
    <cellStyle name="Ergebnis 5 8 11 2" xfId="31901" xr:uid="{647AF892-2353-4597-B4A0-900E29A354C4}"/>
    <cellStyle name="Ergebnis 5 8 12" xfId="11519" xr:uid="{0C2CC035-72FC-4BEF-93DE-1DA1B7054E49}"/>
    <cellStyle name="Ergebnis 5 8 12 2" xfId="31902" xr:uid="{54DF4008-BFF6-4D93-822B-E88DC8097953}"/>
    <cellStyle name="Ergebnis 5 8 13" xfId="11520" xr:uid="{B470C487-88B2-4B77-BDEF-B6E9B39C9CFE}"/>
    <cellStyle name="Ergebnis 5 8 13 2" xfId="31903" xr:uid="{7F99A813-71A1-4AD7-BAE1-A10000174768}"/>
    <cellStyle name="Ergebnis 5 8 14" xfId="11521" xr:uid="{F4368A1F-A677-4FA5-827D-5B30D91F5635}"/>
    <cellStyle name="Ergebnis 5 8 14 2" xfId="31904" xr:uid="{8EA3A5F5-E319-42EB-8072-1CD2975DEA8D}"/>
    <cellStyle name="Ergebnis 5 8 15" xfId="31905" xr:uid="{0B832E02-9C1F-4072-B947-41CEDF9E15A1}"/>
    <cellStyle name="Ergebnis 5 8 2" xfId="11522" xr:uid="{8FF616D3-0AE7-4DC8-9565-B463C8AF500F}"/>
    <cellStyle name="Ergebnis 5 8 2 2" xfId="31906" xr:uid="{E9C0C2B7-1BAF-4BF7-B5EB-39F9D1948292}"/>
    <cellStyle name="Ergebnis 5 8 3" xfId="11523" xr:uid="{D710FCE4-7DF4-41F2-981C-D5B6F8FAB2DD}"/>
    <cellStyle name="Ergebnis 5 8 3 2" xfId="31907" xr:uid="{9F5AE2AA-48C2-4610-BDE8-AB101410DB6E}"/>
    <cellStyle name="Ergebnis 5 8 4" xfId="11524" xr:uid="{B13CFB0D-47F4-465F-94F0-204C2934D9F7}"/>
    <cellStyle name="Ergebnis 5 8 4 2" xfId="31908" xr:uid="{98F430D0-5A42-4FD7-BFC9-C9D79CF8B316}"/>
    <cellStyle name="Ergebnis 5 8 5" xfId="11525" xr:uid="{49512C20-F138-4AD0-BC26-6D7FB34C249B}"/>
    <cellStyle name="Ergebnis 5 8 5 2" xfId="31909" xr:uid="{20A751C7-AD6C-4C69-A47F-A994871B605C}"/>
    <cellStyle name="Ergebnis 5 8 6" xfId="11526" xr:uid="{51C38DCD-C3FE-4B57-87D1-90588E1C9EEB}"/>
    <cellStyle name="Ergebnis 5 8 6 2" xfId="31910" xr:uid="{AE968849-143C-4146-9358-59EC62F30003}"/>
    <cellStyle name="Ergebnis 5 8 7" xfId="11527" xr:uid="{1C31CEC7-0632-4CB0-990C-4333ACD72AC6}"/>
    <cellStyle name="Ergebnis 5 8 7 2" xfId="31911" xr:uid="{95F6C6DA-A61C-49D4-BE52-C507869287EF}"/>
    <cellStyle name="Ergebnis 5 8 8" xfId="11528" xr:uid="{3B8C7EF5-A580-4F6D-9C71-731FB888ABE5}"/>
    <cellStyle name="Ergebnis 5 8 8 2" xfId="31912" xr:uid="{D222512B-F835-43AB-9397-F39A7AFA3EB4}"/>
    <cellStyle name="Ergebnis 5 8 9" xfId="11529" xr:uid="{7E4C77E3-C2AF-480A-880D-BAA2134A1973}"/>
    <cellStyle name="Ergebnis 5 8 9 2" xfId="31913" xr:uid="{DC1E4C96-F0C5-4593-9B3F-D2F44838CC73}"/>
    <cellStyle name="Ergebnis 5 9" xfId="11530" xr:uid="{4C08D44F-8F0C-4B94-B811-ED39A1A0FA0A}"/>
    <cellStyle name="Ergebnis 5 9 2" xfId="31914" xr:uid="{32389F76-FF62-4B3D-A5D5-D1C3CE7A27D3}"/>
    <cellStyle name="Ergebnis 6" xfId="11531" xr:uid="{9D0E626E-D5D3-4F23-803B-C5FFF3032D3A}"/>
    <cellStyle name="Ergebnis 6 10" xfId="11532" xr:uid="{A1A433A0-8ACD-4790-80C4-1C19E0D9E93D}"/>
    <cellStyle name="Ergebnis 6 10 2" xfId="31915" xr:uid="{7BDE158B-AD01-45E9-9DC8-72D8FF8C2AB5}"/>
    <cellStyle name="Ergebnis 6 11" xfId="11533" xr:uid="{BEB3D8B5-5ED0-4D76-B34C-CCE42BFC12CB}"/>
    <cellStyle name="Ergebnis 6 11 2" xfId="31916" xr:uid="{2829EEEB-A688-47F1-9DAE-F49496E50049}"/>
    <cellStyle name="Ergebnis 6 12" xfId="11534" xr:uid="{1EAB463F-5F7A-42C2-9D76-424F861E2B06}"/>
    <cellStyle name="Ergebnis 6 12 2" xfId="31917" xr:uid="{BAC5784D-D171-4D77-AFE8-98F6C92FBCBF}"/>
    <cellStyle name="Ergebnis 6 13" xfId="11535" xr:uid="{BED97976-C35C-485A-BF51-F57667EE19F1}"/>
    <cellStyle name="Ergebnis 6 13 2" xfId="31918" xr:uid="{725CE0BD-E979-4164-B24C-071DBF668280}"/>
    <cellStyle name="Ergebnis 6 14" xfId="11536" xr:uid="{0498927A-6B47-4BB5-A5FC-8D88452F8894}"/>
    <cellStyle name="Ergebnis 6 14 2" xfId="31919" xr:uid="{97791F81-B777-4083-8C4B-A726882918AC}"/>
    <cellStyle name="Ergebnis 6 15" xfId="11537" xr:uid="{345D8E94-293F-4628-A199-ADC2A6E786A8}"/>
    <cellStyle name="Ergebnis 6 15 2" xfId="31920" xr:uid="{9A7786C7-A185-4D82-A564-1397C57EBB7C}"/>
    <cellStyle name="Ergebnis 6 16" xfId="11538" xr:uid="{DAC86FC1-CA57-4B91-928E-A1E213A2A870}"/>
    <cellStyle name="Ergebnis 6 16 2" xfId="31921" xr:uid="{888899B3-1346-4445-AFF1-7AADD0F1DCAE}"/>
    <cellStyle name="Ergebnis 6 17" xfId="11539" xr:uid="{EE5E93D3-929B-47D6-94AA-377782C58886}"/>
    <cellStyle name="Ergebnis 6 17 2" xfId="31922" xr:uid="{A5963F03-8A75-43E6-BFB7-9BAF05E03BB5}"/>
    <cellStyle name="Ergebnis 6 18" xfId="11540" xr:uid="{5FD4EBFA-936B-4EEE-8279-960E1AC1B22D}"/>
    <cellStyle name="Ergebnis 6 18 2" xfId="31923" xr:uid="{DF0E0FA8-2C96-4D72-95F5-1FF37E2AED13}"/>
    <cellStyle name="Ergebnis 6 19" xfId="11541" xr:uid="{4EFBA631-93F0-44E7-98B8-53D252A7C59C}"/>
    <cellStyle name="Ergebnis 6 19 2" xfId="31924" xr:uid="{FD6C2AC7-E679-4064-B691-9F90A8A819B2}"/>
    <cellStyle name="Ergebnis 6 2" xfId="11542" xr:uid="{F1B63C4A-4CCF-4229-94CD-024FA30499DE}"/>
    <cellStyle name="Ergebnis 6 2 10" xfId="11543" xr:uid="{0D5E61D5-0115-45C3-A92C-B4360DC7391A}"/>
    <cellStyle name="Ergebnis 6 2 10 2" xfId="31925" xr:uid="{61083368-45C6-4066-ABB1-081EA59B3D00}"/>
    <cellStyle name="Ergebnis 6 2 11" xfId="11544" xr:uid="{83C35133-5D6E-4A6E-B026-85F19F223CBB}"/>
    <cellStyle name="Ergebnis 6 2 11 2" xfId="31926" xr:uid="{0F79B481-A37E-4C6F-8AC0-374A337848C4}"/>
    <cellStyle name="Ergebnis 6 2 12" xfId="11545" xr:uid="{B5DB36DF-6144-4F00-B0E6-A6CFB2CEE7F6}"/>
    <cellStyle name="Ergebnis 6 2 12 2" xfId="31927" xr:uid="{984C4A29-767F-4FB3-B3A1-1DC29106F0D2}"/>
    <cellStyle name="Ergebnis 6 2 13" xfId="11546" xr:uid="{547AEBBA-D871-4B7F-85B5-A88744A2A91E}"/>
    <cellStyle name="Ergebnis 6 2 13 2" xfId="31928" xr:uid="{94AF9330-BA2F-44E3-958F-26E7D184FA9F}"/>
    <cellStyle name="Ergebnis 6 2 14" xfId="11547" xr:uid="{88B0C102-2233-4A4F-B38D-4FFC88B4E11E}"/>
    <cellStyle name="Ergebnis 6 2 14 2" xfId="31929" xr:uid="{8AF167F9-4B19-4652-8ADA-EBDD73CA1F86}"/>
    <cellStyle name="Ergebnis 6 2 15" xfId="11548" xr:uid="{7C5A15CC-F921-4DC9-A44D-43F368A17CF7}"/>
    <cellStyle name="Ergebnis 6 2 15 2" xfId="31930" xr:uid="{B6C984A6-303D-4951-B296-52F5C038813E}"/>
    <cellStyle name="Ergebnis 6 2 16" xfId="31931" xr:uid="{EF71694C-B707-45A3-A85C-80A0301B99FD}"/>
    <cellStyle name="Ergebnis 6 2 2" xfId="11549" xr:uid="{B6D8DD0B-6072-48F5-9365-A33C2EC0A7CE}"/>
    <cellStyle name="Ergebnis 6 2 2 10" xfId="11550" xr:uid="{BB785064-FC3A-42BF-BE4C-8673026C1DA6}"/>
    <cellStyle name="Ergebnis 6 2 2 10 2" xfId="31932" xr:uid="{4ADFF830-0EB3-471D-A602-9B3D437736D6}"/>
    <cellStyle name="Ergebnis 6 2 2 11" xfId="11551" xr:uid="{C18DCF27-6AE7-49F2-A3BF-85678A8F57A0}"/>
    <cellStyle name="Ergebnis 6 2 2 11 2" xfId="31933" xr:uid="{A34847AF-AB8A-48A0-8C8E-25C715920AE3}"/>
    <cellStyle name="Ergebnis 6 2 2 12" xfId="11552" xr:uid="{9E3D255F-3943-437F-89EF-02A780B2FEC9}"/>
    <cellStyle name="Ergebnis 6 2 2 12 2" xfId="31934" xr:uid="{C8A91636-B652-41F8-85B9-4AC4C6390DA1}"/>
    <cellStyle name="Ergebnis 6 2 2 13" xfId="11553" xr:uid="{5D23CB89-7EE8-47B5-9608-1737B5DD931A}"/>
    <cellStyle name="Ergebnis 6 2 2 13 2" xfId="31935" xr:uid="{A6463A47-AE5C-451B-9DAB-299E0C3EB8C7}"/>
    <cellStyle name="Ergebnis 6 2 2 14" xfId="11554" xr:uid="{F19253A7-E27C-441B-B93D-FA78ABB60F22}"/>
    <cellStyle name="Ergebnis 6 2 2 14 2" xfId="31936" xr:uid="{98356656-92FD-43DD-9746-8AF06E1F2CA8}"/>
    <cellStyle name="Ergebnis 6 2 2 15" xfId="31937" xr:uid="{B8B43A8B-E3E4-4E25-AAC3-E5D251A62310}"/>
    <cellStyle name="Ergebnis 6 2 2 2" xfId="11555" xr:uid="{C96FF69B-1E61-4E98-B18A-4C2EE9651363}"/>
    <cellStyle name="Ergebnis 6 2 2 2 10" xfId="11556" xr:uid="{1F35CD22-1202-47C4-A2CA-7C13E0CD2966}"/>
    <cellStyle name="Ergebnis 6 2 2 2 10 2" xfId="31938" xr:uid="{58FB6954-D824-4205-B966-100DC718A6AA}"/>
    <cellStyle name="Ergebnis 6 2 2 2 11" xfId="11557" xr:uid="{2F521F63-11EA-4EF6-B8A6-761F7C9C2B74}"/>
    <cellStyle name="Ergebnis 6 2 2 2 11 2" xfId="31939" xr:uid="{C07C1499-AD3F-4375-B57E-6DD923A2BBA9}"/>
    <cellStyle name="Ergebnis 6 2 2 2 12" xfId="11558" xr:uid="{C29804DC-8E7E-4979-9865-A5204F735E2C}"/>
    <cellStyle name="Ergebnis 6 2 2 2 12 2" xfId="31940" xr:uid="{9A119B69-026D-42EC-AD0E-050DEB3A865E}"/>
    <cellStyle name="Ergebnis 6 2 2 2 13" xfId="11559" xr:uid="{26875B2B-DDBC-4EF9-B5FE-3163416089E4}"/>
    <cellStyle name="Ergebnis 6 2 2 2 13 2" xfId="31941" xr:uid="{2557743B-1B8E-41EB-AB6A-E8B8AD26EFD1}"/>
    <cellStyle name="Ergebnis 6 2 2 2 14" xfId="11560" xr:uid="{38011C8E-F1F1-42EF-95DB-0AE12E238D71}"/>
    <cellStyle name="Ergebnis 6 2 2 2 14 2" xfId="31942" xr:uid="{BFB22999-1B20-4CCB-A5AA-BB5A7429A1A5}"/>
    <cellStyle name="Ergebnis 6 2 2 2 15" xfId="31943" xr:uid="{1E321E0D-08B6-46F4-8CDD-F3CB6CD37D24}"/>
    <cellStyle name="Ergebnis 6 2 2 2 2" xfId="11561" xr:uid="{2736E12A-FF8E-49F2-985A-93885B906483}"/>
    <cellStyle name="Ergebnis 6 2 2 2 2 2" xfId="31944" xr:uid="{6C49894E-87C0-4C56-B86F-E1524ED3110E}"/>
    <cellStyle name="Ergebnis 6 2 2 2 3" xfId="11562" xr:uid="{27F5B760-0DCE-448E-9C38-C73B741AF290}"/>
    <cellStyle name="Ergebnis 6 2 2 2 3 2" xfId="31945" xr:uid="{84D902E0-A79D-4461-9F20-D46CEB299742}"/>
    <cellStyle name="Ergebnis 6 2 2 2 4" xfId="11563" xr:uid="{F3AE81C0-9C46-4DEC-8347-C319EE29E48D}"/>
    <cellStyle name="Ergebnis 6 2 2 2 4 2" xfId="31946" xr:uid="{775824B2-B13B-4822-9458-5682205A7CE5}"/>
    <cellStyle name="Ergebnis 6 2 2 2 5" xfId="11564" xr:uid="{6E5424E1-F904-47F9-A68C-4C6DDCC2B0A6}"/>
    <cellStyle name="Ergebnis 6 2 2 2 5 2" xfId="31947" xr:uid="{B124E42A-498C-4CDE-9D80-B252FF10D8FD}"/>
    <cellStyle name="Ergebnis 6 2 2 2 6" xfId="11565" xr:uid="{5471AA50-3A6B-4844-A2E5-92199251CE1F}"/>
    <cellStyle name="Ergebnis 6 2 2 2 6 2" xfId="31948" xr:uid="{A515D916-F4E9-4C42-BE9F-6641ED03A8CC}"/>
    <cellStyle name="Ergebnis 6 2 2 2 7" xfId="11566" xr:uid="{B0E06D83-E1A7-4D21-A548-DCE7E1E85064}"/>
    <cellStyle name="Ergebnis 6 2 2 2 7 2" xfId="31949" xr:uid="{2AC9A625-5CAC-4C52-82EA-CF121B196519}"/>
    <cellStyle name="Ergebnis 6 2 2 2 8" xfId="11567" xr:uid="{469AF897-8416-4546-8DCA-05DEA20FACAC}"/>
    <cellStyle name="Ergebnis 6 2 2 2 8 2" xfId="31950" xr:uid="{1B86827F-B08D-4794-A9F0-37928C45D72C}"/>
    <cellStyle name="Ergebnis 6 2 2 2 9" xfId="11568" xr:uid="{DE804A63-566F-4E91-A529-2E16808410C5}"/>
    <cellStyle name="Ergebnis 6 2 2 2 9 2" xfId="31951" xr:uid="{4EF6B717-9027-4589-832E-0BBA1C6B4D41}"/>
    <cellStyle name="Ergebnis 6 2 2 3" xfId="11569" xr:uid="{7A9F7CC9-238C-435A-8457-41962AA4DF02}"/>
    <cellStyle name="Ergebnis 6 2 2 3 2" xfId="31952" xr:uid="{8239CCD8-5C01-4082-ACC4-844EC5D3FA91}"/>
    <cellStyle name="Ergebnis 6 2 2 4" xfId="11570" xr:uid="{1AE5F38C-07BD-4F20-BB18-E1E61AB48B61}"/>
    <cellStyle name="Ergebnis 6 2 2 4 2" xfId="31953" xr:uid="{1CCEEB05-38C6-4431-B6DC-879E654C9640}"/>
    <cellStyle name="Ergebnis 6 2 2 5" xfId="11571" xr:uid="{6848E48A-FD98-4369-A431-7C7E64B0BAF6}"/>
    <cellStyle name="Ergebnis 6 2 2 5 2" xfId="31954" xr:uid="{14CDE356-61F8-4F1D-A20F-50E0D505C184}"/>
    <cellStyle name="Ergebnis 6 2 2 6" xfId="11572" xr:uid="{93E684CD-054B-4BE9-B2A2-F036BDBEFFA4}"/>
    <cellStyle name="Ergebnis 6 2 2 6 2" xfId="31955" xr:uid="{388B4868-E7FC-4865-AFC0-A1239FCA9B9F}"/>
    <cellStyle name="Ergebnis 6 2 2 7" xfId="11573" xr:uid="{9FDA8324-87C1-46B8-91CE-7125A09EFF61}"/>
    <cellStyle name="Ergebnis 6 2 2 7 2" xfId="31956" xr:uid="{0BF322CB-DBF1-4461-BE5E-08FEA40D2626}"/>
    <cellStyle name="Ergebnis 6 2 2 8" xfId="11574" xr:uid="{0BFCD5A8-256D-48AF-A546-D26A06ECEAB3}"/>
    <cellStyle name="Ergebnis 6 2 2 8 2" xfId="31957" xr:uid="{8EA9291C-9265-4FE1-A006-D4FB1B39EBC7}"/>
    <cellStyle name="Ergebnis 6 2 2 9" xfId="11575" xr:uid="{24154688-5504-4BBA-ABB7-998882F38974}"/>
    <cellStyle name="Ergebnis 6 2 2 9 2" xfId="31958" xr:uid="{2E056BD8-6C48-4C84-963B-05AF4DBE483C}"/>
    <cellStyle name="Ergebnis 6 2 3" xfId="11576" xr:uid="{9E60122D-7575-4AC0-B849-7BFF375C9F78}"/>
    <cellStyle name="Ergebnis 6 2 3 10" xfId="11577" xr:uid="{98B7008E-C8BE-4229-A442-1B3D481B4601}"/>
    <cellStyle name="Ergebnis 6 2 3 10 2" xfId="31959" xr:uid="{71C6AC8C-A1FB-48AB-A7F8-DD0276FB9890}"/>
    <cellStyle name="Ergebnis 6 2 3 11" xfId="11578" xr:uid="{17089365-039B-4899-91E0-152B333C7113}"/>
    <cellStyle name="Ergebnis 6 2 3 11 2" xfId="31960" xr:uid="{C6430064-BC4C-427F-838C-73AF80001D03}"/>
    <cellStyle name="Ergebnis 6 2 3 12" xfId="11579" xr:uid="{5EA111B7-E0B7-447D-87F3-B57F781D0C25}"/>
    <cellStyle name="Ergebnis 6 2 3 12 2" xfId="31961" xr:uid="{B0B1FBE2-469B-4E81-AD2B-F4DC3DD8C040}"/>
    <cellStyle name="Ergebnis 6 2 3 13" xfId="11580" xr:uid="{DC28BB4F-1D01-4BCC-B977-4CCF323D1959}"/>
    <cellStyle name="Ergebnis 6 2 3 13 2" xfId="31962" xr:uid="{79A16C7E-F998-45E2-8F65-C5B9F2AD483E}"/>
    <cellStyle name="Ergebnis 6 2 3 14" xfId="11581" xr:uid="{BF385DAF-0CE5-4359-A5B3-8C35B6E5AFCE}"/>
    <cellStyle name="Ergebnis 6 2 3 14 2" xfId="31963" xr:uid="{A1BDC5E6-052C-4F9F-B7A3-826C4C6C957E}"/>
    <cellStyle name="Ergebnis 6 2 3 15" xfId="31964" xr:uid="{B5F38477-FE6A-4110-A959-60D1AF7B9BB9}"/>
    <cellStyle name="Ergebnis 6 2 3 2" xfId="11582" xr:uid="{EF8B3B24-EBA2-418A-8C25-A2AA2B7A593A}"/>
    <cellStyle name="Ergebnis 6 2 3 2 2" xfId="31965" xr:uid="{64FBA4D7-2481-4522-AEAA-CF4DE86CF79B}"/>
    <cellStyle name="Ergebnis 6 2 3 3" xfId="11583" xr:uid="{69398113-02AC-4F48-B895-B56933C74707}"/>
    <cellStyle name="Ergebnis 6 2 3 3 2" xfId="31966" xr:uid="{0661599D-0403-4D0E-87AD-CFAE6012E9A5}"/>
    <cellStyle name="Ergebnis 6 2 3 4" xfId="11584" xr:uid="{547A74A3-B5DD-4F04-B2D4-0596D0F0BCD7}"/>
    <cellStyle name="Ergebnis 6 2 3 4 2" xfId="31967" xr:uid="{14E8F658-764C-46EE-85C8-B7428389675F}"/>
    <cellStyle name="Ergebnis 6 2 3 5" xfId="11585" xr:uid="{C8B81DB7-889E-4EC7-B0ED-3CBF303BC2C6}"/>
    <cellStyle name="Ergebnis 6 2 3 5 2" xfId="31968" xr:uid="{D8228178-0523-4882-B390-C6F1B7AF4F12}"/>
    <cellStyle name="Ergebnis 6 2 3 6" xfId="11586" xr:uid="{2D2CE702-BADD-4814-8B84-2DB943D23C47}"/>
    <cellStyle name="Ergebnis 6 2 3 6 2" xfId="31969" xr:uid="{28556B2D-62BD-451A-BEF3-553166806D68}"/>
    <cellStyle name="Ergebnis 6 2 3 7" xfId="11587" xr:uid="{22DA2871-EF9E-47D1-B015-56A1D75EF557}"/>
    <cellStyle name="Ergebnis 6 2 3 7 2" xfId="31970" xr:uid="{41D7CE55-84E5-4416-A24F-9ED5173316C5}"/>
    <cellStyle name="Ergebnis 6 2 3 8" xfId="11588" xr:uid="{816FBD9E-EA7E-45EE-9C73-40B1407A00D3}"/>
    <cellStyle name="Ergebnis 6 2 3 8 2" xfId="31971" xr:uid="{E4265BDA-A3F7-49BF-B725-9177FB3CAB7B}"/>
    <cellStyle name="Ergebnis 6 2 3 9" xfId="11589" xr:uid="{9F1F7D77-E4CC-4B5F-9D2B-27BE3F8AF7A1}"/>
    <cellStyle name="Ergebnis 6 2 3 9 2" xfId="31972" xr:uid="{EE23C4A4-58D6-4667-903C-95297215C321}"/>
    <cellStyle name="Ergebnis 6 2 4" xfId="11590" xr:uid="{77AA0670-1E10-4CEE-AD54-64307218CF4D}"/>
    <cellStyle name="Ergebnis 6 2 4 2" xfId="31973" xr:uid="{D68D28A6-76E8-44E6-933A-613E860F76D4}"/>
    <cellStyle name="Ergebnis 6 2 5" xfId="11591" xr:uid="{F0E977A9-EEAF-447D-9CCB-3AC4ADD21394}"/>
    <cellStyle name="Ergebnis 6 2 5 2" xfId="31974" xr:uid="{2C21A116-1B60-473F-AB2A-0C1DF94A1C92}"/>
    <cellStyle name="Ergebnis 6 2 6" xfId="11592" xr:uid="{C6D28736-9CE4-4821-9DBC-8C4700005152}"/>
    <cellStyle name="Ergebnis 6 2 6 2" xfId="31975" xr:uid="{CB529BC7-4E9E-4305-85EE-4F734E61A653}"/>
    <cellStyle name="Ergebnis 6 2 7" xfId="11593" xr:uid="{96491F65-749F-48BE-8E8D-3A4104CEFE0F}"/>
    <cellStyle name="Ergebnis 6 2 7 2" xfId="31976" xr:uid="{B57A1686-24F9-436E-A761-032C32A09994}"/>
    <cellStyle name="Ergebnis 6 2 8" xfId="11594" xr:uid="{A233D32A-8FD7-4C47-8C7B-AC9F96E2B5A4}"/>
    <cellStyle name="Ergebnis 6 2 8 2" xfId="31977" xr:uid="{4D5FC296-768C-46FB-88A9-ABEC3C18E9A7}"/>
    <cellStyle name="Ergebnis 6 2 9" xfId="11595" xr:uid="{58E09D92-8E2F-495D-9A4C-7FDC6BAA65F1}"/>
    <cellStyle name="Ergebnis 6 2 9 2" xfId="31978" xr:uid="{76352977-C790-4437-B221-DB683E8DE6B6}"/>
    <cellStyle name="Ergebnis 6 20" xfId="11596" xr:uid="{73805C8D-4CA5-45C2-97AB-F6C5BB367C3A}"/>
    <cellStyle name="Ergebnis 6 20 2" xfId="31979" xr:uid="{B6F3901B-5B1D-4019-9C65-655C193C5BA1}"/>
    <cellStyle name="Ergebnis 6 21" xfId="31980" xr:uid="{2B27E0A9-39C3-4535-AF59-A8968C9CDFFA}"/>
    <cellStyle name="Ergebnis 6 3" xfId="11597" xr:uid="{78C0467C-1B06-426A-A8F3-504BD067C875}"/>
    <cellStyle name="Ergebnis 6 3 10" xfId="11598" xr:uid="{BA13D284-8FE4-494E-B877-DD17F89DF507}"/>
    <cellStyle name="Ergebnis 6 3 10 2" xfId="31981" xr:uid="{6FFC3C96-0029-4593-835A-15D8DFECDC6A}"/>
    <cellStyle name="Ergebnis 6 3 11" xfId="11599" xr:uid="{CDBD1B0A-597B-4330-9B7D-6E757C60F1FD}"/>
    <cellStyle name="Ergebnis 6 3 11 2" xfId="31982" xr:uid="{A16BB29D-CF36-4FCD-AD0A-9424023EB952}"/>
    <cellStyle name="Ergebnis 6 3 12" xfId="11600" xr:uid="{D62B014E-BF8D-4D9C-B1BE-01EC1B8FC504}"/>
    <cellStyle name="Ergebnis 6 3 12 2" xfId="31983" xr:uid="{7463AD43-744C-4E16-B348-849A6CB6204A}"/>
    <cellStyle name="Ergebnis 6 3 13" xfId="11601" xr:uid="{86232470-9E6E-4550-95DE-92E2047E9FEA}"/>
    <cellStyle name="Ergebnis 6 3 13 2" xfId="31984" xr:uid="{BA57E3A1-1390-48B3-A46A-403426B6CE99}"/>
    <cellStyle name="Ergebnis 6 3 14" xfId="11602" xr:uid="{B456F5E7-BAA9-46C7-B5EE-4346D2654F3C}"/>
    <cellStyle name="Ergebnis 6 3 14 2" xfId="31985" xr:uid="{7AA2B788-3572-4EAD-B3D1-4D8CE69A7EEC}"/>
    <cellStyle name="Ergebnis 6 3 15" xfId="11603" xr:uid="{DB63ADDA-00DB-4598-8DFE-156887A29C7A}"/>
    <cellStyle name="Ergebnis 6 3 15 2" xfId="31986" xr:uid="{843C7B12-9F05-41E1-BC61-89C85B11AE3B}"/>
    <cellStyle name="Ergebnis 6 3 16" xfId="31987" xr:uid="{7CB4F6EA-4DE7-483B-A54D-B7CD53163ECF}"/>
    <cellStyle name="Ergebnis 6 3 2" xfId="11604" xr:uid="{D1C4F53B-56E7-4EB8-B22E-BC6DA7ECBBE2}"/>
    <cellStyle name="Ergebnis 6 3 2 10" xfId="11605" xr:uid="{836B21A1-6C0F-4E5C-B34F-8B0269BBD32A}"/>
    <cellStyle name="Ergebnis 6 3 2 10 2" xfId="31988" xr:uid="{B0F84F62-9874-4333-B60E-01C44792182A}"/>
    <cellStyle name="Ergebnis 6 3 2 11" xfId="11606" xr:uid="{EBAA43C9-72F2-4638-9A46-B17FF3202CEC}"/>
    <cellStyle name="Ergebnis 6 3 2 11 2" xfId="31989" xr:uid="{D71F505E-C687-4B52-AAD6-4BC3518067EB}"/>
    <cellStyle name="Ergebnis 6 3 2 12" xfId="11607" xr:uid="{B20B00D1-4A62-4779-967E-7FF18ED46DD6}"/>
    <cellStyle name="Ergebnis 6 3 2 12 2" xfId="31990" xr:uid="{43D6C2EF-55D9-4482-A6D1-4A0D4822B775}"/>
    <cellStyle name="Ergebnis 6 3 2 13" xfId="11608" xr:uid="{10D2C537-FD00-4CE9-A22B-DB0C149DCB74}"/>
    <cellStyle name="Ergebnis 6 3 2 13 2" xfId="31991" xr:uid="{29F39EF3-A8FC-4B87-89B2-D496418194B7}"/>
    <cellStyle name="Ergebnis 6 3 2 14" xfId="11609" xr:uid="{D9F3BE2C-2BD3-4DD0-88DA-EE5537964182}"/>
    <cellStyle name="Ergebnis 6 3 2 14 2" xfId="31992" xr:uid="{E8108909-5943-4B01-BF9C-BB37FF549717}"/>
    <cellStyle name="Ergebnis 6 3 2 15" xfId="31993" xr:uid="{E5240324-1DA1-4E73-B1AB-CD14493DFD3D}"/>
    <cellStyle name="Ergebnis 6 3 2 2" xfId="11610" xr:uid="{8FAF993D-A326-412C-BAB2-719173B202B9}"/>
    <cellStyle name="Ergebnis 6 3 2 2 10" xfId="11611" xr:uid="{0CD0C60F-9F34-4A49-B3A8-D0BEDB56099F}"/>
    <cellStyle name="Ergebnis 6 3 2 2 10 2" xfId="31994" xr:uid="{F5C9934F-460C-4105-AE1E-60F90621F897}"/>
    <cellStyle name="Ergebnis 6 3 2 2 11" xfId="11612" xr:uid="{D213A636-9427-44B1-8095-76794E222615}"/>
    <cellStyle name="Ergebnis 6 3 2 2 11 2" xfId="31995" xr:uid="{FBE8977D-7C4C-4115-9CFC-BA99FD1CEE72}"/>
    <cellStyle name="Ergebnis 6 3 2 2 12" xfId="11613" xr:uid="{57107EEB-9D77-499B-9E94-0EBA5CD684B5}"/>
    <cellStyle name="Ergebnis 6 3 2 2 12 2" xfId="31996" xr:uid="{C715ACCA-8015-4C88-B449-EE0DB2307371}"/>
    <cellStyle name="Ergebnis 6 3 2 2 13" xfId="11614" xr:uid="{C101BC68-571F-49D0-ADA6-B83F88888E72}"/>
    <cellStyle name="Ergebnis 6 3 2 2 13 2" xfId="31997" xr:uid="{655F94C2-5D59-467C-BC71-468214C5C09F}"/>
    <cellStyle name="Ergebnis 6 3 2 2 14" xfId="11615" xr:uid="{50017E94-D298-4148-A497-A1FBBAF52E0E}"/>
    <cellStyle name="Ergebnis 6 3 2 2 14 2" xfId="31998" xr:uid="{4E3BCAAB-45B7-4D3D-9B6C-0F2C280F7515}"/>
    <cellStyle name="Ergebnis 6 3 2 2 15" xfId="31999" xr:uid="{73DDECEC-0938-4AD6-A3FC-2EA5FB3572BE}"/>
    <cellStyle name="Ergebnis 6 3 2 2 2" xfId="11616" xr:uid="{7F053BEC-C64E-4DB7-B25C-3FC8DF0A95E0}"/>
    <cellStyle name="Ergebnis 6 3 2 2 2 2" xfId="32000" xr:uid="{30A8E340-5140-4ABC-B6F0-20A487CC77C9}"/>
    <cellStyle name="Ergebnis 6 3 2 2 3" xfId="11617" xr:uid="{D2EE23DC-EB04-4FAE-B6A6-9FCFE806D204}"/>
    <cellStyle name="Ergebnis 6 3 2 2 3 2" xfId="32001" xr:uid="{B6C1CFF0-96CE-4660-867D-3EF6FDF28951}"/>
    <cellStyle name="Ergebnis 6 3 2 2 4" xfId="11618" xr:uid="{0BD72857-5F25-4017-94D0-CF0A80B85A76}"/>
    <cellStyle name="Ergebnis 6 3 2 2 4 2" xfId="32002" xr:uid="{76CEDC03-AEDA-434A-B06C-7B81E6A8CF39}"/>
    <cellStyle name="Ergebnis 6 3 2 2 5" xfId="11619" xr:uid="{A5269753-1290-4F53-B24A-A7E8706270BC}"/>
    <cellStyle name="Ergebnis 6 3 2 2 5 2" xfId="32003" xr:uid="{64135FBC-8967-431B-A78B-A2B69BC7373A}"/>
    <cellStyle name="Ergebnis 6 3 2 2 6" xfId="11620" xr:uid="{1EF63CD5-C6E3-46DB-BB4D-B0B4ADBA886A}"/>
    <cellStyle name="Ergebnis 6 3 2 2 6 2" xfId="32004" xr:uid="{ED613367-FBF3-4EFB-8912-2A4500FE0C20}"/>
    <cellStyle name="Ergebnis 6 3 2 2 7" xfId="11621" xr:uid="{A99016F3-09EC-46B3-B6E7-8505C0FC6610}"/>
    <cellStyle name="Ergebnis 6 3 2 2 7 2" xfId="32005" xr:uid="{DF54C27E-C26D-4BC9-9449-EA05C3AB607D}"/>
    <cellStyle name="Ergebnis 6 3 2 2 8" xfId="11622" xr:uid="{A53FD542-D7BE-47E3-817C-1406AF9B3DA5}"/>
    <cellStyle name="Ergebnis 6 3 2 2 8 2" xfId="32006" xr:uid="{21878027-3C7C-46F9-8559-0FFFBFB20061}"/>
    <cellStyle name="Ergebnis 6 3 2 2 9" xfId="11623" xr:uid="{1A6D246E-39FF-4665-B07D-30FA80434FAE}"/>
    <cellStyle name="Ergebnis 6 3 2 2 9 2" xfId="32007" xr:uid="{AFAC55B1-6C1D-4597-9533-0E29C8482CA1}"/>
    <cellStyle name="Ergebnis 6 3 2 3" xfId="11624" xr:uid="{240E96B3-8CBB-4AD5-9539-9AF144D147A5}"/>
    <cellStyle name="Ergebnis 6 3 2 3 2" xfId="32008" xr:uid="{7CDAD87E-C001-474C-A9C0-7B09D66F56A4}"/>
    <cellStyle name="Ergebnis 6 3 2 4" xfId="11625" xr:uid="{83C5A4FE-F7A3-4C4C-A862-50D39EBE562C}"/>
    <cellStyle name="Ergebnis 6 3 2 4 2" xfId="32009" xr:uid="{977F2511-18D7-4FD4-82C3-490ED365E49C}"/>
    <cellStyle name="Ergebnis 6 3 2 5" xfId="11626" xr:uid="{D1DAE8B7-1257-4B39-A6DB-56E2A4A0AA61}"/>
    <cellStyle name="Ergebnis 6 3 2 5 2" xfId="32010" xr:uid="{63970988-E9BB-4092-B4D2-BC06EA2A24BF}"/>
    <cellStyle name="Ergebnis 6 3 2 6" xfId="11627" xr:uid="{B47C9EE7-F511-4AD3-A07D-F3387BDDA146}"/>
    <cellStyle name="Ergebnis 6 3 2 6 2" xfId="32011" xr:uid="{C4548B00-E0EF-41E8-A49F-D260236FE0EC}"/>
    <cellStyle name="Ergebnis 6 3 2 7" xfId="11628" xr:uid="{96A4D4EE-21EF-4116-890E-428F214D3966}"/>
    <cellStyle name="Ergebnis 6 3 2 7 2" xfId="32012" xr:uid="{7729843C-EE7B-4860-9F5F-D32CB73CB3BC}"/>
    <cellStyle name="Ergebnis 6 3 2 8" xfId="11629" xr:uid="{933FB98E-B8E9-41DC-981A-8AE48A08F18A}"/>
    <cellStyle name="Ergebnis 6 3 2 8 2" xfId="32013" xr:uid="{C689F093-5AB3-411F-9207-8E2BF94CF747}"/>
    <cellStyle name="Ergebnis 6 3 2 9" xfId="11630" xr:uid="{E5D89B61-910C-4CF3-982B-FA4FA07C2F3D}"/>
    <cellStyle name="Ergebnis 6 3 2 9 2" xfId="32014" xr:uid="{C1B234C8-91E6-4441-9E79-534E27D69A6F}"/>
    <cellStyle name="Ergebnis 6 3 3" xfId="11631" xr:uid="{14315D70-E17E-483A-B3B0-4D611F988FB0}"/>
    <cellStyle name="Ergebnis 6 3 3 10" xfId="11632" xr:uid="{91472F71-91F7-4BFB-AD39-63D0D9CB6982}"/>
    <cellStyle name="Ergebnis 6 3 3 10 2" xfId="32015" xr:uid="{282997A6-7039-43E2-B83D-4F2F5F71C37C}"/>
    <cellStyle name="Ergebnis 6 3 3 11" xfId="11633" xr:uid="{2E547310-23E7-48EC-86E9-E00F229EF0BC}"/>
    <cellStyle name="Ergebnis 6 3 3 11 2" xfId="32016" xr:uid="{599E0162-754B-4AD8-868C-A733B71860D8}"/>
    <cellStyle name="Ergebnis 6 3 3 12" xfId="11634" xr:uid="{142FE55A-C570-450B-B270-5A166B43C954}"/>
    <cellStyle name="Ergebnis 6 3 3 12 2" xfId="32017" xr:uid="{599C4D67-E961-41A3-A91B-CD6ACCB34FAB}"/>
    <cellStyle name="Ergebnis 6 3 3 13" xfId="11635" xr:uid="{321472D1-064C-4EB9-B48A-F136C8D0E488}"/>
    <cellStyle name="Ergebnis 6 3 3 13 2" xfId="32018" xr:uid="{6B36EA4A-2F56-4926-A5A5-94BEEFD5A6EA}"/>
    <cellStyle name="Ergebnis 6 3 3 14" xfId="11636" xr:uid="{14374AD3-550A-40E9-8896-1D730B7C8CE6}"/>
    <cellStyle name="Ergebnis 6 3 3 14 2" xfId="32019" xr:uid="{F2EB5C70-A30E-4498-AB44-9B2F0A676A61}"/>
    <cellStyle name="Ergebnis 6 3 3 15" xfId="32020" xr:uid="{F729831C-FD0A-4BAC-9898-9C1A91760906}"/>
    <cellStyle name="Ergebnis 6 3 3 2" xfId="11637" xr:uid="{66D9037B-240B-48BB-81A8-A1D18FDF2DEA}"/>
    <cellStyle name="Ergebnis 6 3 3 2 2" xfId="32021" xr:uid="{F02F991F-CC91-48EE-968F-2DF02227F323}"/>
    <cellStyle name="Ergebnis 6 3 3 3" xfId="11638" xr:uid="{020FCB2A-631C-4BAF-A074-9DFC75830CD3}"/>
    <cellStyle name="Ergebnis 6 3 3 3 2" xfId="32022" xr:uid="{DFF93466-ADBA-413D-AAA8-D495BC8AF71F}"/>
    <cellStyle name="Ergebnis 6 3 3 4" xfId="11639" xr:uid="{35E77FFE-8E96-4913-9E1E-5629328B6C03}"/>
    <cellStyle name="Ergebnis 6 3 3 4 2" xfId="32023" xr:uid="{321849C8-B22D-459A-96EB-C4ED7975D645}"/>
    <cellStyle name="Ergebnis 6 3 3 5" xfId="11640" xr:uid="{854663E5-0C03-448F-A495-F9733F47D1A5}"/>
    <cellStyle name="Ergebnis 6 3 3 5 2" xfId="32024" xr:uid="{F01906EE-5EB2-442E-BFCF-7EE1E1EC9E09}"/>
    <cellStyle name="Ergebnis 6 3 3 6" xfId="11641" xr:uid="{7899D0E5-BD18-44A2-B91E-C6322BEF1B9C}"/>
    <cellStyle name="Ergebnis 6 3 3 6 2" xfId="32025" xr:uid="{8843E95A-AFF3-4058-ADF1-208A1172CF98}"/>
    <cellStyle name="Ergebnis 6 3 3 7" xfId="11642" xr:uid="{3F90675C-B024-4DBA-A39A-4E3466F61DE4}"/>
    <cellStyle name="Ergebnis 6 3 3 7 2" xfId="32026" xr:uid="{B3676645-55D6-42A7-AEAD-9C4A1E909F34}"/>
    <cellStyle name="Ergebnis 6 3 3 8" xfId="11643" xr:uid="{25FF9FD2-B10D-4856-9006-7A6A9DDB9FB1}"/>
    <cellStyle name="Ergebnis 6 3 3 8 2" xfId="32027" xr:uid="{CEC44FBE-351B-4229-B324-BC013C7A31C8}"/>
    <cellStyle name="Ergebnis 6 3 3 9" xfId="11644" xr:uid="{529CC8E6-A2F9-4D97-AB4C-0279E570947D}"/>
    <cellStyle name="Ergebnis 6 3 3 9 2" xfId="32028" xr:uid="{3FDF8911-F708-475F-BB46-BB3901F41849}"/>
    <cellStyle name="Ergebnis 6 3 4" xfId="11645" xr:uid="{33167029-61D6-4A5C-824F-5F571BC8E5BF}"/>
    <cellStyle name="Ergebnis 6 3 4 2" xfId="32029" xr:uid="{88D7FED1-F72A-41F9-B79F-8585E9770D44}"/>
    <cellStyle name="Ergebnis 6 3 5" xfId="11646" xr:uid="{44A38FA6-42AA-4300-9F34-DA3112977AF5}"/>
    <cellStyle name="Ergebnis 6 3 5 2" xfId="32030" xr:uid="{8E5BDD2F-BF42-4A0F-9DAD-C6BF48E518C4}"/>
    <cellStyle name="Ergebnis 6 3 6" xfId="11647" xr:uid="{61CA6AB3-6D90-4054-85A7-E718C5F6332F}"/>
    <cellStyle name="Ergebnis 6 3 6 2" xfId="32031" xr:uid="{59224FFB-CA07-4332-BBCD-A4740CBB3CDF}"/>
    <cellStyle name="Ergebnis 6 3 7" xfId="11648" xr:uid="{E2B2B86A-4681-4042-8748-FEF0B879FF4E}"/>
    <cellStyle name="Ergebnis 6 3 7 2" xfId="32032" xr:uid="{555F96E2-EA2E-4D23-911D-B0F398AD80B2}"/>
    <cellStyle name="Ergebnis 6 3 8" xfId="11649" xr:uid="{54F93D02-6431-4AFC-A480-A3038828DF8E}"/>
    <cellStyle name="Ergebnis 6 3 8 2" xfId="32033" xr:uid="{FD7E002C-4DF4-448B-B692-FEDCB0DC08FA}"/>
    <cellStyle name="Ergebnis 6 3 9" xfId="11650" xr:uid="{7FA8A06C-FF10-4CF7-B3F1-CC80002D2CF6}"/>
    <cellStyle name="Ergebnis 6 3 9 2" xfId="32034" xr:uid="{3CEB7CD7-DA14-4E76-AAEE-E8AEEB7FA562}"/>
    <cellStyle name="Ergebnis 6 4" xfId="11651" xr:uid="{04EF810B-AB6B-45AB-94C8-859769A6E395}"/>
    <cellStyle name="Ergebnis 6 4 10" xfId="11652" xr:uid="{C38C87F9-92B9-4D83-9BB8-AF201CADA63D}"/>
    <cellStyle name="Ergebnis 6 4 10 2" xfId="32035" xr:uid="{FA1580D1-49AF-4E90-BE84-088657E84C9C}"/>
    <cellStyle name="Ergebnis 6 4 11" xfId="11653" xr:uid="{4E6ABBCD-B666-40AC-A6BC-C423D727FF66}"/>
    <cellStyle name="Ergebnis 6 4 11 2" xfId="32036" xr:uid="{8F33DEFC-FE7E-442A-AD96-702E29D09D92}"/>
    <cellStyle name="Ergebnis 6 4 12" xfId="11654" xr:uid="{3203B896-B1C0-4DD3-86E2-840021BD4CB5}"/>
    <cellStyle name="Ergebnis 6 4 12 2" xfId="32037" xr:uid="{7226F217-7E25-40E5-A37D-7045E896768E}"/>
    <cellStyle name="Ergebnis 6 4 13" xfId="11655" xr:uid="{EF840789-CFE3-40DC-82FE-57573B7E3291}"/>
    <cellStyle name="Ergebnis 6 4 13 2" xfId="32038" xr:uid="{B639179A-A08E-467B-9551-4C326973911B}"/>
    <cellStyle name="Ergebnis 6 4 14" xfId="11656" xr:uid="{3B332A1A-A577-4A4B-B673-6C00F3850F7A}"/>
    <cellStyle name="Ergebnis 6 4 14 2" xfId="32039" xr:uid="{0D4B78AA-C325-4C7F-8E99-0762CC5C153C}"/>
    <cellStyle name="Ergebnis 6 4 15" xfId="11657" xr:uid="{2EE3DC77-9684-43B1-A80A-FF15F78F8210}"/>
    <cellStyle name="Ergebnis 6 4 15 2" xfId="32040" xr:uid="{984408C0-9245-48B8-98BC-AA85EF62AB8A}"/>
    <cellStyle name="Ergebnis 6 4 16" xfId="32041" xr:uid="{C2952DEF-5044-43B3-87CD-32CF79958EA8}"/>
    <cellStyle name="Ergebnis 6 4 2" xfId="11658" xr:uid="{4E7787A8-D273-4204-B0DC-0D1C09BD51F3}"/>
    <cellStyle name="Ergebnis 6 4 2 10" xfId="11659" xr:uid="{5CFA4C47-9296-4B8B-A13B-578067EE6C27}"/>
    <cellStyle name="Ergebnis 6 4 2 10 2" xfId="32042" xr:uid="{289F5954-5EB9-4C3B-966A-BAB4D44C82F5}"/>
    <cellStyle name="Ergebnis 6 4 2 11" xfId="11660" xr:uid="{B9B84AD3-F890-4B16-8024-0300551061B9}"/>
    <cellStyle name="Ergebnis 6 4 2 11 2" xfId="32043" xr:uid="{13CAD453-A601-4BE9-BF19-45CC2E65FC49}"/>
    <cellStyle name="Ergebnis 6 4 2 12" xfId="11661" xr:uid="{8FC1F84D-2AEF-464D-94FE-DCAB9B89E239}"/>
    <cellStyle name="Ergebnis 6 4 2 12 2" xfId="32044" xr:uid="{FDA7DC67-F797-4FAB-9120-6D594732B20C}"/>
    <cellStyle name="Ergebnis 6 4 2 13" xfId="11662" xr:uid="{B01C4F4D-5CE3-4C31-AAFB-76C32660DE14}"/>
    <cellStyle name="Ergebnis 6 4 2 13 2" xfId="32045" xr:uid="{23373FD9-B073-449D-96B6-55C87F173B72}"/>
    <cellStyle name="Ergebnis 6 4 2 14" xfId="11663" xr:uid="{39029F84-AE00-43DA-9837-380E74F0AEDB}"/>
    <cellStyle name="Ergebnis 6 4 2 14 2" xfId="32046" xr:uid="{8426FCB1-1ECF-484A-BF3F-C6594A13D615}"/>
    <cellStyle name="Ergebnis 6 4 2 15" xfId="32047" xr:uid="{910DB9DF-1D1D-41B7-BC12-2F88AD8568C7}"/>
    <cellStyle name="Ergebnis 6 4 2 2" xfId="11664" xr:uid="{716DA376-FAC4-483E-8260-4EF485760FCA}"/>
    <cellStyle name="Ergebnis 6 4 2 2 10" xfId="11665" xr:uid="{DC64D53D-CB8F-44BB-BBE3-996B1A1F3F15}"/>
    <cellStyle name="Ergebnis 6 4 2 2 10 2" xfId="32048" xr:uid="{9BFF2715-54EF-4157-9E03-9CD5CA793CBB}"/>
    <cellStyle name="Ergebnis 6 4 2 2 11" xfId="11666" xr:uid="{E5B8075F-7661-4F10-B4CC-AAA378A1B2FA}"/>
    <cellStyle name="Ergebnis 6 4 2 2 11 2" xfId="32049" xr:uid="{7B40ED22-9A6E-4E6A-BE5F-3A3EE88C34AA}"/>
    <cellStyle name="Ergebnis 6 4 2 2 12" xfId="11667" xr:uid="{FE07B259-BE80-4558-9289-F8258769585F}"/>
    <cellStyle name="Ergebnis 6 4 2 2 12 2" xfId="32050" xr:uid="{E8F7069C-2E15-41C8-88B9-DE8A55043624}"/>
    <cellStyle name="Ergebnis 6 4 2 2 13" xfId="11668" xr:uid="{03A24D15-E9F7-41BC-A4E3-D0E9A3CEB037}"/>
    <cellStyle name="Ergebnis 6 4 2 2 13 2" xfId="32051" xr:uid="{2CB57C27-1A6A-48AC-A0AD-80137BFA5ADD}"/>
    <cellStyle name="Ergebnis 6 4 2 2 14" xfId="11669" xr:uid="{93F4731B-8427-470D-9349-67FCDE6D33D4}"/>
    <cellStyle name="Ergebnis 6 4 2 2 14 2" xfId="32052" xr:uid="{1E2D6DFE-7272-455E-B054-A4E5EA6EF2EF}"/>
    <cellStyle name="Ergebnis 6 4 2 2 15" xfId="32053" xr:uid="{67578232-75B8-4531-8A10-C6905A31260B}"/>
    <cellStyle name="Ergebnis 6 4 2 2 2" xfId="11670" xr:uid="{7D8308AD-FCCE-4EAB-B1C8-825FB619FEC3}"/>
    <cellStyle name="Ergebnis 6 4 2 2 2 2" xfId="32054" xr:uid="{F9F58752-A57B-4F57-8C7C-A77E78F112A8}"/>
    <cellStyle name="Ergebnis 6 4 2 2 3" xfId="11671" xr:uid="{0313D467-F374-4654-90F5-FA7989B61401}"/>
    <cellStyle name="Ergebnis 6 4 2 2 3 2" xfId="32055" xr:uid="{FC5C4D3E-EFC7-4661-8A44-74AA512D6BF9}"/>
    <cellStyle name="Ergebnis 6 4 2 2 4" xfId="11672" xr:uid="{696F3ADE-A8A3-4AFA-A06D-317F2219C669}"/>
    <cellStyle name="Ergebnis 6 4 2 2 4 2" xfId="32056" xr:uid="{D637F8FB-5C03-4755-A793-F18B85F07D4F}"/>
    <cellStyle name="Ergebnis 6 4 2 2 5" xfId="11673" xr:uid="{013DF9C7-6C5E-44D9-9FC6-889D0E5F3AC5}"/>
    <cellStyle name="Ergebnis 6 4 2 2 5 2" xfId="32057" xr:uid="{943DD340-098F-4FA9-8EB5-C2E05E60D040}"/>
    <cellStyle name="Ergebnis 6 4 2 2 6" xfId="11674" xr:uid="{6A56237D-CFB1-499C-ADDD-C357D2D5DB53}"/>
    <cellStyle name="Ergebnis 6 4 2 2 6 2" xfId="32058" xr:uid="{52AD7945-C77E-4CE4-B752-C5290AA7E921}"/>
    <cellStyle name="Ergebnis 6 4 2 2 7" xfId="11675" xr:uid="{DE7C6ABE-0B55-43A7-9A28-FD4A163C12A6}"/>
    <cellStyle name="Ergebnis 6 4 2 2 7 2" xfId="32059" xr:uid="{B77D2604-BF4C-4D1D-8283-5B559B9951C7}"/>
    <cellStyle name="Ergebnis 6 4 2 2 8" xfId="11676" xr:uid="{B88F58CE-7D1E-4D76-B755-1652555813E6}"/>
    <cellStyle name="Ergebnis 6 4 2 2 8 2" xfId="32060" xr:uid="{6D3E1A14-387C-425B-A123-BAB8590A7A60}"/>
    <cellStyle name="Ergebnis 6 4 2 2 9" xfId="11677" xr:uid="{537FD9F3-842C-4037-9B9D-D6AAD702CF98}"/>
    <cellStyle name="Ergebnis 6 4 2 2 9 2" xfId="32061" xr:uid="{43BB89E0-0B45-4CBB-BEE6-8E5DD3C0A0FE}"/>
    <cellStyle name="Ergebnis 6 4 2 3" xfId="11678" xr:uid="{D1FED8A4-1876-4D52-AF56-1A6A45B50167}"/>
    <cellStyle name="Ergebnis 6 4 2 3 2" xfId="32062" xr:uid="{5035418A-EEFD-45BC-A9AC-7DDC2C891F99}"/>
    <cellStyle name="Ergebnis 6 4 2 4" xfId="11679" xr:uid="{C868563F-082A-4C32-AFF0-5679FD8D969B}"/>
    <cellStyle name="Ergebnis 6 4 2 4 2" xfId="32063" xr:uid="{232D7C09-E081-4C94-9062-B8968B7A46FB}"/>
    <cellStyle name="Ergebnis 6 4 2 5" xfId="11680" xr:uid="{618AE923-11D2-4C18-9751-9C403DC2C4FB}"/>
    <cellStyle name="Ergebnis 6 4 2 5 2" xfId="32064" xr:uid="{CCA0CC7D-FDF6-4C85-ABFA-4B3F343891E6}"/>
    <cellStyle name="Ergebnis 6 4 2 6" xfId="11681" xr:uid="{D82EAE40-D7AF-4A88-B3FC-52852D882C5D}"/>
    <cellStyle name="Ergebnis 6 4 2 6 2" xfId="32065" xr:uid="{7837DE4F-D16A-4351-907D-94A97B159255}"/>
    <cellStyle name="Ergebnis 6 4 2 7" xfId="11682" xr:uid="{441E0F1D-E66D-4AC9-822B-34A6B40B53EE}"/>
    <cellStyle name="Ergebnis 6 4 2 7 2" xfId="32066" xr:uid="{DFDE5A60-8590-466A-A6D5-C3E80CF60AFC}"/>
    <cellStyle name="Ergebnis 6 4 2 8" xfId="11683" xr:uid="{48C1D325-7153-42FA-BD4F-9C5720D6F1B2}"/>
    <cellStyle name="Ergebnis 6 4 2 8 2" xfId="32067" xr:uid="{7B942182-9FD1-4484-98DE-3260BDCA0D1C}"/>
    <cellStyle name="Ergebnis 6 4 2 9" xfId="11684" xr:uid="{FAC5A5E4-C4A5-4B3E-B6E1-777B3DFBE07A}"/>
    <cellStyle name="Ergebnis 6 4 2 9 2" xfId="32068" xr:uid="{37247910-FF75-4FF2-931A-159B3D0E35A5}"/>
    <cellStyle name="Ergebnis 6 4 3" xfId="11685" xr:uid="{5FB7CD17-14C0-4AFA-A88F-F102D0CF7520}"/>
    <cellStyle name="Ergebnis 6 4 3 10" xfId="11686" xr:uid="{F9E67200-7963-4E59-A1DF-BC70B1190B0D}"/>
    <cellStyle name="Ergebnis 6 4 3 10 2" xfId="32069" xr:uid="{28ACA029-E45C-42D0-B523-9A22201E6F86}"/>
    <cellStyle name="Ergebnis 6 4 3 11" xfId="11687" xr:uid="{82E52B39-A8E2-4B7E-83BA-3E7B2E473C9B}"/>
    <cellStyle name="Ergebnis 6 4 3 11 2" xfId="32070" xr:uid="{D6A5F97A-DCE4-41D8-8D0D-C60CDD094FB9}"/>
    <cellStyle name="Ergebnis 6 4 3 12" xfId="11688" xr:uid="{6A4EBFDE-CBDF-4DE9-81A8-BB6CB28FB308}"/>
    <cellStyle name="Ergebnis 6 4 3 12 2" xfId="32071" xr:uid="{04F0F420-B2AD-4E9A-A998-BB42C7926299}"/>
    <cellStyle name="Ergebnis 6 4 3 13" xfId="11689" xr:uid="{086AD749-B6CB-4024-954A-87B646E1BE27}"/>
    <cellStyle name="Ergebnis 6 4 3 13 2" xfId="32072" xr:uid="{66E7C1F2-9005-416C-A14C-9195CA13449C}"/>
    <cellStyle name="Ergebnis 6 4 3 14" xfId="11690" xr:uid="{58D06138-A1B5-433E-B8F9-14CF1B2698A1}"/>
    <cellStyle name="Ergebnis 6 4 3 14 2" xfId="32073" xr:uid="{5CBB74C3-5694-4B92-AD04-89109267219E}"/>
    <cellStyle name="Ergebnis 6 4 3 15" xfId="32074" xr:uid="{73B3FEFC-E354-4911-9E3A-521722E9E74B}"/>
    <cellStyle name="Ergebnis 6 4 3 2" xfId="11691" xr:uid="{C93CDC3E-D0B6-4A3A-9CE0-E8FF7ED66F5E}"/>
    <cellStyle name="Ergebnis 6 4 3 2 2" xfId="32075" xr:uid="{4A0471F8-EAC3-4A5F-8330-A90A63ADED38}"/>
    <cellStyle name="Ergebnis 6 4 3 3" xfId="11692" xr:uid="{9587BC23-FA06-4733-B70D-924FA419827B}"/>
    <cellStyle name="Ergebnis 6 4 3 3 2" xfId="32076" xr:uid="{380A96ED-5AA0-4939-8DBD-759565F4B207}"/>
    <cellStyle name="Ergebnis 6 4 3 4" xfId="11693" xr:uid="{07380954-D98D-4776-A971-C597741DCA5C}"/>
    <cellStyle name="Ergebnis 6 4 3 4 2" xfId="32077" xr:uid="{0785B4E9-B453-45E7-B97F-E9F9C96D3531}"/>
    <cellStyle name="Ergebnis 6 4 3 5" xfId="11694" xr:uid="{6F2EA498-5FE8-45CB-AF7C-9E8772D38847}"/>
    <cellStyle name="Ergebnis 6 4 3 5 2" xfId="32078" xr:uid="{5A53E828-1E39-4D0C-AC9D-332760898314}"/>
    <cellStyle name="Ergebnis 6 4 3 6" xfId="11695" xr:uid="{0D907125-8D25-408E-A1AF-4C47A54CA930}"/>
    <cellStyle name="Ergebnis 6 4 3 6 2" xfId="32079" xr:uid="{03629FDF-529D-48C9-956F-1476EAD39AC1}"/>
    <cellStyle name="Ergebnis 6 4 3 7" xfId="11696" xr:uid="{8DA83775-8E5B-4221-98F9-18F59FCD723F}"/>
    <cellStyle name="Ergebnis 6 4 3 7 2" xfId="32080" xr:uid="{A6B024DA-4499-4D40-A264-63D486288966}"/>
    <cellStyle name="Ergebnis 6 4 3 8" xfId="11697" xr:uid="{182DCCE5-B44B-44DD-9088-751D2FB66E64}"/>
    <cellStyle name="Ergebnis 6 4 3 8 2" xfId="32081" xr:uid="{B488C2BF-AEDD-4BDB-B91E-EAAE0BDA8330}"/>
    <cellStyle name="Ergebnis 6 4 3 9" xfId="11698" xr:uid="{28FD7DDB-F23D-4922-816C-BFFB14F0D6FB}"/>
    <cellStyle name="Ergebnis 6 4 3 9 2" xfId="32082" xr:uid="{108B7989-C5AA-46C8-96E6-9BEC3215A728}"/>
    <cellStyle name="Ergebnis 6 4 4" xfId="11699" xr:uid="{8004FFCC-3AED-4B9B-9FBC-DE8DB4DD3359}"/>
    <cellStyle name="Ergebnis 6 4 4 2" xfId="32083" xr:uid="{529FC351-C665-4CF1-B1FB-4833692E75B3}"/>
    <cellStyle name="Ergebnis 6 4 5" xfId="11700" xr:uid="{0983D15E-F104-45AA-A1B7-E0B50584FCAF}"/>
    <cellStyle name="Ergebnis 6 4 5 2" xfId="32084" xr:uid="{4C8360D3-031A-43FF-87E1-48C221BE351D}"/>
    <cellStyle name="Ergebnis 6 4 6" xfId="11701" xr:uid="{B168BC15-426A-4474-8338-035F45601AFA}"/>
    <cellStyle name="Ergebnis 6 4 6 2" xfId="32085" xr:uid="{474F23F7-0EB7-4C8D-B064-8F0BB83E2802}"/>
    <cellStyle name="Ergebnis 6 4 7" xfId="11702" xr:uid="{49199C94-F0E6-48DF-8EF1-19CBB4528684}"/>
    <cellStyle name="Ergebnis 6 4 7 2" xfId="32086" xr:uid="{01019619-63B4-4CE6-A7AA-26546CAE72CF}"/>
    <cellStyle name="Ergebnis 6 4 8" xfId="11703" xr:uid="{BF67FA59-EA43-4957-A509-168D78D7C4D4}"/>
    <cellStyle name="Ergebnis 6 4 8 2" xfId="32087" xr:uid="{9A3514A1-E2DE-4E0B-9054-28F51799C9B3}"/>
    <cellStyle name="Ergebnis 6 4 9" xfId="11704" xr:uid="{E465E65A-C1B7-477E-A1B0-247AB6D5203B}"/>
    <cellStyle name="Ergebnis 6 4 9 2" xfId="32088" xr:uid="{099642E1-B061-4686-929A-879B6873D191}"/>
    <cellStyle name="Ergebnis 6 5" xfId="11705" xr:uid="{7A0EDE20-5AB1-4DA0-9F14-4E29F4B025A2}"/>
    <cellStyle name="Ergebnis 6 5 10" xfId="11706" xr:uid="{ADB1EBE5-4A31-46CD-B3F3-4A5A642A352C}"/>
    <cellStyle name="Ergebnis 6 5 10 2" xfId="32089" xr:uid="{F1FC6010-57CF-477D-963F-36EBA16BA7E1}"/>
    <cellStyle name="Ergebnis 6 5 11" xfId="11707" xr:uid="{2E8AEFEB-60FA-400F-82EE-C4EE153EB3E4}"/>
    <cellStyle name="Ergebnis 6 5 11 2" xfId="32090" xr:uid="{C029B0B0-13B2-479F-81F5-6732FC29246F}"/>
    <cellStyle name="Ergebnis 6 5 12" xfId="11708" xr:uid="{7C94F9AE-ED07-411A-9354-F48B17739C6F}"/>
    <cellStyle name="Ergebnis 6 5 12 2" xfId="32091" xr:uid="{CBEC02C3-947E-4B6C-9851-15EB44CFE5EC}"/>
    <cellStyle name="Ergebnis 6 5 13" xfId="11709" xr:uid="{AA031A10-C11D-4D24-AC0B-6A1C96826FA9}"/>
    <cellStyle name="Ergebnis 6 5 13 2" xfId="32092" xr:uid="{F3B9C780-9873-40E6-943D-F537CC27CC81}"/>
    <cellStyle name="Ergebnis 6 5 14" xfId="11710" xr:uid="{24341D10-B24F-4BC5-87B5-77DF6E0FCE2C}"/>
    <cellStyle name="Ergebnis 6 5 14 2" xfId="32093" xr:uid="{FC52E6B1-7F90-4DEA-B6C3-C2112107FA56}"/>
    <cellStyle name="Ergebnis 6 5 15" xfId="11711" xr:uid="{CC7B9867-0259-402F-B557-B9B8C4C8F417}"/>
    <cellStyle name="Ergebnis 6 5 15 2" xfId="32094" xr:uid="{97E5153F-D0C9-42FA-A1FF-5A42091F1585}"/>
    <cellStyle name="Ergebnis 6 5 16" xfId="32095" xr:uid="{1FF47B78-C499-4CDF-BE8D-BBC535797496}"/>
    <cellStyle name="Ergebnis 6 5 2" xfId="11712" xr:uid="{298A5FC6-DA7B-42BC-BE11-FB3AE8FE23CC}"/>
    <cellStyle name="Ergebnis 6 5 2 10" xfId="11713" xr:uid="{BDFB7DF5-C186-4E72-BBC8-C89358382B37}"/>
    <cellStyle name="Ergebnis 6 5 2 10 2" xfId="32096" xr:uid="{B4C30226-C926-463C-8263-A58BBF3861DA}"/>
    <cellStyle name="Ergebnis 6 5 2 11" xfId="11714" xr:uid="{7D4AC6A7-A903-4C01-9990-6EACC4D196CB}"/>
    <cellStyle name="Ergebnis 6 5 2 11 2" xfId="32097" xr:uid="{D9559A78-AF84-4750-9C29-D99B42F7F0AD}"/>
    <cellStyle name="Ergebnis 6 5 2 12" xfId="11715" xr:uid="{ED8EAF21-3621-4B11-8102-7DBC910046C9}"/>
    <cellStyle name="Ergebnis 6 5 2 12 2" xfId="32098" xr:uid="{71E96D5C-5D40-47DB-B420-EF9FC91139F7}"/>
    <cellStyle name="Ergebnis 6 5 2 13" xfId="11716" xr:uid="{571F27F9-24E0-441E-A0A4-D9A69A16271E}"/>
    <cellStyle name="Ergebnis 6 5 2 13 2" xfId="32099" xr:uid="{A6D88846-E5DE-45B5-AA0D-ED98F5E799B1}"/>
    <cellStyle name="Ergebnis 6 5 2 14" xfId="11717" xr:uid="{D0194167-797A-45C8-8622-5FED0BAB30EF}"/>
    <cellStyle name="Ergebnis 6 5 2 14 2" xfId="32100" xr:uid="{3774270A-FFF8-4BB2-A855-E55935376FB0}"/>
    <cellStyle name="Ergebnis 6 5 2 15" xfId="32101" xr:uid="{5E473107-B199-4C3C-81BF-3FEE199CE1F7}"/>
    <cellStyle name="Ergebnis 6 5 2 2" xfId="11718" xr:uid="{D13CB8D5-D875-4134-AD1E-6C3C861179B1}"/>
    <cellStyle name="Ergebnis 6 5 2 2 10" xfId="11719" xr:uid="{CE94F28E-2BF9-4B8A-A60D-285DF561A5B2}"/>
    <cellStyle name="Ergebnis 6 5 2 2 10 2" xfId="32102" xr:uid="{E776767C-BB6C-466A-98D8-C5F240238C22}"/>
    <cellStyle name="Ergebnis 6 5 2 2 11" xfId="11720" xr:uid="{D39A5795-C774-4404-974E-E0917D7ABB5B}"/>
    <cellStyle name="Ergebnis 6 5 2 2 11 2" xfId="32103" xr:uid="{40A20CCC-4AB2-4B08-9615-8B367C61F09B}"/>
    <cellStyle name="Ergebnis 6 5 2 2 12" xfId="11721" xr:uid="{24D56E58-EF0E-4852-8B3C-E82C57E95DBA}"/>
    <cellStyle name="Ergebnis 6 5 2 2 12 2" xfId="32104" xr:uid="{B8C4EE75-5952-46BB-9697-699E4B3EFB85}"/>
    <cellStyle name="Ergebnis 6 5 2 2 13" xfId="11722" xr:uid="{3D0E5960-AAEC-4850-B74D-DAF32E91FC75}"/>
    <cellStyle name="Ergebnis 6 5 2 2 13 2" xfId="32105" xr:uid="{838A0147-2FEA-443F-B80E-8D1492B53EC9}"/>
    <cellStyle name="Ergebnis 6 5 2 2 14" xfId="11723" xr:uid="{F725CD74-AF01-443C-8E3D-1D74E49F0273}"/>
    <cellStyle name="Ergebnis 6 5 2 2 14 2" xfId="32106" xr:uid="{020D956A-7391-446A-ACAF-EF9855874846}"/>
    <cellStyle name="Ergebnis 6 5 2 2 15" xfId="32107" xr:uid="{C68F31AA-6C01-4C96-BB32-4746444EEFC7}"/>
    <cellStyle name="Ergebnis 6 5 2 2 2" xfId="11724" xr:uid="{38FE7825-FADA-4ACD-8998-D5137B65886B}"/>
    <cellStyle name="Ergebnis 6 5 2 2 2 2" xfId="32108" xr:uid="{45D9FFED-3C99-4CC0-AD93-9E29F5E1354E}"/>
    <cellStyle name="Ergebnis 6 5 2 2 3" xfId="11725" xr:uid="{BFD00C6D-6141-4819-8407-6DCFC431CFEF}"/>
    <cellStyle name="Ergebnis 6 5 2 2 3 2" xfId="32109" xr:uid="{EFFA3607-CAB9-4E5A-B844-3F60994C760D}"/>
    <cellStyle name="Ergebnis 6 5 2 2 4" xfId="11726" xr:uid="{D4D75891-CFD6-4366-BC0D-2E9BE48FF313}"/>
    <cellStyle name="Ergebnis 6 5 2 2 4 2" xfId="32110" xr:uid="{1D6C3F40-24E5-44A6-A64E-6A980187A020}"/>
    <cellStyle name="Ergebnis 6 5 2 2 5" xfId="11727" xr:uid="{A4E233A8-B8A2-4F23-A800-6CE15282B1A5}"/>
    <cellStyle name="Ergebnis 6 5 2 2 5 2" xfId="32111" xr:uid="{B77613AB-2444-45DD-89A4-C49F457AE311}"/>
    <cellStyle name="Ergebnis 6 5 2 2 6" xfId="11728" xr:uid="{F78B2290-F5B3-411D-85FF-F0BB11482CA2}"/>
    <cellStyle name="Ergebnis 6 5 2 2 6 2" xfId="32112" xr:uid="{DE6A639C-581C-4EC6-886A-6C1CD4AEA501}"/>
    <cellStyle name="Ergebnis 6 5 2 2 7" xfId="11729" xr:uid="{3C7B384C-4C1F-4325-962E-95EA4C4A9253}"/>
    <cellStyle name="Ergebnis 6 5 2 2 7 2" xfId="32113" xr:uid="{3EE0730D-7889-48B7-B082-17BC0B5A0AC3}"/>
    <cellStyle name="Ergebnis 6 5 2 2 8" xfId="11730" xr:uid="{97DFB349-80CA-4F7B-97E7-6919320C7AB0}"/>
    <cellStyle name="Ergebnis 6 5 2 2 8 2" xfId="32114" xr:uid="{0D10B275-3C51-4C57-A21D-27744EE31AF6}"/>
    <cellStyle name="Ergebnis 6 5 2 2 9" xfId="11731" xr:uid="{62FC60F2-3BD7-451D-9873-E14348AA1B1C}"/>
    <cellStyle name="Ergebnis 6 5 2 2 9 2" xfId="32115" xr:uid="{A4895321-DDD2-4C5C-A35C-380613AB2C63}"/>
    <cellStyle name="Ergebnis 6 5 2 3" xfId="11732" xr:uid="{B3261C6A-20C4-464D-8039-FDC82CB46EA2}"/>
    <cellStyle name="Ergebnis 6 5 2 3 2" xfId="32116" xr:uid="{9D8CC9CE-CE48-45BB-AFCF-A599C71CD3AA}"/>
    <cellStyle name="Ergebnis 6 5 2 4" xfId="11733" xr:uid="{B1B89660-DA1A-440B-B46E-49A9EE9FDD51}"/>
    <cellStyle name="Ergebnis 6 5 2 4 2" xfId="32117" xr:uid="{B04304DC-1600-4EA3-8487-3DED822182E3}"/>
    <cellStyle name="Ergebnis 6 5 2 5" xfId="11734" xr:uid="{724BC9D9-D60C-4C08-BA28-C0CE5482B9C5}"/>
    <cellStyle name="Ergebnis 6 5 2 5 2" xfId="32118" xr:uid="{B456B476-9E4E-417B-A4E1-672A309E72F6}"/>
    <cellStyle name="Ergebnis 6 5 2 6" xfId="11735" xr:uid="{E9F8168F-A78D-4B99-8D72-C22CD8BC1A7E}"/>
    <cellStyle name="Ergebnis 6 5 2 6 2" xfId="32119" xr:uid="{73529B96-173F-40AB-8935-3CD397424E35}"/>
    <cellStyle name="Ergebnis 6 5 2 7" xfId="11736" xr:uid="{4ED5D4AA-9FD9-457A-8063-858A34C120B8}"/>
    <cellStyle name="Ergebnis 6 5 2 7 2" xfId="32120" xr:uid="{D1527469-8513-4CA5-BA08-48DF30FB0E56}"/>
    <cellStyle name="Ergebnis 6 5 2 8" xfId="11737" xr:uid="{F06D0BC7-E22B-4F8F-BCFB-4117C6A6C366}"/>
    <cellStyle name="Ergebnis 6 5 2 8 2" xfId="32121" xr:uid="{C355FD86-80B7-44A6-9E81-EA5766546924}"/>
    <cellStyle name="Ergebnis 6 5 2 9" xfId="11738" xr:uid="{C92B62FA-74E3-433A-83B1-7E004CBB75AD}"/>
    <cellStyle name="Ergebnis 6 5 2 9 2" xfId="32122" xr:uid="{754DD0EC-6031-4A16-BD3D-F2D16F6DF0F3}"/>
    <cellStyle name="Ergebnis 6 5 3" xfId="11739" xr:uid="{CC7AC172-02AA-46BD-800D-DA562F2A0739}"/>
    <cellStyle name="Ergebnis 6 5 3 10" xfId="11740" xr:uid="{9B624DF9-9DAC-469B-95CB-67D7E4BE646C}"/>
    <cellStyle name="Ergebnis 6 5 3 10 2" xfId="32123" xr:uid="{96724094-47F4-43FE-8BCF-A9E1FD1472A1}"/>
    <cellStyle name="Ergebnis 6 5 3 11" xfId="11741" xr:uid="{54B17665-2F54-4CA1-9D57-A2EDF9AAE0E8}"/>
    <cellStyle name="Ergebnis 6 5 3 11 2" xfId="32124" xr:uid="{1C4D21D1-AF8B-4948-8323-869B19B7096A}"/>
    <cellStyle name="Ergebnis 6 5 3 12" xfId="11742" xr:uid="{98A923E1-0AA7-4E8B-AD22-7A898C309B20}"/>
    <cellStyle name="Ergebnis 6 5 3 12 2" xfId="32125" xr:uid="{24C4B1B0-9516-474F-9E39-BBE37E5E2AF2}"/>
    <cellStyle name="Ergebnis 6 5 3 13" xfId="11743" xr:uid="{93939044-7727-4139-AD0D-B9CC9E9EFED8}"/>
    <cellStyle name="Ergebnis 6 5 3 13 2" xfId="32126" xr:uid="{42882A4F-A762-4CFC-B554-2B9A5287DEC1}"/>
    <cellStyle name="Ergebnis 6 5 3 14" xfId="11744" xr:uid="{10E9065D-7A5C-4A8F-8589-6CBF8E5044BD}"/>
    <cellStyle name="Ergebnis 6 5 3 14 2" xfId="32127" xr:uid="{8F887BA6-2D6F-4508-BC9B-3F986C2A2FF7}"/>
    <cellStyle name="Ergebnis 6 5 3 15" xfId="32128" xr:uid="{359E579E-BCC8-497B-B313-C55134E99464}"/>
    <cellStyle name="Ergebnis 6 5 3 2" xfId="11745" xr:uid="{EABE10C4-B351-41D1-9679-67E23608D488}"/>
    <cellStyle name="Ergebnis 6 5 3 2 2" xfId="32129" xr:uid="{3E3DA068-3514-4C34-908E-12C8D03A01F6}"/>
    <cellStyle name="Ergebnis 6 5 3 3" xfId="11746" xr:uid="{0A51A7B7-96F0-4A11-93EF-AFA74A7FE96C}"/>
    <cellStyle name="Ergebnis 6 5 3 3 2" xfId="32130" xr:uid="{87FE0E7E-5CF7-4753-9FA0-08EB5DBC83B4}"/>
    <cellStyle name="Ergebnis 6 5 3 4" xfId="11747" xr:uid="{5F06A701-83C0-424C-8786-004607E9879F}"/>
    <cellStyle name="Ergebnis 6 5 3 4 2" xfId="32131" xr:uid="{664AC070-5E72-4F4F-90D6-5300703180F3}"/>
    <cellStyle name="Ergebnis 6 5 3 5" xfId="11748" xr:uid="{E1401710-ABD0-4A95-A6D3-4F4D1F4F4A31}"/>
    <cellStyle name="Ergebnis 6 5 3 5 2" xfId="32132" xr:uid="{7996C476-E9D5-4FE7-85DF-83B746E5D1D7}"/>
    <cellStyle name="Ergebnis 6 5 3 6" xfId="11749" xr:uid="{1019F530-276C-42C0-88BE-302B4595D434}"/>
    <cellStyle name="Ergebnis 6 5 3 6 2" xfId="32133" xr:uid="{F5E2F852-2E92-465C-A912-B7006A22780B}"/>
    <cellStyle name="Ergebnis 6 5 3 7" xfId="11750" xr:uid="{D0343130-44E5-4EC3-874D-39D239F6C655}"/>
    <cellStyle name="Ergebnis 6 5 3 7 2" xfId="32134" xr:uid="{ED29D614-3D2B-491E-A242-78660976A088}"/>
    <cellStyle name="Ergebnis 6 5 3 8" xfId="11751" xr:uid="{9F9955E8-176F-4205-A7DC-1944282984E4}"/>
    <cellStyle name="Ergebnis 6 5 3 8 2" xfId="32135" xr:uid="{6EF85803-45AB-47C9-85C2-66DDB36E96CF}"/>
    <cellStyle name="Ergebnis 6 5 3 9" xfId="11752" xr:uid="{798B8602-A171-4AE9-9943-F4A3A34DB0F4}"/>
    <cellStyle name="Ergebnis 6 5 3 9 2" xfId="32136" xr:uid="{A1AABAA7-E370-4F26-ADD7-99AE44319CEB}"/>
    <cellStyle name="Ergebnis 6 5 4" xfId="11753" xr:uid="{A5C412A8-91B8-443C-B3E3-37718475E47C}"/>
    <cellStyle name="Ergebnis 6 5 4 2" xfId="32137" xr:uid="{F6D3E9A9-D904-4B63-B3FF-E3A2F5A76A93}"/>
    <cellStyle name="Ergebnis 6 5 5" xfId="11754" xr:uid="{4EC05F95-5472-47F2-B713-18D0518AF488}"/>
    <cellStyle name="Ergebnis 6 5 5 2" xfId="32138" xr:uid="{80920BF8-A75E-4CFE-958C-3FC7DAFE01DD}"/>
    <cellStyle name="Ergebnis 6 5 6" xfId="11755" xr:uid="{92F3C761-20A0-418E-9236-B7A067AA3166}"/>
    <cellStyle name="Ergebnis 6 5 6 2" xfId="32139" xr:uid="{0E45A728-F5F9-478D-BAC0-7041EAC9D396}"/>
    <cellStyle name="Ergebnis 6 5 7" xfId="11756" xr:uid="{A9615F6D-833B-439F-A3D8-BC6CF788BF29}"/>
    <cellStyle name="Ergebnis 6 5 7 2" xfId="32140" xr:uid="{A6E32122-2B7C-4083-B3D7-C559CA38D6F3}"/>
    <cellStyle name="Ergebnis 6 5 8" xfId="11757" xr:uid="{468945BE-A716-4853-B32B-0DE63CE2B9D3}"/>
    <cellStyle name="Ergebnis 6 5 8 2" xfId="32141" xr:uid="{41FBA88F-6810-42C4-AD3D-A81277FA47D0}"/>
    <cellStyle name="Ergebnis 6 5 9" xfId="11758" xr:uid="{63499586-8A59-42EA-B4C4-704009C89686}"/>
    <cellStyle name="Ergebnis 6 5 9 2" xfId="32142" xr:uid="{72EA8E4C-7408-42F9-AF8F-F255E43281E8}"/>
    <cellStyle name="Ergebnis 6 6" xfId="11759" xr:uid="{99E0C5E5-7DA7-4FB9-A102-9226CC3DCBD3}"/>
    <cellStyle name="Ergebnis 6 6 10" xfId="11760" xr:uid="{121CD51B-2376-4D06-8556-80C50B97267B}"/>
    <cellStyle name="Ergebnis 6 6 10 2" xfId="32143" xr:uid="{EE500207-9ECD-46AD-A2B8-56D12552CEBF}"/>
    <cellStyle name="Ergebnis 6 6 11" xfId="11761" xr:uid="{616766BD-074F-4F7B-8461-E3FB507A2BB3}"/>
    <cellStyle name="Ergebnis 6 6 11 2" xfId="32144" xr:uid="{8476A7DC-5752-4CF5-9B42-90F88490E344}"/>
    <cellStyle name="Ergebnis 6 6 12" xfId="11762" xr:uid="{2D64E356-44E3-48C5-B6A8-F5BDC8341148}"/>
    <cellStyle name="Ergebnis 6 6 12 2" xfId="32145" xr:uid="{F55C31E9-4F85-498E-9A24-C06D03663036}"/>
    <cellStyle name="Ergebnis 6 6 13" xfId="11763" xr:uid="{53DB6DED-F6BB-41BA-9D23-16D82ACB6150}"/>
    <cellStyle name="Ergebnis 6 6 13 2" xfId="32146" xr:uid="{DF5FCD9B-D0A1-44F5-9318-8313D2AB36CE}"/>
    <cellStyle name="Ergebnis 6 6 14" xfId="11764" xr:uid="{11657327-AB22-4901-980C-EE514F54FDD6}"/>
    <cellStyle name="Ergebnis 6 6 14 2" xfId="32147" xr:uid="{F22CBF26-65FC-498E-8A9C-96542D100C03}"/>
    <cellStyle name="Ergebnis 6 6 15" xfId="11765" xr:uid="{89E12E52-5D25-4E16-9EDC-389FABCD0AF9}"/>
    <cellStyle name="Ergebnis 6 6 15 2" xfId="32148" xr:uid="{00273569-8859-42DD-9FA9-4E7E01B9A33A}"/>
    <cellStyle name="Ergebnis 6 6 16" xfId="32149" xr:uid="{F0DEF557-D249-4EE7-984E-7BC242126076}"/>
    <cellStyle name="Ergebnis 6 6 2" xfId="11766" xr:uid="{84BCB8CD-6F4A-4523-A0A4-1AC650356FCC}"/>
    <cellStyle name="Ergebnis 6 6 2 10" xfId="11767" xr:uid="{A095D892-28C8-4032-9217-2E6EB998CD14}"/>
    <cellStyle name="Ergebnis 6 6 2 10 2" xfId="32150" xr:uid="{C301EAF0-A816-41DB-9AED-BA8FFCEFD532}"/>
    <cellStyle name="Ergebnis 6 6 2 11" xfId="11768" xr:uid="{B242A9D7-D6DD-413B-AE99-E277B4521224}"/>
    <cellStyle name="Ergebnis 6 6 2 11 2" xfId="32151" xr:uid="{34227D26-915A-4DF6-B1AE-4DE6A89DE258}"/>
    <cellStyle name="Ergebnis 6 6 2 12" xfId="11769" xr:uid="{15C7980C-ED4E-4ADA-90FC-B0BD7DA55F92}"/>
    <cellStyle name="Ergebnis 6 6 2 12 2" xfId="32152" xr:uid="{026453C5-5493-4B4F-B84E-B26D6F693774}"/>
    <cellStyle name="Ergebnis 6 6 2 13" xfId="11770" xr:uid="{8B129CEC-3FAF-4BD3-BA33-D8DDCA771DFB}"/>
    <cellStyle name="Ergebnis 6 6 2 13 2" xfId="32153" xr:uid="{EB7AC993-3B4D-420F-AC9A-33EE237B5955}"/>
    <cellStyle name="Ergebnis 6 6 2 14" xfId="11771" xr:uid="{40C52FE2-5FDF-469D-AA86-E9FFBF1094B1}"/>
    <cellStyle name="Ergebnis 6 6 2 14 2" xfId="32154" xr:uid="{D89065A2-E65C-4EC5-B7A0-6D3B74669865}"/>
    <cellStyle name="Ergebnis 6 6 2 15" xfId="32155" xr:uid="{2F57B007-8CD3-434B-AE1B-14DBCAE07797}"/>
    <cellStyle name="Ergebnis 6 6 2 2" xfId="11772" xr:uid="{F1044EC6-41D8-408B-AB5F-CEA84267A34F}"/>
    <cellStyle name="Ergebnis 6 6 2 2 10" xfId="11773" xr:uid="{208862C4-64AF-4CF6-A047-5A33B9F28E35}"/>
    <cellStyle name="Ergebnis 6 6 2 2 10 2" xfId="32156" xr:uid="{7D317763-AD82-4BF9-8F16-37BA68DD8D33}"/>
    <cellStyle name="Ergebnis 6 6 2 2 11" xfId="11774" xr:uid="{AFB0DB47-C58A-4072-98F8-D3BC473D7BB9}"/>
    <cellStyle name="Ergebnis 6 6 2 2 11 2" xfId="32157" xr:uid="{212F8B88-96B8-4F86-B3F2-DA2FB8427692}"/>
    <cellStyle name="Ergebnis 6 6 2 2 12" xfId="11775" xr:uid="{8F56726F-931A-478F-A7A7-9A9F3313EEA9}"/>
    <cellStyle name="Ergebnis 6 6 2 2 12 2" xfId="32158" xr:uid="{3BF4BDBC-7BD1-4840-AE60-ED89CC0D4C37}"/>
    <cellStyle name="Ergebnis 6 6 2 2 13" xfId="11776" xr:uid="{8CFEAB8C-73ED-4BA0-B320-0DC1C13E7276}"/>
    <cellStyle name="Ergebnis 6 6 2 2 13 2" xfId="32159" xr:uid="{3FBCE326-8165-4413-A0F3-CE7DB4537FC6}"/>
    <cellStyle name="Ergebnis 6 6 2 2 14" xfId="11777" xr:uid="{C1C22901-1B07-4A88-A75A-A12D01299293}"/>
    <cellStyle name="Ergebnis 6 6 2 2 14 2" xfId="32160" xr:uid="{252890E6-6A01-4852-AB6E-6517951394ED}"/>
    <cellStyle name="Ergebnis 6 6 2 2 15" xfId="32161" xr:uid="{34FD2D88-F81A-49CC-9664-EF3AD96A6837}"/>
    <cellStyle name="Ergebnis 6 6 2 2 2" xfId="11778" xr:uid="{E5C1CD0A-5403-48B6-80F7-D1B9552FE75B}"/>
    <cellStyle name="Ergebnis 6 6 2 2 2 2" xfId="32162" xr:uid="{3F39A7E4-319D-4B90-B6FB-5F134C55D10C}"/>
    <cellStyle name="Ergebnis 6 6 2 2 3" xfId="11779" xr:uid="{85DF7C83-CB1E-4296-A9F0-A59BCFDF55F1}"/>
    <cellStyle name="Ergebnis 6 6 2 2 3 2" xfId="32163" xr:uid="{406BD9A1-A867-4C90-8812-ACC3CE34C515}"/>
    <cellStyle name="Ergebnis 6 6 2 2 4" xfId="11780" xr:uid="{201D2CF1-0ADB-46AB-A1E7-EDF3BF230825}"/>
    <cellStyle name="Ergebnis 6 6 2 2 4 2" xfId="32164" xr:uid="{DC101F77-CDB8-4408-86C7-6DC65F8338DB}"/>
    <cellStyle name="Ergebnis 6 6 2 2 5" xfId="11781" xr:uid="{568649D1-AFAD-4836-B49F-91962C0B4035}"/>
    <cellStyle name="Ergebnis 6 6 2 2 5 2" xfId="32165" xr:uid="{18951162-3CE6-401D-ABFA-60C600193239}"/>
    <cellStyle name="Ergebnis 6 6 2 2 6" xfId="11782" xr:uid="{C560DF82-A0AC-4FAE-8504-D51AEAFB54E1}"/>
    <cellStyle name="Ergebnis 6 6 2 2 6 2" xfId="32166" xr:uid="{1FDA6FDA-6FCB-49D7-B522-6FBC8DEF867E}"/>
    <cellStyle name="Ergebnis 6 6 2 2 7" xfId="11783" xr:uid="{3860F187-4E10-4CD2-838F-439A564386CB}"/>
    <cellStyle name="Ergebnis 6 6 2 2 7 2" xfId="32167" xr:uid="{58C6610A-3F5C-4A86-B63A-5A02F8158369}"/>
    <cellStyle name="Ergebnis 6 6 2 2 8" xfId="11784" xr:uid="{66099C96-C2CA-46D2-A85A-4DA63D842FB5}"/>
    <cellStyle name="Ergebnis 6 6 2 2 8 2" xfId="32168" xr:uid="{89990763-EDD8-487B-B028-B1B7616669B0}"/>
    <cellStyle name="Ergebnis 6 6 2 2 9" xfId="11785" xr:uid="{48F6F961-5AFF-40C8-8EB1-48A4FCDD714E}"/>
    <cellStyle name="Ergebnis 6 6 2 2 9 2" xfId="32169" xr:uid="{A23264BA-5A7F-4A6F-B3DC-571B19D23521}"/>
    <cellStyle name="Ergebnis 6 6 2 3" xfId="11786" xr:uid="{E7DD8C65-FBF0-4431-8433-1A3952955869}"/>
    <cellStyle name="Ergebnis 6 6 2 3 2" xfId="32170" xr:uid="{75CA5080-77ED-4B0C-B837-D85DA731B3E2}"/>
    <cellStyle name="Ergebnis 6 6 2 4" xfId="11787" xr:uid="{FA1FE144-563D-401D-8EB8-AC6662364038}"/>
    <cellStyle name="Ergebnis 6 6 2 4 2" xfId="32171" xr:uid="{B778C2EE-04F1-4E6B-B0B9-CB4BAD3C1246}"/>
    <cellStyle name="Ergebnis 6 6 2 5" xfId="11788" xr:uid="{2F598627-9545-4B11-928F-4A5A66A41122}"/>
    <cellStyle name="Ergebnis 6 6 2 5 2" xfId="32172" xr:uid="{83C94954-E54F-465A-A417-CE936C4FFBC1}"/>
    <cellStyle name="Ergebnis 6 6 2 6" xfId="11789" xr:uid="{A91B585D-65EA-48EC-8F4C-E65A540E23E3}"/>
    <cellStyle name="Ergebnis 6 6 2 6 2" xfId="32173" xr:uid="{B9F3DF92-45EA-4E9E-9549-70DE85A16B0C}"/>
    <cellStyle name="Ergebnis 6 6 2 7" xfId="11790" xr:uid="{1DC221F7-2A1E-40AB-8684-1B7BEC5AF56B}"/>
    <cellStyle name="Ergebnis 6 6 2 7 2" xfId="32174" xr:uid="{324A38A7-A973-4786-81F8-1758E6593B30}"/>
    <cellStyle name="Ergebnis 6 6 2 8" xfId="11791" xr:uid="{9BF67A48-07E2-4001-AB3A-782B8C710ADB}"/>
    <cellStyle name="Ergebnis 6 6 2 8 2" xfId="32175" xr:uid="{97E3409E-4B5B-4BED-95A1-F361C0444EC3}"/>
    <cellStyle name="Ergebnis 6 6 2 9" xfId="11792" xr:uid="{EEB68A0B-5171-4886-BA68-5D1BD953DCBE}"/>
    <cellStyle name="Ergebnis 6 6 2 9 2" xfId="32176" xr:uid="{00D12BCA-3F8D-4AD8-8EDD-A2E049F49907}"/>
    <cellStyle name="Ergebnis 6 6 3" xfId="11793" xr:uid="{BD38A27B-B062-4909-9D2A-D550EA3B881E}"/>
    <cellStyle name="Ergebnis 6 6 3 10" xfId="11794" xr:uid="{49D5DE5E-6637-452A-B1AC-653308443203}"/>
    <cellStyle name="Ergebnis 6 6 3 10 2" xfId="32177" xr:uid="{C6D517ED-2810-43DB-885E-6AD2C2379B6C}"/>
    <cellStyle name="Ergebnis 6 6 3 11" xfId="11795" xr:uid="{B2BCF14F-F3C7-4F76-A7CB-55B974DA7EE3}"/>
    <cellStyle name="Ergebnis 6 6 3 11 2" xfId="32178" xr:uid="{0D4B590E-9225-41A9-AC44-9A5D013BF698}"/>
    <cellStyle name="Ergebnis 6 6 3 12" xfId="11796" xr:uid="{3D45546E-9D91-4BE6-9D3F-8F9C579372FE}"/>
    <cellStyle name="Ergebnis 6 6 3 12 2" xfId="32179" xr:uid="{5CBD3693-60A6-43AD-B5F5-13466A488462}"/>
    <cellStyle name="Ergebnis 6 6 3 13" xfId="11797" xr:uid="{45A2844F-E8F4-49B5-9CF6-AA550C275FA2}"/>
    <cellStyle name="Ergebnis 6 6 3 13 2" xfId="32180" xr:uid="{0D8AA598-06EC-4778-95F7-42F7C7832F1F}"/>
    <cellStyle name="Ergebnis 6 6 3 14" xfId="11798" xr:uid="{B411C77E-32F0-47A9-A7C7-C6C12900E64A}"/>
    <cellStyle name="Ergebnis 6 6 3 14 2" xfId="32181" xr:uid="{5E3157B5-0847-412F-A5C9-8CEE0A173709}"/>
    <cellStyle name="Ergebnis 6 6 3 15" xfId="32182" xr:uid="{0EA3B02E-95DA-4973-BBB8-9DCB241BA615}"/>
    <cellStyle name="Ergebnis 6 6 3 2" xfId="11799" xr:uid="{E7B705B5-848B-4AAB-9A8E-5766A11391D8}"/>
    <cellStyle name="Ergebnis 6 6 3 2 2" xfId="32183" xr:uid="{3B78A261-8A55-41F8-B952-104880EB456F}"/>
    <cellStyle name="Ergebnis 6 6 3 3" xfId="11800" xr:uid="{E540B086-10B5-4BD1-AF87-20DFB48FCEB7}"/>
    <cellStyle name="Ergebnis 6 6 3 3 2" xfId="32184" xr:uid="{3FC5C7EE-5776-4733-999A-3ADADDFCCAB9}"/>
    <cellStyle name="Ergebnis 6 6 3 4" xfId="11801" xr:uid="{EEEE8A8B-B82A-4267-B861-350240B37F44}"/>
    <cellStyle name="Ergebnis 6 6 3 4 2" xfId="32185" xr:uid="{53C231FA-E923-4C4B-9FED-491D6C7F1ADA}"/>
    <cellStyle name="Ergebnis 6 6 3 5" xfId="11802" xr:uid="{D59CC969-9B92-4637-AD30-12DAEB2DBF75}"/>
    <cellStyle name="Ergebnis 6 6 3 5 2" xfId="32186" xr:uid="{60279189-86E6-4393-9996-AD4D24BBF5E3}"/>
    <cellStyle name="Ergebnis 6 6 3 6" xfId="11803" xr:uid="{1970783F-FCB7-4EBA-80DC-0B6B9B8DAF5E}"/>
    <cellStyle name="Ergebnis 6 6 3 6 2" xfId="32187" xr:uid="{03AE1909-7ACD-4ADF-B6A1-6F1EAAC16A44}"/>
    <cellStyle name="Ergebnis 6 6 3 7" xfId="11804" xr:uid="{1197535F-1F7D-484C-B350-0CEB88272D0E}"/>
    <cellStyle name="Ergebnis 6 6 3 7 2" xfId="32188" xr:uid="{B6932BF5-7079-49C7-972D-010B826621C6}"/>
    <cellStyle name="Ergebnis 6 6 3 8" xfId="11805" xr:uid="{AEAA8B75-EABA-4B18-964B-5A02ED281BB0}"/>
    <cellStyle name="Ergebnis 6 6 3 8 2" xfId="32189" xr:uid="{CD223651-6FD4-4E18-BA5A-6A89CC984F1F}"/>
    <cellStyle name="Ergebnis 6 6 3 9" xfId="11806" xr:uid="{64D67C87-B86D-4420-8943-E2805D6BAF16}"/>
    <cellStyle name="Ergebnis 6 6 3 9 2" xfId="32190" xr:uid="{9A8A56CD-5317-4A67-B99A-8EBD6C88B2C1}"/>
    <cellStyle name="Ergebnis 6 6 4" xfId="11807" xr:uid="{4D9696D3-BBDB-428F-AD77-BF9036D642DD}"/>
    <cellStyle name="Ergebnis 6 6 4 2" xfId="32191" xr:uid="{2C42BE63-D7F3-447A-B41C-E1F5B9D866D8}"/>
    <cellStyle name="Ergebnis 6 6 5" xfId="11808" xr:uid="{82B0E7F0-D794-4270-9381-0EEAE85F06FF}"/>
    <cellStyle name="Ergebnis 6 6 5 2" xfId="32192" xr:uid="{916927B1-51F5-4FE7-A69F-60349D4D8E49}"/>
    <cellStyle name="Ergebnis 6 6 6" xfId="11809" xr:uid="{EC8DF3E4-D524-45AA-B918-AF14927649EE}"/>
    <cellStyle name="Ergebnis 6 6 6 2" xfId="32193" xr:uid="{C24B6794-57B7-4A09-B9A3-DCDD34904C5D}"/>
    <cellStyle name="Ergebnis 6 6 7" xfId="11810" xr:uid="{D3FA8A25-CC41-41C5-BF0D-E1F86B36D49E}"/>
    <cellStyle name="Ergebnis 6 6 7 2" xfId="32194" xr:uid="{F151CF41-F683-4A88-9BFF-1BDC75351397}"/>
    <cellStyle name="Ergebnis 6 6 8" xfId="11811" xr:uid="{D49770BC-B7CC-48F1-8FB0-444A33156D21}"/>
    <cellStyle name="Ergebnis 6 6 8 2" xfId="32195" xr:uid="{4AB960BB-DB65-468C-8FE3-1D1C0AF5C350}"/>
    <cellStyle name="Ergebnis 6 6 9" xfId="11812" xr:uid="{DA44BA80-1211-4D93-82D4-826763766405}"/>
    <cellStyle name="Ergebnis 6 6 9 2" xfId="32196" xr:uid="{956059CD-C0C6-4E0F-9858-DA6135F0F425}"/>
    <cellStyle name="Ergebnis 6 7" xfId="11813" xr:uid="{DB6810FE-9CEE-4622-8EED-4BC0ECDFAF67}"/>
    <cellStyle name="Ergebnis 6 7 10" xfId="11814" xr:uid="{2FB454B8-6512-4B57-A0E2-A4C8A71961B4}"/>
    <cellStyle name="Ergebnis 6 7 10 2" xfId="32197" xr:uid="{30F8B150-57C0-43B3-A582-90C212DF962A}"/>
    <cellStyle name="Ergebnis 6 7 11" xfId="11815" xr:uid="{F6D5E74E-97CE-4CD4-A379-74B6302B73B4}"/>
    <cellStyle name="Ergebnis 6 7 11 2" xfId="32198" xr:uid="{3FCCAF2C-33B2-4B9B-87EC-FBE271E96C6B}"/>
    <cellStyle name="Ergebnis 6 7 12" xfId="11816" xr:uid="{B8ADC476-4130-43B1-83B7-6203CBF8B3A6}"/>
    <cellStyle name="Ergebnis 6 7 12 2" xfId="32199" xr:uid="{97729878-1B24-49D7-B4F2-B236B13D3763}"/>
    <cellStyle name="Ergebnis 6 7 13" xfId="11817" xr:uid="{4B786CEC-9836-4BA6-B6FF-392051B6C3F4}"/>
    <cellStyle name="Ergebnis 6 7 13 2" xfId="32200" xr:uid="{9D20C287-CE9B-4707-AC69-A6DC832BC6B4}"/>
    <cellStyle name="Ergebnis 6 7 14" xfId="11818" xr:uid="{475B290A-5341-4B0C-ABFD-60D44B59664D}"/>
    <cellStyle name="Ergebnis 6 7 14 2" xfId="32201" xr:uid="{4BADCF2C-D49E-4A3D-B843-E0125F8D09C9}"/>
    <cellStyle name="Ergebnis 6 7 15" xfId="32202" xr:uid="{E3B59519-1947-44F2-9DF6-A03C7CF8FB29}"/>
    <cellStyle name="Ergebnis 6 7 2" xfId="11819" xr:uid="{32D7744E-C157-4058-933F-E728CC293EBB}"/>
    <cellStyle name="Ergebnis 6 7 2 10" xfId="11820" xr:uid="{2C1BE55F-E62F-4389-B0BE-A31F5950526B}"/>
    <cellStyle name="Ergebnis 6 7 2 10 2" xfId="32203" xr:uid="{B6760044-7C2A-4772-86C7-051F8946892E}"/>
    <cellStyle name="Ergebnis 6 7 2 11" xfId="11821" xr:uid="{F6660194-1479-4872-A622-2E261D699D82}"/>
    <cellStyle name="Ergebnis 6 7 2 11 2" xfId="32204" xr:uid="{DF88B5BA-CAA9-455B-944E-AE0470147FD3}"/>
    <cellStyle name="Ergebnis 6 7 2 12" xfId="11822" xr:uid="{299A30E8-54F4-4FCE-A9A1-103379DA7F63}"/>
    <cellStyle name="Ergebnis 6 7 2 12 2" xfId="32205" xr:uid="{242D2518-DCCE-40A1-8F2A-5E709CAEF513}"/>
    <cellStyle name="Ergebnis 6 7 2 13" xfId="11823" xr:uid="{52EEE59F-C249-4A00-9691-A7239474D66D}"/>
    <cellStyle name="Ergebnis 6 7 2 13 2" xfId="32206" xr:uid="{27BEA080-E1A5-451B-BA40-AF5E464D0C3D}"/>
    <cellStyle name="Ergebnis 6 7 2 14" xfId="11824" xr:uid="{549AC67B-77C8-4AA1-96DB-36A032DE4B08}"/>
    <cellStyle name="Ergebnis 6 7 2 14 2" xfId="32207" xr:uid="{A113FB6E-A998-45EA-813D-237211D49F53}"/>
    <cellStyle name="Ergebnis 6 7 2 15" xfId="32208" xr:uid="{A8C2A68D-B9D4-4F0F-AF80-A37B740E6AB3}"/>
    <cellStyle name="Ergebnis 6 7 2 2" xfId="11825" xr:uid="{36E28936-A327-4B30-BAF8-D6028F578250}"/>
    <cellStyle name="Ergebnis 6 7 2 2 2" xfId="32209" xr:uid="{81D55B77-6C01-4C87-911C-440221A06D73}"/>
    <cellStyle name="Ergebnis 6 7 2 3" xfId="11826" xr:uid="{A0C16165-1B4D-422C-8D3B-B3F2C28CC9D2}"/>
    <cellStyle name="Ergebnis 6 7 2 3 2" xfId="32210" xr:uid="{DE33CC80-2FD5-4C99-A80D-C80A51EA86C6}"/>
    <cellStyle name="Ergebnis 6 7 2 4" xfId="11827" xr:uid="{42FCA03D-7594-4CC1-B90A-189996B8C338}"/>
    <cellStyle name="Ergebnis 6 7 2 4 2" xfId="32211" xr:uid="{FD264637-7D01-4D21-8049-3C357AFD5D1F}"/>
    <cellStyle name="Ergebnis 6 7 2 5" xfId="11828" xr:uid="{1411EBC3-9163-44A2-B2A8-0C533D901675}"/>
    <cellStyle name="Ergebnis 6 7 2 5 2" xfId="32212" xr:uid="{08FE1E3F-1973-4BEE-8BCB-4FA1EC44FF55}"/>
    <cellStyle name="Ergebnis 6 7 2 6" xfId="11829" xr:uid="{2E523F5F-387E-4EDF-8001-E82567F3B8ED}"/>
    <cellStyle name="Ergebnis 6 7 2 6 2" xfId="32213" xr:uid="{C29B574B-8C4D-4760-B0AC-48CBCD599F9D}"/>
    <cellStyle name="Ergebnis 6 7 2 7" xfId="11830" xr:uid="{2651B59C-A9BA-407D-81CF-D419DE5C1CD0}"/>
    <cellStyle name="Ergebnis 6 7 2 7 2" xfId="32214" xr:uid="{573C73FF-3D24-497F-9244-29A6C742C7DC}"/>
    <cellStyle name="Ergebnis 6 7 2 8" xfId="11831" xr:uid="{3EA0F31C-8598-4833-915B-35E4D8BAF37B}"/>
    <cellStyle name="Ergebnis 6 7 2 8 2" xfId="32215" xr:uid="{BF298485-07EA-4C78-9AED-B6244097B6EB}"/>
    <cellStyle name="Ergebnis 6 7 2 9" xfId="11832" xr:uid="{ADD7A5E8-8B45-4C1C-B25D-77ACC55EDD0D}"/>
    <cellStyle name="Ergebnis 6 7 2 9 2" xfId="32216" xr:uid="{FE0428B9-EEB3-4D48-86D3-D14B43FFE39A}"/>
    <cellStyle name="Ergebnis 6 7 3" xfId="11833" xr:uid="{8C6B4AA3-5814-476C-9620-C04B877CED0B}"/>
    <cellStyle name="Ergebnis 6 7 3 2" xfId="32217" xr:uid="{1122032B-1FD5-4BC6-ACAB-075190C39281}"/>
    <cellStyle name="Ergebnis 6 7 4" xfId="11834" xr:uid="{614B1F40-144D-47FB-A0E9-5A39E96E40B9}"/>
    <cellStyle name="Ergebnis 6 7 4 2" xfId="32218" xr:uid="{2B387709-14A9-454D-A201-63C3AF641FB5}"/>
    <cellStyle name="Ergebnis 6 7 5" xfId="11835" xr:uid="{BD2954B9-E99B-49BF-8BC7-33C5A3DD6936}"/>
    <cellStyle name="Ergebnis 6 7 5 2" xfId="32219" xr:uid="{15508324-51E0-4DC5-A139-4415E488455A}"/>
    <cellStyle name="Ergebnis 6 7 6" xfId="11836" xr:uid="{C9C4E430-B2B9-4A7B-8571-F482CC2A226B}"/>
    <cellStyle name="Ergebnis 6 7 6 2" xfId="32220" xr:uid="{B3DCDE37-BEFF-42F7-93F2-76B8FB526901}"/>
    <cellStyle name="Ergebnis 6 7 7" xfId="11837" xr:uid="{5A03762B-CA03-47CD-AEEF-6344E893CE84}"/>
    <cellStyle name="Ergebnis 6 7 7 2" xfId="32221" xr:uid="{6239935C-C166-4F7A-8298-E2E8B1F155A0}"/>
    <cellStyle name="Ergebnis 6 7 8" xfId="11838" xr:uid="{6A451FB0-774D-4B7E-A0A6-D527012FE018}"/>
    <cellStyle name="Ergebnis 6 7 8 2" xfId="32222" xr:uid="{0DA2EC90-D8E6-47F4-B8CA-69A49F3E0E46}"/>
    <cellStyle name="Ergebnis 6 7 9" xfId="11839" xr:uid="{D17168D1-8EF2-46B6-9C03-B457091C4CDA}"/>
    <cellStyle name="Ergebnis 6 7 9 2" xfId="32223" xr:uid="{263A51D9-4A37-4482-A8BD-80B5190C601A}"/>
    <cellStyle name="Ergebnis 6 8" xfId="11840" xr:uid="{A29025E5-1122-4B8C-8279-52858169E588}"/>
    <cellStyle name="Ergebnis 6 8 10" xfId="11841" xr:uid="{4B7C9B05-CC97-47FC-9CB2-EE248A205B28}"/>
    <cellStyle name="Ergebnis 6 8 10 2" xfId="32224" xr:uid="{20FD46CE-6A0A-4D47-BB2B-0DEF1FBE5E6A}"/>
    <cellStyle name="Ergebnis 6 8 11" xfId="11842" xr:uid="{E83A1B7C-8242-437D-ADBE-D6EB72AB793B}"/>
    <cellStyle name="Ergebnis 6 8 11 2" xfId="32225" xr:uid="{3C070461-9735-4100-81C9-C7AFD1B61C0D}"/>
    <cellStyle name="Ergebnis 6 8 12" xfId="11843" xr:uid="{37D8E1F4-5313-478D-840D-21E2A8C6A7D3}"/>
    <cellStyle name="Ergebnis 6 8 12 2" xfId="32226" xr:uid="{D20E42A1-1398-4D76-B9B3-0DD2816E3CD0}"/>
    <cellStyle name="Ergebnis 6 8 13" xfId="11844" xr:uid="{78AD63B7-68A8-43E4-91AC-0CB1F895073A}"/>
    <cellStyle name="Ergebnis 6 8 13 2" xfId="32227" xr:uid="{9E06224C-D9BC-4B64-8F4A-1018773381F8}"/>
    <cellStyle name="Ergebnis 6 8 14" xfId="11845" xr:uid="{C24352D9-59E8-4CF2-883F-24C8B23958E4}"/>
    <cellStyle name="Ergebnis 6 8 14 2" xfId="32228" xr:uid="{9AFDD96C-D0EA-480E-B04A-12814DE6FFC7}"/>
    <cellStyle name="Ergebnis 6 8 15" xfId="32229" xr:uid="{925DFB35-2C8D-4AF9-BE82-96EB15E8F19B}"/>
    <cellStyle name="Ergebnis 6 8 2" xfId="11846" xr:uid="{8EB36D75-BE4E-403E-AF6F-E6776F2A47AE}"/>
    <cellStyle name="Ergebnis 6 8 2 2" xfId="32230" xr:uid="{E3EBABFF-C440-40EA-A903-B6E0F29FADA2}"/>
    <cellStyle name="Ergebnis 6 8 3" xfId="11847" xr:uid="{5AEA4721-5A96-4132-A535-4433DC59D498}"/>
    <cellStyle name="Ergebnis 6 8 3 2" xfId="32231" xr:uid="{225A6CA0-B64B-4511-8B40-03C42B9CAB17}"/>
    <cellStyle name="Ergebnis 6 8 4" xfId="11848" xr:uid="{B2739C26-71A8-45EF-8854-4925FA59F76B}"/>
    <cellStyle name="Ergebnis 6 8 4 2" xfId="32232" xr:uid="{A150BB8E-0F1E-4EFA-B34E-D4BE468EAF6C}"/>
    <cellStyle name="Ergebnis 6 8 5" xfId="11849" xr:uid="{4A932783-3390-462D-8150-9E222323542D}"/>
    <cellStyle name="Ergebnis 6 8 5 2" xfId="32233" xr:uid="{FAAB2805-80B9-451B-813C-9665C6BE65D8}"/>
    <cellStyle name="Ergebnis 6 8 6" xfId="11850" xr:uid="{7A69406F-C266-4454-B414-173A3B0FD31B}"/>
    <cellStyle name="Ergebnis 6 8 6 2" xfId="32234" xr:uid="{D50EBA6F-C6F0-43FC-BAA5-583038F808DD}"/>
    <cellStyle name="Ergebnis 6 8 7" xfId="11851" xr:uid="{C37244D1-0D89-4A71-A6B1-FB1550AE2BAB}"/>
    <cellStyle name="Ergebnis 6 8 7 2" xfId="32235" xr:uid="{4D8DC08A-1AEA-4A01-AF6E-87D9027D53FA}"/>
    <cellStyle name="Ergebnis 6 8 8" xfId="11852" xr:uid="{DFC102EF-3398-42F2-B57D-09B965CD4F57}"/>
    <cellStyle name="Ergebnis 6 8 8 2" xfId="32236" xr:uid="{D179F8D5-F370-4E91-8B3B-C28FA077AF1A}"/>
    <cellStyle name="Ergebnis 6 8 9" xfId="11853" xr:uid="{F40178FA-FF1F-415E-B2D5-D4705F6B09F9}"/>
    <cellStyle name="Ergebnis 6 8 9 2" xfId="32237" xr:uid="{4BEEEEA6-AC36-48BB-8177-60DA264EE0F1}"/>
    <cellStyle name="Ergebnis 6 9" xfId="11854" xr:uid="{370C311B-61D5-4F44-B3CE-867485DCB27E}"/>
    <cellStyle name="Ergebnis 6 9 2" xfId="32238" xr:uid="{4685040C-18BC-4DF9-BECA-85A2314EE89D}"/>
    <cellStyle name="Ergebnis 7" xfId="11855" xr:uid="{A811E8B8-5ACD-448C-B57A-09053E13EFF8}"/>
    <cellStyle name="Ergebnis 7 10" xfId="11856" xr:uid="{52D87D5E-ABD0-48E3-AD6D-24318B0B4C9F}"/>
    <cellStyle name="Ergebnis 7 10 2" xfId="32239" xr:uid="{F1B26718-9F47-4FC1-BEEA-C6F99C21CED1}"/>
    <cellStyle name="Ergebnis 7 11" xfId="11857" xr:uid="{D960AF1D-2758-4399-BD97-53E20CF65A24}"/>
    <cellStyle name="Ergebnis 7 11 2" xfId="32240" xr:uid="{3E21BE3F-C2EE-4DF8-BEB0-0964B07327CB}"/>
    <cellStyle name="Ergebnis 7 12" xfId="11858" xr:uid="{5FC47461-DC89-472F-9EE8-CEF133A9D7DF}"/>
    <cellStyle name="Ergebnis 7 12 2" xfId="32241" xr:uid="{38D38DC4-0E50-4FA2-90B4-823D56B2B37E}"/>
    <cellStyle name="Ergebnis 7 13" xfId="11859" xr:uid="{B3D590BE-35A2-4811-BD2C-F35F5E054E57}"/>
    <cellStyle name="Ergebnis 7 13 2" xfId="32242" xr:uid="{0BD72410-DBC1-4CBB-8BA3-CBD17181EA57}"/>
    <cellStyle name="Ergebnis 7 14" xfId="11860" xr:uid="{B1159D70-8735-4F0C-A87B-1872B5E34020}"/>
    <cellStyle name="Ergebnis 7 14 2" xfId="32243" xr:uid="{E7EC9BF5-4663-4A48-8F10-534590CB92D9}"/>
    <cellStyle name="Ergebnis 7 15" xfId="11861" xr:uid="{D659EA61-5798-4251-A86C-9102C92CD22B}"/>
    <cellStyle name="Ergebnis 7 15 2" xfId="32244" xr:uid="{F0F4244A-FE1F-40A9-85A2-20999989FAB2}"/>
    <cellStyle name="Ergebnis 7 16" xfId="11862" xr:uid="{DE7BDBCD-36B8-4460-85E9-CB1A5C60C4E4}"/>
    <cellStyle name="Ergebnis 7 16 2" xfId="32245" xr:uid="{81AB0DA7-2831-4D21-A337-A3A7EFA4B553}"/>
    <cellStyle name="Ergebnis 7 17" xfId="11863" xr:uid="{2B02CA5A-9E47-4A54-AF44-AE9283107F6C}"/>
    <cellStyle name="Ergebnis 7 17 2" xfId="32246" xr:uid="{6512E43D-5147-4D9B-B3ED-94EBA48C021B}"/>
    <cellStyle name="Ergebnis 7 18" xfId="11864" xr:uid="{915D3DF3-963F-42E1-ABC0-74C2B2B1DA43}"/>
    <cellStyle name="Ergebnis 7 18 2" xfId="32247" xr:uid="{8AB21573-BD23-4652-8F92-BBECE4684675}"/>
    <cellStyle name="Ergebnis 7 19" xfId="11865" xr:uid="{93EB0034-6BEC-4453-A615-DBFEAA0F83BC}"/>
    <cellStyle name="Ergebnis 7 19 2" xfId="32248" xr:uid="{952BCF8E-1D25-4BE8-A378-6D6D5629C16C}"/>
    <cellStyle name="Ergebnis 7 2" xfId="11866" xr:uid="{52546750-9D1A-49CB-9AAA-AB7F192E4894}"/>
    <cellStyle name="Ergebnis 7 2 10" xfId="11867" xr:uid="{B36F0D63-08C3-4746-8AA0-1E7388B31ABA}"/>
    <cellStyle name="Ergebnis 7 2 10 2" xfId="32249" xr:uid="{5FA86E2B-3C13-458D-BBAA-D7E868AB5443}"/>
    <cellStyle name="Ergebnis 7 2 11" xfId="11868" xr:uid="{B8A4C119-EC32-4EF2-A699-E374D7C7B61C}"/>
    <cellStyle name="Ergebnis 7 2 11 2" xfId="32250" xr:uid="{5E72568E-3AD4-4E21-A49F-CC3779C7C403}"/>
    <cellStyle name="Ergebnis 7 2 12" xfId="11869" xr:uid="{6F587C93-505F-4567-ACB2-1EF05205971F}"/>
    <cellStyle name="Ergebnis 7 2 12 2" xfId="32251" xr:uid="{23283607-18BF-46A9-BB54-796B8E0C0568}"/>
    <cellStyle name="Ergebnis 7 2 13" xfId="11870" xr:uid="{4B004A08-8895-47BF-A8B4-3EB63CB2D996}"/>
    <cellStyle name="Ergebnis 7 2 13 2" xfId="32252" xr:uid="{BF73D883-EA1B-4971-82A1-26E57D64FF0F}"/>
    <cellStyle name="Ergebnis 7 2 14" xfId="11871" xr:uid="{01FC6105-C0A1-4FFC-804B-D84F1DF54232}"/>
    <cellStyle name="Ergebnis 7 2 14 2" xfId="32253" xr:uid="{C8E32C4F-B478-47CA-B51C-07B3EB1A0D4A}"/>
    <cellStyle name="Ergebnis 7 2 15" xfId="11872" xr:uid="{E0A13B07-FE14-4AD7-8227-68766112F576}"/>
    <cellStyle name="Ergebnis 7 2 15 2" xfId="32254" xr:uid="{C7BDEC00-4D6E-4667-9D51-185EE0986E48}"/>
    <cellStyle name="Ergebnis 7 2 16" xfId="32255" xr:uid="{5A57DDFC-5051-4898-A370-5DCC567553E0}"/>
    <cellStyle name="Ergebnis 7 2 2" xfId="11873" xr:uid="{C67EAF7D-200D-4F8E-B2D6-410EE1E81614}"/>
    <cellStyle name="Ergebnis 7 2 2 10" xfId="11874" xr:uid="{98C1CC14-41F6-49AB-BBF0-1686AE2A4E57}"/>
    <cellStyle name="Ergebnis 7 2 2 10 2" xfId="32256" xr:uid="{6D2AD880-2162-4BCE-AB78-353E0BDD0390}"/>
    <cellStyle name="Ergebnis 7 2 2 11" xfId="11875" xr:uid="{32E86747-52C8-4E76-B601-68AE68801EA5}"/>
    <cellStyle name="Ergebnis 7 2 2 11 2" xfId="32257" xr:uid="{B9DC9972-C85F-470D-95EA-085A09F8AF04}"/>
    <cellStyle name="Ergebnis 7 2 2 12" xfId="11876" xr:uid="{23CAEB97-EC2B-4333-8296-7D5F6551AF22}"/>
    <cellStyle name="Ergebnis 7 2 2 12 2" xfId="32258" xr:uid="{9B1A7BB0-5AD3-4FEF-ACDA-D42C14784D21}"/>
    <cellStyle name="Ergebnis 7 2 2 13" xfId="11877" xr:uid="{52D7919A-EAA0-43C6-B4F6-EDAE49669746}"/>
    <cellStyle name="Ergebnis 7 2 2 13 2" xfId="32259" xr:uid="{9462C2C0-93E6-46EF-940A-1E7DFAB6A539}"/>
    <cellStyle name="Ergebnis 7 2 2 14" xfId="11878" xr:uid="{FA6FA8A8-7127-456C-BA0D-89A6295F1FDE}"/>
    <cellStyle name="Ergebnis 7 2 2 14 2" xfId="32260" xr:uid="{3A4E31B8-7C31-4E72-8B62-F7CF575CBEF2}"/>
    <cellStyle name="Ergebnis 7 2 2 15" xfId="32261" xr:uid="{F327A56C-BAC4-4368-A8D6-E2B0B47FE91F}"/>
    <cellStyle name="Ergebnis 7 2 2 2" xfId="11879" xr:uid="{DDB5D675-A5F3-4C90-B38E-55051C60820C}"/>
    <cellStyle name="Ergebnis 7 2 2 2 10" xfId="11880" xr:uid="{AF751833-04C9-4AD6-8016-A792CB2C4AAA}"/>
    <cellStyle name="Ergebnis 7 2 2 2 10 2" xfId="32262" xr:uid="{D54165A2-41A6-49C6-9E8F-6272BC1589C6}"/>
    <cellStyle name="Ergebnis 7 2 2 2 11" xfId="11881" xr:uid="{A6436330-C4FE-4C23-AB92-10ABCA9C8535}"/>
    <cellStyle name="Ergebnis 7 2 2 2 11 2" xfId="32263" xr:uid="{52F85D52-A27E-474B-BF93-89089F5549B3}"/>
    <cellStyle name="Ergebnis 7 2 2 2 12" xfId="11882" xr:uid="{8E00F6E3-2DDB-473B-992C-A8604E8EF453}"/>
    <cellStyle name="Ergebnis 7 2 2 2 12 2" xfId="32264" xr:uid="{456B6646-18BB-4C7D-BCFD-6767CE4A6778}"/>
    <cellStyle name="Ergebnis 7 2 2 2 13" xfId="11883" xr:uid="{E1FFB8CD-7242-44EC-9C9B-A49907F07CF6}"/>
    <cellStyle name="Ergebnis 7 2 2 2 13 2" xfId="32265" xr:uid="{85A85230-28DF-41ED-B0AA-9AE68659848D}"/>
    <cellStyle name="Ergebnis 7 2 2 2 14" xfId="11884" xr:uid="{69928E89-0A0F-45A4-86B7-DF05D5A6882F}"/>
    <cellStyle name="Ergebnis 7 2 2 2 14 2" xfId="32266" xr:uid="{3A3EA351-B231-4B6D-B443-289AFFB01000}"/>
    <cellStyle name="Ergebnis 7 2 2 2 15" xfId="32267" xr:uid="{6ED0C3CE-65BE-4BFA-9A3D-65348D499DCD}"/>
    <cellStyle name="Ergebnis 7 2 2 2 2" xfId="11885" xr:uid="{977D6EEE-388D-45A3-90CA-87C4AF54ACC5}"/>
    <cellStyle name="Ergebnis 7 2 2 2 2 2" xfId="32268" xr:uid="{2B2B6618-D707-4E93-8AC4-BA509B0D2789}"/>
    <cellStyle name="Ergebnis 7 2 2 2 3" xfId="11886" xr:uid="{42C50786-55E6-48A3-8BA5-F649185648B9}"/>
    <cellStyle name="Ergebnis 7 2 2 2 3 2" xfId="32269" xr:uid="{4C7B8BE2-0537-4D97-AA09-272F543F986B}"/>
    <cellStyle name="Ergebnis 7 2 2 2 4" xfId="11887" xr:uid="{605CEF15-4D49-4B2D-9630-60A5D2E9F779}"/>
    <cellStyle name="Ergebnis 7 2 2 2 4 2" xfId="32270" xr:uid="{2616EC3D-4AD6-4DD2-ABCB-D5E00EAFD47D}"/>
    <cellStyle name="Ergebnis 7 2 2 2 5" xfId="11888" xr:uid="{9F84028D-99AA-4F9B-8CB5-31FBF1C6D751}"/>
    <cellStyle name="Ergebnis 7 2 2 2 5 2" xfId="32271" xr:uid="{A068EFD6-1795-4A0B-935F-1DD63C2FBA95}"/>
    <cellStyle name="Ergebnis 7 2 2 2 6" xfId="11889" xr:uid="{A72F2B24-C3B4-4ED6-A59F-FC8957385ECF}"/>
    <cellStyle name="Ergebnis 7 2 2 2 6 2" xfId="32272" xr:uid="{4BBFF7FD-0D46-4CA1-A1FB-CF5BE4188ECF}"/>
    <cellStyle name="Ergebnis 7 2 2 2 7" xfId="11890" xr:uid="{408CA774-717A-49E0-BA42-122EED4FB3D5}"/>
    <cellStyle name="Ergebnis 7 2 2 2 7 2" xfId="32273" xr:uid="{DFDC1F02-E6E7-424F-93A0-91CADA75159C}"/>
    <cellStyle name="Ergebnis 7 2 2 2 8" xfId="11891" xr:uid="{4231087A-80FD-4773-B0F3-77DC28CB7AD3}"/>
    <cellStyle name="Ergebnis 7 2 2 2 8 2" xfId="32274" xr:uid="{B9B1A5EB-4BE8-4964-89D1-5AA9EF983D52}"/>
    <cellStyle name="Ergebnis 7 2 2 2 9" xfId="11892" xr:uid="{C26754E3-8994-434E-8247-27E839A8420D}"/>
    <cellStyle name="Ergebnis 7 2 2 2 9 2" xfId="32275" xr:uid="{2BE409C2-19CB-4FBA-B4DC-6928E3E7E5D9}"/>
    <cellStyle name="Ergebnis 7 2 2 3" xfId="11893" xr:uid="{0CC6A227-9DA3-4ED7-8554-9A2E5DD23B13}"/>
    <cellStyle name="Ergebnis 7 2 2 3 2" xfId="32276" xr:uid="{1BC7702C-5FB9-4A37-BC8F-98615940ADAF}"/>
    <cellStyle name="Ergebnis 7 2 2 4" xfId="11894" xr:uid="{28B5B4C4-6755-47D0-AD23-28AB4A9A89B9}"/>
    <cellStyle name="Ergebnis 7 2 2 4 2" xfId="32277" xr:uid="{826FD656-0805-4B29-B8EF-011F7EC11369}"/>
    <cellStyle name="Ergebnis 7 2 2 5" xfId="11895" xr:uid="{8B8FDAE5-6FEF-4903-B2C5-A3749BCE7052}"/>
    <cellStyle name="Ergebnis 7 2 2 5 2" xfId="32278" xr:uid="{1100FDD5-2AB3-4C70-B492-414D9D27C6DE}"/>
    <cellStyle name="Ergebnis 7 2 2 6" xfId="11896" xr:uid="{EA67B0F9-DADB-46C7-BA66-6F2EC9A6D75D}"/>
    <cellStyle name="Ergebnis 7 2 2 6 2" xfId="32279" xr:uid="{713FD09C-A5F4-4EBE-9ECB-66B7A8CBEF94}"/>
    <cellStyle name="Ergebnis 7 2 2 7" xfId="11897" xr:uid="{3E154A04-C88B-4937-A259-9BDCA7967ED1}"/>
    <cellStyle name="Ergebnis 7 2 2 7 2" xfId="32280" xr:uid="{C98902DE-D3C5-47C6-8036-86BFD6D12C3D}"/>
    <cellStyle name="Ergebnis 7 2 2 8" xfId="11898" xr:uid="{3431622F-0F43-4D05-A8BD-7704A9C64317}"/>
    <cellStyle name="Ergebnis 7 2 2 8 2" xfId="32281" xr:uid="{CB1D9A8A-A374-4D85-8CC5-86204918371B}"/>
    <cellStyle name="Ergebnis 7 2 2 9" xfId="11899" xr:uid="{07DABB6C-07A5-4E98-8DC9-4057BBB6FEAA}"/>
    <cellStyle name="Ergebnis 7 2 2 9 2" xfId="32282" xr:uid="{C60D7B1B-175F-48D3-B385-D5301AF74AA7}"/>
    <cellStyle name="Ergebnis 7 2 3" xfId="11900" xr:uid="{BFB1E063-CF3B-4DD5-A4CD-491E0AE251B7}"/>
    <cellStyle name="Ergebnis 7 2 3 10" xfId="11901" xr:uid="{31A9E2B1-01B5-45A8-9119-5812042BF521}"/>
    <cellStyle name="Ergebnis 7 2 3 10 2" xfId="32283" xr:uid="{553751F3-E3EE-4F60-B639-7A8CE55DFFE0}"/>
    <cellStyle name="Ergebnis 7 2 3 11" xfId="11902" xr:uid="{82DE4EE5-EBB5-4CA5-A873-4B6F18480550}"/>
    <cellStyle name="Ergebnis 7 2 3 11 2" xfId="32284" xr:uid="{5EDD052B-7553-4AAF-B00F-731861BA81FA}"/>
    <cellStyle name="Ergebnis 7 2 3 12" xfId="11903" xr:uid="{35EB20BE-502A-46AB-A9B9-92C7F6BCDD50}"/>
    <cellStyle name="Ergebnis 7 2 3 12 2" xfId="32285" xr:uid="{2CE7114A-F030-4A68-A2CF-DAD14717433D}"/>
    <cellStyle name="Ergebnis 7 2 3 13" xfId="11904" xr:uid="{5BD121BA-3A22-41D1-A0E4-B04EADA845C0}"/>
    <cellStyle name="Ergebnis 7 2 3 13 2" xfId="32286" xr:uid="{5A50DA11-6EA8-4F82-BE01-1EFEC362F460}"/>
    <cellStyle name="Ergebnis 7 2 3 14" xfId="11905" xr:uid="{EE57445A-5EDE-4CFF-8228-FDEE70AC4872}"/>
    <cellStyle name="Ergebnis 7 2 3 14 2" xfId="32287" xr:uid="{5CA59BBC-7696-4B65-A073-7207E566B23C}"/>
    <cellStyle name="Ergebnis 7 2 3 15" xfId="32288" xr:uid="{5D4E23F3-F9E1-4DBC-AF3D-060241BB2A57}"/>
    <cellStyle name="Ergebnis 7 2 3 2" xfId="11906" xr:uid="{1C24B4DE-1EB5-4264-8426-4512B63D22CD}"/>
    <cellStyle name="Ergebnis 7 2 3 2 2" xfId="32289" xr:uid="{80B3ECB2-6ACB-46AA-82A2-B6A80C0ABD68}"/>
    <cellStyle name="Ergebnis 7 2 3 3" xfId="11907" xr:uid="{A1BD268B-4BE9-415D-B2CE-C172B313EA3B}"/>
    <cellStyle name="Ergebnis 7 2 3 3 2" xfId="32290" xr:uid="{567BB70E-9E31-4FB0-9C7C-E74DF6439D72}"/>
    <cellStyle name="Ergebnis 7 2 3 4" xfId="11908" xr:uid="{F87A221F-F395-4016-A440-B0528046BE9B}"/>
    <cellStyle name="Ergebnis 7 2 3 4 2" xfId="32291" xr:uid="{7E9F0DDC-C58B-4041-90DD-95BE15B1F604}"/>
    <cellStyle name="Ergebnis 7 2 3 5" xfId="11909" xr:uid="{928E18DB-EED9-4B68-B195-58110FA7B55F}"/>
    <cellStyle name="Ergebnis 7 2 3 5 2" xfId="32292" xr:uid="{05EDFD34-6786-4FBB-8E1C-4B8B972A4771}"/>
    <cellStyle name="Ergebnis 7 2 3 6" xfId="11910" xr:uid="{C51BDC25-AC4C-4CE8-B7C0-660C97DC2FEB}"/>
    <cellStyle name="Ergebnis 7 2 3 6 2" xfId="32293" xr:uid="{8D6BBBF6-78D1-4F32-9DE0-412A0053A997}"/>
    <cellStyle name="Ergebnis 7 2 3 7" xfId="11911" xr:uid="{F9A87EE7-4524-4340-BEAC-348E74FF1DE8}"/>
    <cellStyle name="Ergebnis 7 2 3 7 2" xfId="32294" xr:uid="{870E5FAA-A285-4737-A45D-D33EF0F24A47}"/>
    <cellStyle name="Ergebnis 7 2 3 8" xfId="11912" xr:uid="{904E929F-5AE0-41D0-8A7D-F2EE4C2DF54F}"/>
    <cellStyle name="Ergebnis 7 2 3 8 2" xfId="32295" xr:uid="{8255536C-B7DA-4505-9933-D401C1C2B920}"/>
    <cellStyle name="Ergebnis 7 2 3 9" xfId="11913" xr:uid="{FC772679-48A2-4F8F-AE5D-098FFB1365B9}"/>
    <cellStyle name="Ergebnis 7 2 3 9 2" xfId="32296" xr:uid="{335FACA0-8FA9-4CDE-AA97-553F43DAE25F}"/>
    <cellStyle name="Ergebnis 7 2 4" xfId="11914" xr:uid="{F20BB63D-2F82-4181-BF3A-B5710CE81BE0}"/>
    <cellStyle name="Ergebnis 7 2 4 2" xfId="32297" xr:uid="{50D33FBA-60A9-49E8-B7FB-75E8E1FC0644}"/>
    <cellStyle name="Ergebnis 7 2 5" xfId="11915" xr:uid="{EF634444-7B3F-416D-A236-8CD2897CDD97}"/>
    <cellStyle name="Ergebnis 7 2 5 2" xfId="32298" xr:uid="{BBA1130E-E1CE-4EF2-A726-381C4A997DED}"/>
    <cellStyle name="Ergebnis 7 2 6" xfId="11916" xr:uid="{F8D3A555-A2B3-4C99-9AD1-52B3BF8B8B18}"/>
    <cellStyle name="Ergebnis 7 2 6 2" xfId="32299" xr:uid="{0AA235A2-72FB-4550-9E07-93D0C87DFE55}"/>
    <cellStyle name="Ergebnis 7 2 7" xfId="11917" xr:uid="{B2B2D347-12CD-477D-9B04-4F1C81B56175}"/>
    <cellStyle name="Ergebnis 7 2 7 2" xfId="32300" xr:uid="{7E7835F5-C168-4575-96FB-E1DB80A414C5}"/>
    <cellStyle name="Ergebnis 7 2 8" xfId="11918" xr:uid="{12EFDF1F-3705-449E-941C-F8730BE119FA}"/>
    <cellStyle name="Ergebnis 7 2 8 2" xfId="32301" xr:uid="{81C116A2-6FBB-47E4-9D1F-446B0418FE53}"/>
    <cellStyle name="Ergebnis 7 2 9" xfId="11919" xr:uid="{C34613AA-7E15-4475-8E98-4E854A1306C7}"/>
    <cellStyle name="Ergebnis 7 2 9 2" xfId="32302" xr:uid="{BF2B228C-2073-4235-BDA9-336B680673F4}"/>
    <cellStyle name="Ergebnis 7 20" xfId="11920" xr:uid="{FE64B8EA-A847-4DC2-8B63-BF0F2CA3BE8A}"/>
    <cellStyle name="Ergebnis 7 20 2" xfId="32303" xr:uid="{F065BFD9-AFBC-4E9C-8583-E4FE80463B85}"/>
    <cellStyle name="Ergebnis 7 21" xfId="32304" xr:uid="{59043CD8-B8D2-4D36-BDC5-943580497D7B}"/>
    <cellStyle name="Ergebnis 7 3" xfId="11921" xr:uid="{3404181D-7D38-4AE2-B1F2-08E5CA951B2E}"/>
    <cellStyle name="Ergebnis 7 3 10" xfId="11922" xr:uid="{C2B60890-38F0-4C1B-B745-1BF71EB6756C}"/>
    <cellStyle name="Ergebnis 7 3 10 2" xfId="32305" xr:uid="{41BC0EE9-FA66-476C-B905-69D2B5B93737}"/>
    <cellStyle name="Ergebnis 7 3 11" xfId="11923" xr:uid="{1A8E194A-C6CD-4178-B0A7-FDCA64091D28}"/>
    <cellStyle name="Ergebnis 7 3 11 2" xfId="32306" xr:uid="{F050D880-E694-4BA8-B48A-E5ED7F34E4BB}"/>
    <cellStyle name="Ergebnis 7 3 12" xfId="11924" xr:uid="{5E2161D1-9D57-49FC-A53B-C74E0FE51913}"/>
    <cellStyle name="Ergebnis 7 3 12 2" xfId="32307" xr:uid="{EB81FA81-41CB-4C8C-B8A4-A6C0970E31E5}"/>
    <cellStyle name="Ergebnis 7 3 13" xfId="11925" xr:uid="{44AB322D-5DD6-4339-B6FC-6FCB0E6EBDD8}"/>
    <cellStyle name="Ergebnis 7 3 13 2" xfId="32308" xr:uid="{13DF3742-747D-4FAC-9C3E-990F0A882877}"/>
    <cellStyle name="Ergebnis 7 3 14" xfId="11926" xr:uid="{70AE3C02-C8A3-4C15-8276-EF8EEC660604}"/>
    <cellStyle name="Ergebnis 7 3 14 2" xfId="32309" xr:uid="{D67438E3-3979-4DC4-B31F-B4882D568135}"/>
    <cellStyle name="Ergebnis 7 3 15" xfId="11927" xr:uid="{83741CD0-8E42-4DEF-AAD4-12BCEA193C1E}"/>
    <cellStyle name="Ergebnis 7 3 15 2" xfId="32310" xr:uid="{CF80A793-B779-4641-A023-AB73C46B2E48}"/>
    <cellStyle name="Ergebnis 7 3 16" xfId="32311" xr:uid="{0B403C33-CB43-4997-AC54-759718914D7B}"/>
    <cellStyle name="Ergebnis 7 3 2" xfId="11928" xr:uid="{E26C13C7-DD05-491F-BA8D-AA3EB9E2EB62}"/>
    <cellStyle name="Ergebnis 7 3 2 10" xfId="11929" xr:uid="{CB35D212-4AFE-484D-B136-CA578F2F9EC4}"/>
    <cellStyle name="Ergebnis 7 3 2 10 2" xfId="32312" xr:uid="{F47110F1-A9BF-4380-92F0-2AE6740D4569}"/>
    <cellStyle name="Ergebnis 7 3 2 11" xfId="11930" xr:uid="{7B9B6FE9-2A42-4A8A-AD72-7FA28DC41014}"/>
    <cellStyle name="Ergebnis 7 3 2 11 2" xfId="32313" xr:uid="{5814C7B0-B338-4CC2-B38B-6FBE38FD7E74}"/>
    <cellStyle name="Ergebnis 7 3 2 12" xfId="11931" xr:uid="{7A32411A-AB9A-40E8-8AE7-B174F0E3E179}"/>
    <cellStyle name="Ergebnis 7 3 2 12 2" xfId="32314" xr:uid="{7B69F26D-F528-4B9F-B3DD-A7D336BBA214}"/>
    <cellStyle name="Ergebnis 7 3 2 13" xfId="11932" xr:uid="{B37FCA06-8A87-49C5-8308-8A4A69BCF30F}"/>
    <cellStyle name="Ergebnis 7 3 2 13 2" xfId="32315" xr:uid="{F84537F9-B316-4CF9-BEDD-8C833454D6A7}"/>
    <cellStyle name="Ergebnis 7 3 2 14" xfId="11933" xr:uid="{38BCA16E-629D-464D-A588-7E63BC7D5726}"/>
    <cellStyle name="Ergebnis 7 3 2 14 2" xfId="32316" xr:uid="{9BECB814-5FA6-49FF-BF4C-E118CFD2C694}"/>
    <cellStyle name="Ergebnis 7 3 2 15" xfId="32317" xr:uid="{19FDB65E-8084-4F06-A6A6-AD6245CD9B35}"/>
    <cellStyle name="Ergebnis 7 3 2 2" xfId="11934" xr:uid="{401BF60D-98A4-4E8F-A3B7-81A4DADFF6CC}"/>
    <cellStyle name="Ergebnis 7 3 2 2 10" xfId="11935" xr:uid="{A94C237C-316E-430C-A393-CAD2D4B2B0AE}"/>
    <cellStyle name="Ergebnis 7 3 2 2 10 2" xfId="32318" xr:uid="{D36DD593-CFC1-4AA9-B1A1-5066AE96A499}"/>
    <cellStyle name="Ergebnis 7 3 2 2 11" xfId="11936" xr:uid="{A6FC8EF5-C3A9-4A41-99E1-E6E2D0E15EF9}"/>
    <cellStyle name="Ergebnis 7 3 2 2 11 2" xfId="32319" xr:uid="{1A9EB0C3-4631-4F13-8BFF-4A191EA9D9CA}"/>
    <cellStyle name="Ergebnis 7 3 2 2 12" xfId="11937" xr:uid="{9F24F896-5E1A-497D-8610-9E0D4C2656DA}"/>
    <cellStyle name="Ergebnis 7 3 2 2 12 2" xfId="32320" xr:uid="{62D5DBBB-806C-4095-9FFF-DAA7CF076159}"/>
    <cellStyle name="Ergebnis 7 3 2 2 13" xfId="11938" xr:uid="{6003153A-4C2F-49D7-8036-22DD8FC60971}"/>
    <cellStyle name="Ergebnis 7 3 2 2 13 2" xfId="32321" xr:uid="{491A8475-6A52-4040-BEF9-8F8EB78566FF}"/>
    <cellStyle name="Ergebnis 7 3 2 2 14" xfId="11939" xr:uid="{01EDA522-CF0C-479D-B2A2-80A90893407F}"/>
    <cellStyle name="Ergebnis 7 3 2 2 14 2" xfId="32322" xr:uid="{3E1438C2-62DC-4B4E-B0EF-0E9AAA3F7896}"/>
    <cellStyle name="Ergebnis 7 3 2 2 15" xfId="32323" xr:uid="{8456A414-567A-40FA-A1E3-A75DA71F33E9}"/>
    <cellStyle name="Ergebnis 7 3 2 2 2" xfId="11940" xr:uid="{3DBB3DC1-BCDF-4AEB-8B08-3F6FAFCF2BC5}"/>
    <cellStyle name="Ergebnis 7 3 2 2 2 2" xfId="32324" xr:uid="{63CDB1B9-8E29-44BB-8B4A-732342DCAE4E}"/>
    <cellStyle name="Ergebnis 7 3 2 2 3" xfId="11941" xr:uid="{6974A7CA-8BA4-4A8B-82F9-B882BEE96B08}"/>
    <cellStyle name="Ergebnis 7 3 2 2 3 2" xfId="32325" xr:uid="{B996A757-0BAC-40E6-AFE5-6C6C8794087D}"/>
    <cellStyle name="Ergebnis 7 3 2 2 4" xfId="11942" xr:uid="{EA550774-121F-40EB-9D98-43CA0AC85C0E}"/>
    <cellStyle name="Ergebnis 7 3 2 2 4 2" xfId="32326" xr:uid="{4440C8B2-FDDC-4F88-B49E-DE524CF25169}"/>
    <cellStyle name="Ergebnis 7 3 2 2 5" xfId="11943" xr:uid="{FDD88A07-4C16-4515-9E16-07668B732CDC}"/>
    <cellStyle name="Ergebnis 7 3 2 2 5 2" xfId="32327" xr:uid="{4C1BACE0-F003-443B-AD2D-E3F6777C873E}"/>
    <cellStyle name="Ergebnis 7 3 2 2 6" xfId="11944" xr:uid="{0D0D1D70-F6AE-4AFB-9A70-754FF81651F1}"/>
    <cellStyle name="Ergebnis 7 3 2 2 6 2" xfId="32328" xr:uid="{8B6E8950-9F12-4E80-BE63-5E4F1282A780}"/>
    <cellStyle name="Ergebnis 7 3 2 2 7" xfId="11945" xr:uid="{BB565E58-B96E-4823-A9DF-3CC5B04D1F96}"/>
    <cellStyle name="Ergebnis 7 3 2 2 7 2" xfId="32329" xr:uid="{CA217466-1A63-4DCB-9DBA-50EED878BB35}"/>
    <cellStyle name="Ergebnis 7 3 2 2 8" xfId="11946" xr:uid="{BB1A07DE-D607-411E-B389-C4B56009E86D}"/>
    <cellStyle name="Ergebnis 7 3 2 2 8 2" xfId="32330" xr:uid="{56410883-35F7-4685-AA0D-574E8D392316}"/>
    <cellStyle name="Ergebnis 7 3 2 2 9" xfId="11947" xr:uid="{02B5EEAB-C6BA-41AB-AC40-16E35A069BF0}"/>
    <cellStyle name="Ergebnis 7 3 2 2 9 2" xfId="32331" xr:uid="{E22A97C6-96EC-440D-A3B8-E1C5E8468FCC}"/>
    <cellStyle name="Ergebnis 7 3 2 3" xfId="11948" xr:uid="{B74F745F-600C-44E3-B7C3-5B3C7B3EA854}"/>
    <cellStyle name="Ergebnis 7 3 2 3 2" xfId="32332" xr:uid="{A95E7DD7-B069-415B-86BF-602DE23404E2}"/>
    <cellStyle name="Ergebnis 7 3 2 4" xfId="11949" xr:uid="{2EBE672E-BBFD-4467-9489-FF064F99BC03}"/>
    <cellStyle name="Ergebnis 7 3 2 4 2" xfId="32333" xr:uid="{4F2B7B25-4DC7-4870-A7D3-A2D2F71F5458}"/>
    <cellStyle name="Ergebnis 7 3 2 5" xfId="11950" xr:uid="{FA6CD316-DB25-400E-83B6-22BF06B718D3}"/>
    <cellStyle name="Ergebnis 7 3 2 5 2" xfId="32334" xr:uid="{0E8E2247-BD05-4980-A8C0-FB93EAD111AA}"/>
    <cellStyle name="Ergebnis 7 3 2 6" xfId="11951" xr:uid="{D2C85049-18D7-4D99-891C-A397CA5F586B}"/>
    <cellStyle name="Ergebnis 7 3 2 6 2" xfId="32335" xr:uid="{E56CF706-B249-4811-BB84-3522B6645397}"/>
    <cellStyle name="Ergebnis 7 3 2 7" xfId="11952" xr:uid="{0B0973B2-EE86-4C08-9662-30DEEDC13DFB}"/>
    <cellStyle name="Ergebnis 7 3 2 7 2" xfId="32336" xr:uid="{CCBD0F65-7683-4A79-868E-3F410068EC76}"/>
    <cellStyle name="Ergebnis 7 3 2 8" xfId="11953" xr:uid="{6F34D815-AB93-410C-A0C9-B4E59E05AE0E}"/>
    <cellStyle name="Ergebnis 7 3 2 8 2" xfId="32337" xr:uid="{D3D48C7F-ED6A-4CBF-9408-674E6673E48D}"/>
    <cellStyle name="Ergebnis 7 3 2 9" xfId="11954" xr:uid="{BBB61150-2E0A-4292-98C7-98642BB7C6E0}"/>
    <cellStyle name="Ergebnis 7 3 2 9 2" xfId="32338" xr:uid="{5F906D68-C694-4C24-9927-1CCF7852BD6A}"/>
    <cellStyle name="Ergebnis 7 3 3" xfId="11955" xr:uid="{1D54AA51-B6E8-4448-B47C-AAE5147FFA7D}"/>
    <cellStyle name="Ergebnis 7 3 3 10" xfId="11956" xr:uid="{609E468C-596E-47E3-A7CF-F0E89B7411A2}"/>
    <cellStyle name="Ergebnis 7 3 3 10 2" xfId="32339" xr:uid="{F3C968D6-5671-4966-809C-616C66037F5B}"/>
    <cellStyle name="Ergebnis 7 3 3 11" xfId="11957" xr:uid="{FC70F5AD-DD41-484F-A75D-5EEE58608704}"/>
    <cellStyle name="Ergebnis 7 3 3 11 2" xfId="32340" xr:uid="{0FD8F593-E7DA-4F19-8DED-2F65642DE212}"/>
    <cellStyle name="Ergebnis 7 3 3 12" xfId="11958" xr:uid="{726D4C5B-A7FB-40BE-ADA4-3C8567C78BD5}"/>
    <cellStyle name="Ergebnis 7 3 3 12 2" xfId="32341" xr:uid="{2B0838BE-E22E-4915-A79E-9940BE1BF46F}"/>
    <cellStyle name="Ergebnis 7 3 3 13" xfId="11959" xr:uid="{50E46AC9-6E47-4DF3-89D9-A47B1459A4D3}"/>
    <cellStyle name="Ergebnis 7 3 3 13 2" xfId="32342" xr:uid="{8ED49A34-57B6-4A64-AB06-813A5A63AF68}"/>
    <cellStyle name="Ergebnis 7 3 3 14" xfId="11960" xr:uid="{1ACE576E-F214-4163-B6DA-DC7CC2F7EB75}"/>
    <cellStyle name="Ergebnis 7 3 3 14 2" xfId="32343" xr:uid="{83855AB5-FDE4-42FA-98D6-A18D25AE2879}"/>
    <cellStyle name="Ergebnis 7 3 3 15" xfId="32344" xr:uid="{50986B8B-BF34-4C50-BBCA-B2E21E1B8840}"/>
    <cellStyle name="Ergebnis 7 3 3 2" xfId="11961" xr:uid="{1A75B667-C4A3-4940-96AB-8C4D4A19031A}"/>
    <cellStyle name="Ergebnis 7 3 3 2 2" xfId="32345" xr:uid="{404B84F3-1555-453E-A146-84247A129BCA}"/>
    <cellStyle name="Ergebnis 7 3 3 3" xfId="11962" xr:uid="{1392B997-5D7C-43E1-B771-C4875E983CBD}"/>
    <cellStyle name="Ergebnis 7 3 3 3 2" xfId="32346" xr:uid="{563B2A40-709F-4B46-893D-47E8406D8ED3}"/>
    <cellStyle name="Ergebnis 7 3 3 4" xfId="11963" xr:uid="{986E1B4F-2BBE-45EC-99C4-767F3BE781A1}"/>
    <cellStyle name="Ergebnis 7 3 3 4 2" xfId="32347" xr:uid="{C88051F7-36C1-4552-9564-D5EF37211A84}"/>
    <cellStyle name="Ergebnis 7 3 3 5" xfId="11964" xr:uid="{7A5F5BAF-D671-49AE-9BDA-FD80CBFBAE7B}"/>
    <cellStyle name="Ergebnis 7 3 3 5 2" xfId="32348" xr:uid="{7C8E13D7-4EEF-48C8-B147-D9DCAA2283EB}"/>
    <cellStyle name="Ergebnis 7 3 3 6" xfId="11965" xr:uid="{74A8A37F-EB62-4F33-8105-1D10B9551879}"/>
    <cellStyle name="Ergebnis 7 3 3 6 2" xfId="32349" xr:uid="{AD3E16A8-8F77-405E-A641-9936C4D3D273}"/>
    <cellStyle name="Ergebnis 7 3 3 7" xfId="11966" xr:uid="{3D230D2B-62BF-4F51-B8C3-8B523655A8D3}"/>
    <cellStyle name="Ergebnis 7 3 3 7 2" xfId="32350" xr:uid="{0D51C6EA-AFB0-4090-947A-6FEA6403FE3E}"/>
    <cellStyle name="Ergebnis 7 3 3 8" xfId="11967" xr:uid="{59E71113-3AC8-4A36-ACDC-B25237510C7C}"/>
    <cellStyle name="Ergebnis 7 3 3 8 2" xfId="32351" xr:uid="{4CA85B30-633A-4CB0-9E30-6C70ACA34E7B}"/>
    <cellStyle name="Ergebnis 7 3 3 9" xfId="11968" xr:uid="{806253DC-D7CE-417A-BEB1-D24B37462E2E}"/>
    <cellStyle name="Ergebnis 7 3 3 9 2" xfId="32352" xr:uid="{F09A7285-FA68-4DB2-8646-DA6F6CA28B6F}"/>
    <cellStyle name="Ergebnis 7 3 4" xfId="11969" xr:uid="{7381CD32-E085-4E7D-97B5-23A06A9535DB}"/>
    <cellStyle name="Ergebnis 7 3 4 2" xfId="32353" xr:uid="{CA51461B-65E0-4FC7-9588-6FF32CA8D074}"/>
    <cellStyle name="Ergebnis 7 3 5" xfId="11970" xr:uid="{56A7F3EC-60C5-4728-AF93-CB4C47088891}"/>
    <cellStyle name="Ergebnis 7 3 5 2" xfId="32354" xr:uid="{C631158A-F6BD-4367-AA76-795A4C7BDFEA}"/>
    <cellStyle name="Ergebnis 7 3 6" xfId="11971" xr:uid="{1334C3DA-CC04-4EB0-81AE-BBFBB859BD1A}"/>
    <cellStyle name="Ergebnis 7 3 6 2" xfId="32355" xr:uid="{225F2D3B-1179-4AB0-A75E-284D56E1A29B}"/>
    <cellStyle name="Ergebnis 7 3 7" xfId="11972" xr:uid="{EBCB76E6-3C2C-44EE-AAE4-1B49080EBF20}"/>
    <cellStyle name="Ergebnis 7 3 7 2" xfId="32356" xr:uid="{9830714D-446D-4FAE-8A5D-476643D990C1}"/>
    <cellStyle name="Ergebnis 7 3 8" xfId="11973" xr:uid="{E05896B6-0ADA-4EC6-90EF-40310EEA39F2}"/>
    <cellStyle name="Ergebnis 7 3 8 2" xfId="32357" xr:uid="{60A2398C-32F9-4569-A860-BDAD030CFFF6}"/>
    <cellStyle name="Ergebnis 7 3 9" xfId="11974" xr:uid="{3F7F8EBE-4DB9-42E6-AC23-0F0023037598}"/>
    <cellStyle name="Ergebnis 7 3 9 2" xfId="32358" xr:uid="{484B9FFD-330A-4F0B-85F2-9C6B985B422F}"/>
    <cellStyle name="Ergebnis 7 4" xfId="11975" xr:uid="{70A1A582-3C23-4B17-9645-F43CDA14D59F}"/>
    <cellStyle name="Ergebnis 7 4 10" xfId="11976" xr:uid="{086F5926-8B6C-4516-9F1C-00483ACC1194}"/>
    <cellStyle name="Ergebnis 7 4 10 2" xfId="32359" xr:uid="{E8C26E0B-66CB-4D48-BABD-C0FFADE5AE77}"/>
    <cellStyle name="Ergebnis 7 4 11" xfId="11977" xr:uid="{1B757F54-FA35-4028-BB29-B79933183F25}"/>
    <cellStyle name="Ergebnis 7 4 11 2" xfId="32360" xr:uid="{AC07D0CC-D5A7-47E1-A73F-8D6F044C9DD9}"/>
    <cellStyle name="Ergebnis 7 4 12" xfId="11978" xr:uid="{FEC7E55B-C7ED-40B2-ADB8-25B066B1EB8B}"/>
    <cellStyle name="Ergebnis 7 4 12 2" xfId="32361" xr:uid="{9A315331-C720-4A69-93F0-4447849481AA}"/>
    <cellStyle name="Ergebnis 7 4 13" xfId="11979" xr:uid="{EE0943D7-D19E-46E5-A1EC-1F025EE6D9F9}"/>
    <cellStyle name="Ergebnis 7 4 13 2" xfId="32362" xr:uid="{0A6614F4-6DBD-48E1-9615-BCBEF9209259}"/>
    <cellStyle name="Ergebnis 7 4 14" xfId="11980" xr:uid="{7D51B7CB-015A-4E32-8539-27928B8E2D70}"/>
    <cellStyle name="Ergebnis 7 4 14 2" xfId="32363" xr:uid="{50F0397C-F86C-4EA9-99E1-6000BED3D42F}"/>
    <cellStyle name="Ergebnis 7 4 15" xfId="11981" xr:uid="{1B9A5526-F77C-4F3F-A64B-98A43A8070C2}"/>
    <cellStyle name="Ergebnis 7 4 15 2" xfId="32364" xr:uid="{CD4C647B-53CC-43EF-89D0-E5DB803508D0}"/>
    <cellStyle name="Ergebnis 7 4 16" xfId="32365" xr:uid="{795CE4D2-CB45-4E75-8BE5-329E0AE3C9ED}"/>
    <cellStyle name="Ergebnis 7 4 2" xfId="11982" xr:uid="{F4F58444-CBC1-4BAC-AE9B-40E57D4FD14F}"/>
    <cellStyle name="Ergebnis 7 4 2 10" xfId="11983" xr:uid="{ED29DFDD-461F-4B71-8C78-946669FBC7EC}"/>
    <cellStyle name="Ergebnis 7 4 2 10 2" xfId="32366" xr:uid="{642747A0-287F-483C-B7AD-DAF8D2E1D92A}"/>
    <cellStyle name="Ergebnis 7 4 2 11" xfId="11984" xr:uid="{8C88454C-79B0-4372-9C83-675EC64C53E8}"/>
    <cellStyle name="Ergebnis 7 4 2 11 2" xfId="32367" xr:uid="{ED48ADCB-ED0E-4E70-BBA1-B0C9E7C05BB2}"/>
    <cellStyle name="Ergebnis 7 4 2 12" xfId="11985" xr:uid="{47629CCD-D863-4F46-A1F7-985208BCF0C8}"/>
    <cellStyle name="Ergebnis 7 4 2 12 2" xfId="32368" xr:uid="{43AC9658-9736-4D96-A808-3DA7830298DE}"/>
    <cellStyle name="Ergebnis 7 4 2 13" xfId="11986" xr:uid="{0F03DCA4-05D2-4560-92FC-512D0745E087}"/>
    <cellStyle name="Ergebnis 7 4 2 13 2" xfId="32369" xr:uid="{DF38A205-9858-4452-AD96-E8A8A334E8AC}"/>
    <cellStyle name="Ergebnis 7 4 2 14" xfId="11987" xr:uid="{FA292366-4A5D-4C2E-80AC-41820A985B02}"/>
    <cellStyle name="Ergebnis 7 4 2 14 2" xfId="32370" xr:uid="{5471C2D3-95DC-4B81-B737-9DAC916B0297}"/>
    <cellStyle name="Ergebnis 7 4 2 15" xfId="32371" xr:uid="{8E3E8B4A-72E0-42F6-891E-BDBE5BF9F497}"/>
    <cellStyle name="Ergebnis 7 4 2 2" xfId="11988" xr:uid="{37783F5A-4CEA-413E-96F0-97070D6BE27C}"/>
    <cellStyle name="Ergebnis 7 4 2 2 10" xfId="11989" xr:uid="{C159E5CD-D94F-4A0B-8CC0-81210A263E00}"/>
    <cellStyle name="Ergebnis 7 4 2 2 10 2" xfId="32372" xr:uid="{7A897478-5D79-4AFF-A410-4C1160231F88}"/>
    <cellStyle name="Ergebnis 7 4 2 2 11" xfId="11990" xr:uid="{6883DC2E-3631-4FE0-AE79-9E23F72ECE96}"/>
    <cellStyle name="Ergebnis 7 4 2 2 11 2" xfId="32373" xr:uid="{9E0CCDBD-0EDE-4319-ABA0-5EB0F5EA0D92}"/>
    <cellStyle name="Ergebnis 7 4 2 2 12" xfId="11991" xr:uid="{28F50305-4D60-40A6-BD24-9596F3E75091}"/>
    <cellStyle name="Ergebnis 7 4 2 2 12 2" xfId="32374" xr:uid="{DE6D6D74-AE07-41A7-890C-0A4D9149A0EB}"/>
    <cellStyle name="Ergebnis 7 4 2 2 13" xfId="11992" xr:uid="{F65DD7D4-94CA-4798-85ED-868F8134200C}"/>
    <cellStyle name="Ergebnis 7 4 2 2 13 2" xfId="32375" xr:uid="{91254747-EBD5-41A5-A942-B3C94DB2555B}"/>
    <cellStyle name="Ergebnis 7 4 2 2 14" xfId="11993" xr:uid="{FCFAD018-68D2-4E57-8B02-57CBEAEC82C5}"/>
    <cellStyle name="Ergebnis 7 4 2 2 14 2" xfId="32376" xr:uid="{BD8FD3A0-40C3-4081-B9A7-1046816D79A5}"/>
    <cellStyle name="Ergebnis 7 4 2 2 15" xfId="32377" xr:uid="{22E88EF5-12DC-4C06-B533-93269E1B9D87}"/>
    <cellStyle name="Ergebnis 7 4 2 2 2" xfId="11994" xr:uid="{CE1AB992-AAA0-4E74-873F-BD378C7335E2}"/>
    <cellStyle name="Ergebnis 7 4 2 2 2 2" xfId="32378" xr:uid="{7C76C8B0-3628-4685-98AB-570F3CB8A767}"/>
    <cellStyle name="Ergebnis 7 4 2 2 3" xfId="11995" xr:uid="{5EAF89C2-BC95-477E-99DC-A61F8EA6D08C}"/>
    <cellStyle name="Ergebnis 7 4 2 2 3 2" xfId="32379" xr:uid="{3BF90BF3-E7C8-4AC0-9E4C-64F23135BF8B}"/>
    <cellStyle name="Ergebnis 7 4 2 2 4" xfId="11996" xr:uid="{ED8E9871-72AB-405F-9F9D-5B6080500D37}"/>
    <cellStyle name="Ergebnis 7 4 2 2 4 2" xfId="32380" xr:uid="{08844C56-1E63-4333-A8BA-59FEA4C190A4}"/>
    <cellStyle name="Ergebnis 7 4 2 2 5" xfId="11997" xr:uid="{CFC86B25-C2A8-457A-9933-8715FB7A0737}"/>
    <cellStyle name="Ergebnis 7 4 2 2 5 2" xfId="32381" xr:uid="{0F8B8AE7-3262-4CD1-BBBC-EC5118F969F0}"/>
    <cellStyle name="Ergebnis 7 4 2 2 6" xfId="11998" xr:uid="{D7289652-ACBD-401F-BF5C-3655929778F3}"/>
    <cellStyle name="Ergebnis 7 4 2 2 6 2" xfId="32382" xr:uid="{D483C240-20AD-42FA-BE98-08D5380457B4}"/>
    <cellStyle name="Ergebnis 7 4 2 2 7" xfId="11999" xr:uid="{4F2B803F-260A-488F-9BC5-2597B0286CA8}"/>
    <cellStyle name="Ergebnis 7 4 2 2 7 2" xfId="32383" xr:uid="{D06F9010-B55B-4882-97A9-EB84CFDAA5D3}"/>
    <cellStyle name="Ergebnis 7 4 2 2 8" xfId="12000" xr:uid="{FC6DE2B1-AD57-4BB1-A56F-F914465128A9}"/>
    <cellStyle name="Ergebnis 7 4 2 2 8 2" xfId="32384" xr:uid="{943E6DA1-12DB-4431-9D02-F707035AFD3D}"/>
    <cellStyle name="Ergebnis 7 4 2 2 9" xfId="12001" xr:uid="{E6342E45-1AFA-47D6-96BE-949CF9FB8FB6}"/>
    <cellStyle name="Ergebnis 7 4 2 2 9 2" xfId="32385" xr:uid="{DF5275F6-A789-4F89-B7F2-ACF73BDA6154}"/>
    <cellStyle name="Ergebnis 7 4 2 3" xfId="12002" xr:uid="{7D1A79D9-1935-482D-8B8E-21F6B0184CD2}"/>
    <cellStyle name="Ergebnis 7 4 2 3 2" xfId="32386" xr:uid="{11046422-FFD6-4015-BD21-707D703F1584}"/>
    <cellStyle name="Ergebnis 7 4 2 4" xfId="12003" xr:uid="{A3836F6F-5497-4131-A480-A80DD5D700F8}"/>
    <cellStyle name="Ergebnis 7 4 2 4 2" xfId="32387" xr:uid="{D42B80A5-1BF8-47CA-9210-4C252B551085}"/>
    <cellStyle name="Ergebnis 7 4 2 5" xfId="12004" xr:uid="{C5DF6191-D2DB-4EE1-8BE0-16828E6E86AE}"/>
    <cellStyle name="Ergebnis 7 4 2 5 2" xfId="32388" xr:uid="{8E8320F0-2A04-458D-89D0-9E9F5CBE5CC1}"/>
    <cellStyle name="Ergebnis 7 4 2 6" xfId="12005" xr:uid="{B07BA703-160E-414B-8D94-345C153E6BAF}"/>
    <cellStyle name="Ergebnis 7 4 2 6 2" xfId="32389" xr:uid="{A9D98B72-A5CA-4726-A8FA-A6EEC566F992}"/>
    <cellStyle name="Ergebnis 7 4 2 7" xfId="12006" xr:uid="{2D73972B-85EE-4CF5-8070-69720C477A76}"/>
    <cellStyle name="Ergebnis 7 4 2 7 2" xfId="32390" xr:uid="{411919A6-0F2B-474A-BFD0-F000E6BA2B94}"/>
    <cellStyle name="Ergebnis 7 4 2 8" xfId="12007" xr:uid="{C788187C-1221-4D63-BE55-A08115C4E187}"/>
    <cellStyle name="Ergebnis 7 4 2 8 2" xfId="32391" xr:uid="{C473AD42-8B43-4B5D-A93A-4D0DB2D08BC0}"/>
    <cellStyle name="Ergebnis 7 4 2 9" xfId="12008" xr:uid="{E7ED8A1C-A413-46DB-8BC9-F078D0F3F941}"/>
    <cellStyle name="Ergebnis 7 4 2 9 2" xfId="32392" xr:uid="{95B39656-C39B-4B37-8D47-C4DE7B130BB1}"/>
    <cellStyle name="Ergebnis 7 4 3" xfId="12009" xr:uid="{8CFA5920-E1D8-4112-81D8-ADC476548075}"/>
    <cellStyle name="Ergebnis 7 4 3 10" xfId="12010" xr:uid="{8F0877DE-3AF9-483C-9E59-5FFC2D50AF76}"/>
    <cellStyle name="Ergebnis 7 4 3 10 2" xfId="32393" xr:uid="{2CBDD503-AEC7-4CAE-96AB-5C94BED1B6C8}"/>
    <cellStyle name="Ergebnis 7 4 3 11" xfId="12011" xr:uid="{DE75D916-19E9-4025-B96F-8F63AFA4982A}"/>
    <cellStyle name="Ergebnis 7 4 3 11 2" xfId="32394" xr:uid="{611DD18C-9DFB-4539-88CC-C8A4D72D956E}"/>
    <cellStyle name="Ergebnis 7 4 3 12" xfId="12012" xr:uid="{24200F52-74B6-42E0-ABE7-D2783EA4CDC5}"/>
    <cellStyle name="Ergebnis 7 4 3 12 2" xfId="32395" xr:uid="{8BC1BE01-78F0-4439-9B1E-AFA18321E8B4}"/>
    <cellStyle name="Ergebnis 7 4 3 13" xfId="12013" xr:uid="{3E5FDDD8-6CD8-498B-8519-37D57715ACF9}"/>
    <cellStyle name="Ergebnis 7 4 3 13 2" xfId="32396" xr:uid="{388BB2A8-82D9-47D6-BD1E-330C96DCF2C7}"/>
    <cellStyle name="Ergebnis 7 4 3 14" xfId="12014" xr:uid="{473D585E-8166-4CDA-9574-ACA313C26D1D}"/>
    <cellStyle name="Ergebnis 7 4 3 14 2" xfId="32397" xr:uid="{001F9374-85E3-426E-8049-6F47BC83942E}"/>
    <cellStyle name="Ergebnis 7 4 3 15" xfId="32398" xr:uid="{241BC0C9-8838-4FD7-BB2C-10AD73918D31}"/>
    <cellStyle name="Ergebnis 7 4 3 2" xfId="12015" xr:uid="{CC401808-6890-4708-A307-4A7FFB168F96}"/>
    <cellStyle name="Ergebnis 7 4 3 2 2" xfId="32399" xr:uid="{AC0E82F1-08F1-4C93-A226-26E883A236EA}"/>
    <cellStyle name="Ergebnis 7 4 3 3" xfId="12016" xr:uid="{B83A946A-8FC8-4509-912B-C612B0D750A3}"/>
    <cellStyle name="Ergebnis 7 4 3 3 2" xfId="32400" xr:uid="{5B0B6534-A54C-4163-B0A1-9ACAA1DAA5F5}"/>
    <cellStyle name="Ergebnis 7 4 3 4" xfId="12017" xr:uid="{75066F43-50EA-4D4E-A897-0A4646934C04}"/>
    <cellStyle name="Ergebnis 7 4 3 4 2" xfId="32401" xr:uid="{73320003-3F1F-4ED0-BBFF-CDA6AEFC6E1E}"/>
    <cellStyle name="Ergebnis 7 4 3 5" xfId="12018" xr:uid="{69205219-01F4-4369-AD6C-23023FBAAD43}"/>
    <cellStyle name="Ergebnis 7 4 3 5 2" xfId="32402" xr:uid="{055F5A05-0243-438F-BBEC-77B12C2276BD}"/>
    <cellStyle name="Ergebnis 7 4 3 6" xfId="12019" xr:uid="{F73737B8-97F5-454C-99F1-57308E1CFB81}"/>
    <cellStyle name="Ergebnis 7 4 3 6 2" xfId="32403" xr:uid="{95C385A0-8E6B-4DED-B690-238641C8F300}"/>
    <cellStyle name="Ergebnis 7 4 3 7" xfId="12020" xr:uid="{86C37D7D-8A5E-41C2-91F2-A0A4099A58EF}"/>
    <cellStyle name="Ergebnis 7 4 3 7 2" xfId="32404" xr:uid="{7EED0E34-5E85-4055-BA77-F089751F5ACB}"/>
    <cellStyle name="Ergebnis 7 4 3 8" xfId="12021" xr:uid="{36BCAF1A-F984-4B30-97CF-F8E1715EAAA9}"/>
    <cellStyle name="Ergebnis 7 4 3 8 2" xfId="32405" xr:uid="{BA7630C9-E35B-4CF4-960E-DC0DB76EF19D}"/>
    <cellStyle name="Ergebnis 7 4 3 9" xfId="12022" xr:uid="{054FCE43-2582-4B70-9B6E-713E6AD878A8}"/>
    <cellStyle name="Ergebnis 7 4 3 9 2" xfId="32406" xr:uid="{6456BCB2-8C1F-4292-8DAD-1414D4A8209A}"/>
    <cellStyle name="Ergebnis 7 4 4" xfId="12023" xr:uid="{FD70DA02-569B-4ADF-9059-DEBDF65A4A06}"/>
    <cellStyle name="Ergebnis 7 4 4 2" xfId="32407" xr:uid="{417C9E52-A51B-47E0-8952-F5D76971DF16}"/>
    <cellStyle name="Ergebnis 7 4 5" xfId="12024" xr:uid="{3276B0A1-8D01-4455-BC54-CA0301B8394E}"/>
    <cellStyle name="Ergebnis 7 4 5 2" xfId="32408" xr:uid="{8ADC614F-514A-454B-AD44-CEAA8F3038C3}"/>
    <cellStyle name="Ergebnis 7 4 6" xfId="12025" xr:uid="{889A07DE-784F-494A-8D6B-BCB8CC786771}"/>
    <cellStyle name="Ergebnis 7 4 6 2" xfId="32409" xr:uid="{C8D2CC5A-9066-4127-9211-BD0974808C45}"/>
    <cellStyle name="Ergebnis 7 4 7" xfId="12026" xr:uid="{8D834C7B-1901-444B-BC90-800036071A69}"/>
    <cellStyle name="Ergebnis 7 4 7 2" xfId="32410" xr:uid="{281F1783-3146-453E-8662-BB93EA41970D}"/>
    <cellStyle name="Ergebnis 7 4 8" xfId="12027" xr:uid="{48260054-840E-4384-B5AE-4C3C926C9FEC}"/>
    <cellStyle name="Ergebnis 7 4 8 2" xfId="32411" xr:uid="{E96558C8-3CDE-432D-A672-CE64B5950B1D}"/>
    <cellStyle name="Ergebnis 7 4 9" xfId="12028" xr:uid="{DA791C5A-5BF0-4FC3-8B1A-E636E08D885E}"/>
    <cellStyle name="Ergebnis 7 4 9 2" xfId="32412" xr:uid="{15EE2C53-1FA2-4DDE-A455-2590BCA16118}"/>
    <cellStyle name="Ergebnis 7 5" xfId="12029" xr:uid="{C6DA96A6-2FAB-45AD-B7B8-5D2F600130A2}"/>
    <cellStyle name="Ergebnis 7 5 10" xfId="12030" xr:uid="{4249E884-5985-4CF8-94DE-1C05E3BC08F6}"/>
    <cellStyle name="Ergebnis 7 5 10 2" xfId="32413" xr:uid="{96CCB9FA-644F-4A4F-90F2-973679ADEF67}"/>
    <cellStyle name="Ergebnis 7 5 11" xfId="12031" xr:uid="{0F8FF550-4514-4EE5-A76C-2EE1B9F6E6FA}"/>
    <cellStyle name="Ergebnis 7 5 11 2" xfId="32414" xr:uid="{5CF49E0B-54DF-4FDB-A811-CE47128F2AA3}"/>
    <cellStyle name="Ergebnis 7 5 12" xfId="12032" xr:uid="{05BD1295-84A6-49E8-A2F3-610B99A2848E}"/>
    <cellStyle name="Ergebnis 7 5 12 2" xfId="32415" xr:uid="{9B524FC0-89B3-44DF-8F3B-7F178FD058AE}"/>
    <cellStyle name="Ergebnis 7 5 13" xfId="12033" xr:uid="{E6CE8DFC-C6CE-40C7-8059-43FA2A5E22B4}"/>
    <cellStyle name="Ergebnis 7 5 13 2" xfId="32416" xr:uid="{DABC745C-7082-44C1-9905-7F5DCA8CDCCA}"/>
    <cellStyle name="Ergebnis 7 5 14" xfId="12034" xr:uid="{0F12DA94-4F5B-4610-9CF6-CF13A88F7604}"/>
    <cellStyle name="Ergebnis 7 5 14 2" xfId="32417" xr:uid="{424404EC-B77D-4933-BB1F-25A810E46F6C}"/>
    <cellStyle name="Ergebnis 7 5 15" xfId="12035" xr:uid="{E7C5F556-4F6B-4D24-B849-A6207B1B3B0F}"/>
    <cellStyle name="Ergebnis 7 5 15 2" xfId="32418" xr:uid="{09D82789-67E2-4963-A3D6-0488F2604ABF}"/>
    <cellStyle name="Ergebnis 7 5 16" xfId="32419" xr:uid="{DBFA910F-7EBB-4191-A5A8-C92E2FE15544}"/>
    <cellStyle name="Ergebnis 7 5 2" xfId="12036" xr:uid="{CF601B29-5C0B-4082-8ED6-DF68D42962F6}"/>
    <cellStyle name="Ergebnis 7 5 2 10" xfId="12037" xr:uid="{CB519FAC-5250-4FD6-91FF-CA889860EA61}"/>
    <cellStyle name="Ergebnis 7 5 2 10 2" xfId="32420" xr:uid="{2337D6D1-AA55-4F89-AB0C-6FB518E41154}"/>
    <cellStyle name="Ergebnis 7 5 2 11" xfId="12038" xr:uid="{56936AA7-FEBB-4CE0-8CAF-BB1B18987893}"/>
    <cellStyle name="Ergebnis 7 5 2 11 2" xfId="32421" xr:uid="{587B635A-1395-49AA-91E1-96D31D356CA2}"/>
    <cellStyle name="Ergebnis 7 5 2 12" xfId="12039" xr:uid="{8AA5F19A-0947-427F-9844-594DDC41DEF8}"/>
    <cellStyle name="Ergebnis 7 5 2 12 2" xfId="32422" xr:uid="{AF814B89-4702-40FA-8E30-BE1DB3690EC5}"/>
    <cellStyle name="Ergebnis 7 5 2 13" xfId="12040" xr:uid="{E77B0C8D-253E-4598-A26D-78E7E8029FE5}"/>
    <cellStyle name="Ergebnis 7 5 2 13 2" xfId="32423" xr:uid="{E0531C4D-0B7A-46A1-9D1C-BA1E8F416A0A}"/>
    <cellStyle name="Ergebnis 7 5 2 14" xfId="12041" xr:uid="{D7D231B5-BC89-4C37-95C4-F41A46799629}"/>
    <cellStyle name="Ergebnis 7 5 2 14 2" xfId="32424" xr:uid="{7A6BDD72-19D1-425C-AD76-B67784804375}"/>
    <cellStyle name="Ergebnis 7 5 2 15" xfId="32425" xr:uid="{CD2D301B-F910-4AC4-AD16-C340C59144EE}"/>
    <cellStyle name="Ergebnis 7 5 2 2" xfId="12042" xr:uid="{D24F7D5D-9957-4658-B476-0FD16819472F}"/>
    <cellStyle name="Ergebnis 7 5 2 2 10" xfId="12043" xr:uid="{4779A469-D637-44AA-9029-4EF25ACF4B38}"/>
    <cellStyle name="Ergebnis 7 5 2 2 10 2" xfId="32426" xr:uid="{BE39A20F-D80F-436F-8169-7FCFA2776044}"/>
    <cellStyle name="Ergebnis 7 5 2 2 11" xfId="12044" xr:uid="{DA5EBC32-157D-4DA0-8257-0C7FAF602D6C}"/>
    <cellStyle name="Ergebnis 7 5 2 2 11 2" xfId="32427" xr:uid="{EDC74F0A-B537-403B-9DBB-964CA6355EB3}"/>
    <cellStyle name="Ergebnis 7 5 2 2 12" xfId="12045" xr:uid="{F2213A58-B7D5-4D27-9198-2A5902364DD0}"/>
    <cellStyle name="Ergebnis 7 5 2 2 12 2" xfId="32428" xr:uid="{1746B990-ADDD-41F1-B1AF-8D94B4CE6F16}"/>
    <cellStyle name="Ergebnis 7 5 2 2 13" xfId="12046" xr:uid="{B839D216-B6C6-48CB-936E-AC127F5278E6}"/>
    <cellStyle name="Ergebnis 7 5 2 2 13 2" xfId="32429" xr:uid="{E8FA65A3-4F0F-44A3-9D2B-CCE9532092B1}"/>
    <cellStyle name="Ergebnis 7 5 2 2 14" xfId="12047" xr:uid="{E8AF5568-5737-46CB-B36C-8C9B301BD2A7}"/>
    <cellStyle name="Ergebnis 7 5 2 2 14 2" xfId="32430" xr:uid="{3250C467-AECD-44B5-AD9A-C81044226C49}"/>
    <cellStyle name="Ergebnis 7 5 2 2 15" xfId="32431" xr:uid="{C5726587-BA50-476C-8245-FE4D4F1D29DA}"/>
    <cellStyle name="Ergebnis 7 5 2 2 2" xfId="12048" xr:uid="{EDA24629-2193-4AD3-BCD0-1808B1025332}"/>
    <cellStyle name="Ergebnis 7 5 2 2 2 2" xfId="32432" xr:uid="{52D03B4B-7B7E-4D63-B3DC-F5B6FD3DB1F5}"/>
    <cellStyle name="Ergebnis 7 5 2 2 3" xfId="12049" xr:uid="{65739424-412B-41B3-B624-EB4D4111ADFE}"/>
    <cellStyle name="Ergebnis 7 5 2 2 3 2" xfId="32433" xr:uid="{980A3FBD-0E29-41A5-AF5D-AF5815F66E29}"/>
    <cellStyle name="Ergebnis 7 5 2 2 4" xfId="12050" xr:uid="{898F7AD1-ED6E-47C0-8581-275601348982}"/>
    <cellStyle name="Ergebnis 7 5 2 2 4 2" xfId="32434" xr:uid="{8CBA733B-6617-4EC7-8426-A3F38EBCD4EB}"/>
    <cellStyle name="Ergebnis 7 5 2 2 5" xfId="12051" xr:uid="{AEAD1652-F00E-411B-BA0A-0FC8CAD161E2}"/>
    <cellStyle name="Ergebnis 7 5 2 2 5 2" xfId="32435" xr:uid="{705E9114-D044-4D11-82FE-1877F29FB8AE}"/>
    <cellStyle name="Ergebnis 7 5 2 2 6" xfId="12052" xr:uid="{7EE27388-CA69-431F-8D44-B7DCDB8C1CFC}"/>
    <cellStyle name="Ergebnis 7 5 2 2 6 2" xfId="32436" xr:uid="{C5FADDDA-9F20-422C-866A-188E7128959D}"/>
    <cellStyle name="Ergebnis 7 5 2 2 7" xfId="12053" xr:uid="{2AF4498C-BFBF-4C9C-AE35-54115F51D64F}"/>
    <cellStyle name="Ergebnis 7 5 2 2 7 2" xfId="32437" xr:uid="{8F69706E-617B-4645-A39B-AB655A5DE907}"/>
    <cellStyle name="Ergebnis 7 5 2 2 8" xfId="12054" xr:uid="{44952421-CE8E-47DB-BDD9-5742F0ABBBC6}"/>
    <cellStyle name="Ergebnis 7 5 2 2 8 2" xfId="32438" xr:uid="{E724C814-27CF-43F8-A11B-71BEF61D0B56}"/>
    <cellStyle name="Ergebnis 7 5 2 2 9" xfId="12055" xr:uid="{69B85FAE-3B1C-42E4-9B2D-BA774C08D05A}"/>
    <cellStyle name="Ergebnis 7 5 2 2 9 2" xfId="32439" xr:uid="{7DB9254C-8F44-443C-ACB1-3C0D064A3673}"/>
    <cellStyle name="Ergebnis 7 5 2 3" xfId="12056" xr:uid="{87D71DD8-625C-4732-9359-085FA73B1C48}"/>
    <cellStyle name="Ergebnis 7 5 2 3 2" xfId="32440" xr:uid="{1B877224-97F5-4E96-8B09-6101E5DBF1A1}"/>
    <cellStyle name="Ergebnis 7 5 2 4" xfId="12057" xr:uid="{6DE379B8-7ADB-425F-B840-1DF6A6717184}"/>
    <cellStyle name="Ergebnis 7 5 2 4 2" xfId="32441" xr:uid="{03A52DF4-B50F-4B19-B876-B0F87E2A2DF6}"/>
    <cellStyle name="Ergebnis 7 5 2 5" xfId="12058" xr:uid="{4603ADC6-30BE-4E97-B039-0B70208AD78D}"/>
    <cellStyle name="Ergebnis 7 5 2 5 2" xfId="32442" xr:uid="{A736A201-E87C-4FBC-8841-79541F910DE4}"/>
    <cellStyle name="Ergebnis 7 5 2 6" xfId="12059" xr:uid="{F539FB36-4A48-492F-97F8-15881D515595}"/>
    <cellStyle name="Ergebnis 7 5 2 6 2" xfId="32443" xr:uid="{D2B8CFDF-00A3-431E-8B58-15BAE9F473B3}"/>
    <cellStyle name="Ergebnis 7 5 2 7" xfId="12060" xr:uid="{DE017116-9C5C-4B81-8BFF-ABB1CFAEDB38}"/>
    <cellStyle name="Ergebnis 7 5 2 7 2" xfId="32444" xr:uid="{06E527EB-2A8A-471E-A8BD-2D1245EBD7A0}"/>
    <cellStyle name="Ergebnis 7 5 2 8" xfId="12061" xr:uid="{C918FC0F-3D62-42D5-B89F-AFA0CABB0FC5}"/>
    <cellStyle name="Ergebnis 7 5 2 8 2" xfId="32445" xr:uid="{83195681-C37D-4A27-9604-ACF21A7DB9CD}"/>
    <cellStyle name="Ergebnis 7 5 2 9" xfId="12062" xr:uid="{F2CF07BC-1608-42E8-A438-3D403F6750FC}"/>
    <cellStyle name="Ergebnis 7 5 2 9 2" xfId="32446" xr:uid="{C6204B73-B12B-436E-B8A1-7D426898989A}"/>
    <cellStyle name="Ergebnis 7 5 3" xfId="12063" xr:uid="{1CD59AE0-9DD7-4B75-9629-C25172B0E36C}"/>
    <cellStyle name="Ergebnis 7 5 3 10" xfId="12064" xr:uid="{4A374AC3-98BC-42AB-9AC0-DC6864DE86C1}"/>
    <cellStyle name="Ergebnis 7 5 3 10 2" xfId="32447" xr:uid="{9CE790CF-1550-40E7-93AE-246C9D4295D3}"/>
    <cellStyle name="Ergebnis 7 5 3 11" xfId="12065" xr:uid="{36BE838C-3E20-4A3E-8AFE-EE8DFB24C62E}"/>
    <cellStyle name="Ergebnis 7 5 3 11 2" xfId="32448" xr:uid="{AEFDD348-5DF5-4F87-AB3C-A6D74D40458A}"/>
    <cellStyle name="Ergebnis 7 5 3 12" xfId="12066" xr:uid="{135E59C2-AB81-47D1-AFE2-0DA746F3CD56}"/>
    <cellStyle name="Ergebnis 7 5 3 12 2" xfId="32449" xr:uid="{B1D06E44-9847-4C40-9C55-94A48673BFAA}"/>
    <cellStyle name="Ergebnis 7 5 3 13" xfId="12067" xr:uid="{633C6023-2946-428E-8A64-C8AD48F97DAB}"/>
    <cellStyle name="Ergebnis 7 5 3 13 2" xfId="32450" xr:uid="{132E7B62-B137-4EEF-BB65-A4A75DF1C19A}"/>
    <cellStyle name="Ergebnis 7 5 3 14" xfId="12068" xr:uid="{7AB02DF8-8E4A-4018-B0C5-5E1B0800665E}"/>
    <cellStyle name="Ergebnis 7 5 3 14 2" xfId="32451" xr:uid="{0F9F6D36-FCBE-4FFB-B37B-A9358DD28C97}"/>
    <cellStyle name="Ergebnis 7 5 3 15" xfId="32452" xr:uid="{2C026250-DEEC-4705-A868-77BA0E8684DF}"/>
    <cellStyle name="Ergebnis 7 5 3 2" xfId="12069" xr:uid="{8D88239B-4611-4680-A329-83972167B1B8}"/>
    <cellStyle name="Ergebnis 7 5 3 2 2" xfId="32453" xr:uid="{BCB20353-06B5-48DC-995A-E10792B48771}"/>
    <cellStyle name="Ergebnis 7 5 3 3" xfId="12070" xr:uid="{DE58E5A5-A376-46F3-B146-C8C6625F6BEA}"/>
    <cellStyle name="Ergebnis 7 5 3 3 2" xfId="32454" xr:uid="{9A2B1E6C-90D1-43D4-AB94-E7AB20BEBCA6}"/>
    <cellStyle name="Ergebnis 7 5 3 4" xfId="12071" xr:uid="{9C56B18C-771D-4F20-8E7B-38AE5FEB3A4F}"/>
    <cellStyle name="Ergebnis 7 5 3 4 2" xfId="32455" xr:uid="{E1FD7E54-1A88-4519-B95A-6626BE6D6C69}"/>
    <cellStyle name="Ergebnis 7 5 3 5" xfId="12072" xr:uid="{E1B31225-0C2C-4D1C-A7C3-A7F6A5632FDE}"/>
    <cellStyle name="Ergebnis 7 5 3 5 2" xfId="32456" xr:uid="{B4664473-A23D-47AD-A3BB-7C6925AF5FC5}"/>
    <cellStyle name="Ergebnis 7 5 3 6" xfId="12073" xr:uid="{51CF6615-4F75-43E5-B359-D4E4F8E95993}"/>
    <cellStyle name="Ergebnis 7 5 3 6 2" xfId="32457" xr:uid="{FEEFD52E-DA67-4FEA-8EA3-53F7B26279B7}"/>
    <cellStyle name="Ergebnis 7 5 3 7" xfId="12074" xr:uid="{9F01A3EB-A43E-4686-BE06-F08E2CFC5AD4}"/>
    <cellStyle name="Ergebnis 7 5 3 7 2" xfId="32458" xr:uid="{EC2677D9-7EF2-4220-976C-B40C51708CD4}"/>
    <cellStyle name="Ergebnis 7 5 3 8" xfId="12075" xr:uid="{EF40A2F1-AE47-4945-9438-014F90D874F2}"/>
    <cellStyle name="Ergebnis 7 5 3 8 2" xfId="32459" xr:uid="{1BB6399E-39D9-44C7-A2AD-B6CCE0D813B6}"/>
    <cellStyle name="Ergebnis 7 5 3 9" xfId="12076" xr:uid="{E107BED2-D8E5-43CA-96A3-A1A1C343FCFF}"/>
    <cellStyle name="Ergebnis 7 5 3 9 2" xfId="32460" xr:uid="{20A3086F-1B1F-4BF5-B48D-726F3A83021A}"/>
    <cellStyle name="Ergebnis 7 5 4" xfId="12077" xr:uid="{3A735127-9C00-43AB-86EB-300C18CE88E4}"/>
    <cellStyle name="Ergebnis 7 5 4 2" xfId="32461" xr:uid="{6D14084E-8CDF-4D67-87F8-833E9F75BD53}"/>
    <cellStyle name="Ergebnis 7 5 5" xfId="12078" xr:uid="{723BA275-0CF4-425F-849A-CB58FDF93E95}"/>
    <cellStyle name="Ergebnis 7 5 5 2" xfId="32462" xr:uid="{D417DAA7-54A4-4486-9F96-6EC0AC60F277}"/>
    <cellStyle name="Ergebnis 7 5 6" xfId="12079" xr:uid="{FE9C25ED-E34D-454F-8616-152D5ADCA8A6}"/>
    <cellStyle name="Ergebnis 7 5 6 2" xfId="32463" xr:uid="{484CA606-57DD-44C6-83A3-EE31580F2F84}"/>
    <cellStyle name="Ergebnis 7 5 7" xfId="12080" xr:uid="{4D086295-806E-4139-A0DC-23A3611DC8E7}"/>
    <cellStyle name="Ergebnis 7 5 7 2" xfId="32464" xr:uid="{83D5A9CD-B415-4DC9-8ECA-088332A3265B}"/>
    <cellStyle name="Ergebnis 7 5 8" xfId="12081" xr:uid="{315BB055-7656-4074-8E0C-DFA7C25B6368}"/>
    <cellStyle name="Ergebnis 7 5 8 2" xfId="32465" xr:uid="{99266D59-7AA2-4B18-9274-974298D90B95}"/>
    <cellStyle name="Ergebnis 7 5 9" xfId="12082" xr:uid="{2D799A6A-1B49-43E7-83B4-EED23BA7DC63}"/>
    <cellStyle name="Ergebnis 7 5 9 2" xfId="32466" xr:uid="{E1DBE616-FA31-493A-B1D6-E7EA0625EE8D}"/>
    <cellStyle name="Ergebnis 7 6" xfId="12083" xr:uid="{2CAEFD7F-C4CE-40FB-B70B-C49962F02A8F}"/>
    <cellStyle name="Ergebnis 7 6 10" xfId="12084" xr:uid="{CACC8EE2-ECD0-479E-B021-51B284760C92}"/>
    <cellStyle name="Ergebnis 7 6 10 2" xfId="32467" xr:uid="{9C963D0E-01F6-4C84-9A16-036A010A3292}"/>
    <cellStyle name="Ergebnis 7 6 11" xfId="12085" xr:uid="{44A2EE1D-211C-4592-BFC8-970B3F1F482B}"/>
    <cellStyle name="Ergebnis 7 6 11 2" xfId="32468" xr:uid="{A5CC6A08-AA53-4A72-8257-9A2343CA908B}"/>
    <cellStyle name="Ergebnis 7 6 12" xfId="12086" xr:uid="{7C8E8DBD-51E4-48C6-87D5-71333B55C01A}"/>
    <cellStyle name="Ergebnis 7 6 12 2" xfId="32469" xr:uid="{7FBE4DC5-208A-4D33-AB7D-9863013A24FC}"/>
    <cellStyle name="Ergebnis 7 6 13" xfId="12087" xr:uid="{B19917A0-E8F9-4FDB-A8FA-E442F478109F}"/>
    <cellStyle name="Ergebnis 7 6 13 2" xfId="32470" xr:uid="{47B3050D-2C6E-423D-AD52-8DF98861AD7D}"/>
    <cellStyle name="Ergebnis 7 6 14" xfId="12088" xr:uid="{F3B18E32-DC10-409F-BC82-9EE0B0583448}"/>
    <cellStyle name="Ergebnis 7 6 14 2" xfId="32471" xr:uid="{462DC464-7B59-4C76-805C-E5B531206563}"/>
    <cellStyle name="Ergebnis 7 6 15" xfId="12089" xr:uid="{3DF16959-D247-4C30-B98E-98F7351D767A}"/>
    <cellStyle name="Ergebnis 7 6 15 2" xfId="32472" xr:uid="{F28820AA-3687-4686-BFEC-D3AA8A7FA5E9}"/>
    <cellStyle name="Ergebnis 7 6 16" xfId="32473" xr:uid="{81D19EF9-6C73-4DA5-B389-FBAD3F62B573}"/>
    <cellStyle name="Ergebnis 7 6 2" xfId="12090" xr:uid="{CD721E44-A83A-4F4B-84C0-0C308309D4BB}"/>
    <cellStyle name="Ergebnis 7 6 2 10" xfId="12091" xr:uid="{8AC78610-A6FB-4D76-8AE7-FE35F6C98084}"/>
    <cellStyle name="Ergebnis 7 6 2 10 2" xfId="32474" xr:uid="{B4533EA2-5ECB-45CB-9DB7-CBE2E7C609CC}"/>
    <cellStyle name="Ergebnis 7 6 2 11" xfId="12092" xr:uid="{D8927932-06DA-4530-9B85-0D36CEF2AD2D}"/>
    <cellStyle name="Ergebnis 7 6 2 11 2" xfId="32475" xr:uid="{C60E62A6-6E8B-426C-9A8C-D1EA0966DC98}"/>
    <cellStyle name="Ergebnis 7 6 2 12" xfId="12093" xr:uid="{44A28800-96BC-40A7-A728-303A410D7FE9}"/>
    <cellStyle name="Ergebnis 7 6 2 12 2" xfId="32476" xr:uid="{885D2245-AD4F-4F83-9491-4D14C065BE88}"/>
    <cellStyle name="Ergebnis 7 6 2 13" xfId="12094" xr:uid="{94DE5832-E203-4B94-BA6E-35DA26E6D711}"/>
    <cellStyle name="Ergebnis 7 6 2 13 2" xfId="32477" xr:uid="{1C267B6A-9310-4543-9664-908B431D18F2}"/>
    <cellStyle name="Ergebnis 7 6 2 14" xfId="12095" xr:uid="{4874C67D-A18A-40B1-950B-80AD25785156}"/>
    <cellStyle name="Ergebnis 7 6 2 14 2" xfId="32478" xr:uid="{C8272868-86B1-4FC3-9402-D50D8D50F19F}"/>
    <cellStyle name="Ergebnis 7 6 2 15" xfId="32479" xr:uid="{25C7A686-99E9-4919-A3F8-689F81E2733D}"/>
    <cellStyle name="Ergebnis 7 6 2 2" xfId="12096" xr:uid="{B29A78E7-3681-4463-B525-50A6A56368FB}"/>
    <cellStyle name="Ergebnis 7 6 2 2 10" xfId="12097" xr:uid="{47675333-7128-4173-9920-A888C3F9B65A}"/>
    <cellStyle name="Ergebnis 7 6 2 2 10 2" xfId="32480" xr:uid="{CBAC3ECE-7456-4331-8403-305D5CB461D5}"/>
    <cellStyle name="Ergebnis 7 6 2 2 11" xfId="12098" xr:uid="{4599690A-6D3D-4A04-BF80-38FCB699D6A5}"/>
    <cellStyle name="Ergebnis 7 6 2 2 11 2" xfId="32481" xr:uid="{F9B96FA6-192A-4815-8030-F64E0864A7FE}"/>
    <cellStyle name="Ergebnis 7 6 2 2 12" xfId="12099" xr:uid="{DE7AAC99-7BEB-4AC0-8898-2B2FCA599D1D}"/>
    <cellStyle name="Ergebnis 7 6 2 2 12 2" xfId="32482" xr:uid="{D0AE7B3D-852F-4D42-8236-2C1476FAD7A4}"/>
    <cellStyle name="Ergebnis 7 6 2 2 13" xfId="12100" xr:uid="{CFDBE6C1-F365-43A6-914B-8551CFF94390}"/>
    <cellStyle name="Ergebnis 7 6 2 2 13 2" xfId="32483" xr:uid="{0737FB59-B323-47FF-8B44-67833284F47C}"/>
    <cellStyle name="Ergebnis 7 6 2 2 14" xfId="12101" xr:uid="{AA815830-8434-4476-933A-0B32612F16BB}"/>
    <cellStyle name="Ergebnis 7 6 2 2 14 2" xfId="32484" xr:uid="{BC5D48D1-0517-43FB-85D2-548AD686F34E}"/>
    <cellStyle name="Ergebnis 7 6 2 2 15" xfId="32485" xr:uid="{747DE75F-94BF-4F8C-A04C-0EF02554BC19}"/>
    <cellStyle name="Ergebnis 7 6 2 2 2" xfId="12102" xr:uid="{A3CF1F8C-34B1-41B5-A1B0-50BC81A56F94}"/>
    <cellStyle name="Ergebnis 7 6 2 2 2 2" xfId="32486" xr:uid="{7A0DB50C-9514-43E4-A584-2A8C51CA8C35}"/>
    <cellStyle name="Ergebnis 7 6 2 2 3" xfId="12103" xr:uid="{05F3D44B-4368-474E-B909-EB98D0B2316B}"/>
    <cellStyle name="Ergebnis 7 6 2 2 3 2" xfId="32487" xr:uid="{4ED16E15-CFCD-403B-B5E8-16547058F650}"/>
    <cellStyle name="Ergebnis 7 6 2 2 4" xfId="12104" xr:uid="{B7586D9D-E93A-4020-A2D4-74FC7D4C1FE1}"/>
    <cellStyle name="Ergebnis 7 6 2 2 4 2" xfId="32488" xr:uid="{FA8D7A74-1157-497F-8B7A-82F6A9CCB0E1}"/>
    <cellStyle name="Ergebnis 7 6 2 2 5" xfId="12105" xr:uid="{9F762D66-54D1-4FE1-81F1-DEC53A0178B2}"/>
    <cellStyle name="Ergebnis 7 6 2 2 5 2" xfId="32489" xr:uid="{CE913B08-8875-4C0E-BFE8-1AFAA4534B04}"/>
    <cellStyle name="Ergebnis 7 6 2 2 6" xfId="12106" xr:uid="{215F79F8-9E04-42D8-91D7-FD2E58B18EDF}"/>
    <cellStyle name="Ergebnis 7 6 2 2 6 2" xfId="32490" xr:uid="{C9DC13AC-B607-4FA3-B19D-04E5860E045D}"/>
    <cellStyle name="Ergebnis 7 6 2 2 7" xfId="12107" xr:uid="{3285426E-48A3-495F-A05E-1717334746D6}"/>
    <cellStyle name="Ergebnis 7 6 2 2 7 2" xfId="32491" xr:uid="{46E969A8-1151-41D4-98EC-C6BD3DBDC67A}"/>
    <cellStyle name="Ergebnis 7 6 2 2 8" xfId="12108" xr:uid="{CFB2E7E9-73AF-4D90-A3DA-438C7CEF52A1}"/>
    <cellStyle name="Ergebnis 7 6 2 2 8 2" xfId="32492" xr:uid="{8174E047-8CE7-4D7B-8192-DFF074C8AFCD}"/>
    <cellStyle name="Ergebnis 7 6 2 2 9" xfId="12109" xr:uid="{3E22C820-A8E2-4E73-A00E-49319A20906D}"/>
    <cellStyle name="Ergebnis 7 6 2 2 9 2" xfId="32493" xr:uid="{56A4103C-8BDA-4BE7-86A1-4E0D656B911B}"/>
    <cellStyle name="Ergebnis 7 6 2 3" xfId="12110" xr:uid="{3EF3F5EB-244E-485D-83F9-DD6821C3B8EE}"/>
    <cellStyle name="Ergebnis 7 6 2 3 2" xfId="32494" xr:uid="{F8D6E0BD-DFE9-432C-8878-3C4D8B530AF5}"/>
    <cellStyle name="Ergebnis 7 6 2 4" xfId="12111" xr:uid="{8FA021AD-BD86-4FD2-ADB0-FDB86BF2F833}"/>
    <cellStyle name="Ergebnis 7 6 2 4 2" xfId="32495" xr:uid="{D6CBF0C6-CD93-492B-AE18-57CCEDD53445}"/>
    <cellStyle name="Ergebnis 7 6 2 5" xfId="12112" xr:uid="{37098E07-7824-4618-8A2D-A9741EB7D3B8}"/>
    <cellStyle name="Ergebnis 7 6 2 5 2" xfId="32496" xr:uid="{8D4D414A-979A-4068-BA8E-5CB29B3B6983}"/>
    <cellStyle name="Ergebnis 7 6 2 6" xfId="12113" xr:uid="{18D0491E-D614-41ED-9CC9-AF4D22CFC78F}"/>
    <cellStyle name="Ergebnis 7 6 2 6 2" xfId="32497" xr:uid="{1DE77A7A-BE8C-4D1D-91D9-395D87CA71C7}"/>
    <cellStyle name="Ergebnis 7 6 2 7" xfId="12114" xr:uid="{7B08315B-E6E5-4E84-AFC5-4A258292C5BC}"/>
    <cellStyle name="Ergebnis 7 6 2 7 2" xfId="32498" xr:uid="{BCBAD075-AFDE-48CA-B1C0-FA945CE08DED}"/>
    <cellStyle name="Ergebnis 7 6 2 8" xfId="12115" xr:uid="{9D068194-B1F4-49C7-801C-58A0D85875FC}"/>
    <cellStyle name="Ergebnis 7 6 2 8 2" xfId="32499" xr:uid="{DB66C48D-EDA1-45FA-A037-E9563A60E098}"/>
    <cellStyle name="Ergebnis 7 6 2 9" xfId="12116" xr:uid="{0DEFDCCA-DED5-4A3D-BFD8-DAA20F33DF9A}"/>
    <cellStyle name="Ergebnis 7 6 2 9 2" xfId="32500" xr:uid="{91DEAA05-8F5B-4005-8435-89918A813B95}"/>
    <cellStyle name="Ergebnis 7 6 3" xfId="12117" xr:uid="{043E9CA3-4A6D-46DD-ABCF-850BAF1D213F}"/>
    <cellStyle name="Ergebnis 7 6 3 10" xfId="12118" xr:uid="{A598DBF7-A628-43DC-B349-6906D9EFAE9B}"/>
    <cellStyle name="Ergebnis 7 6 3 10 2" xfId="32501" xr:uid="{5EE75771-2B56-4B91-8E68-8F6CA470BE0D}"/>
    <cellStyle name="Ergebnis 7 6 3 11" xfId="12119" xr:uid="{35E7FDC0-0C0A-4172-AFB2-5A0A3BB422A7}"/>
    <cellStyle name="Ergebnis 7 6 3 11 2" xfId="32502" xr:uid="{C7F0429D-A9B6-4E5E-95B9-3BE8D5671FAD}"/>
    <cellStyle name="Ergebnis 7 6 3 12" xfId="12120" xr:uid="{DB8A4234-03B3-487E-AADC-5AB14F1D4B87}"/>
    <cellStyle name="Ergebnis 7 6 3 12 2" xfId="32503" xr:uid="{3E530B9B-5C41-42F1-AF95-D9011B836A22}"/>
    <cellStyle name="Ergebnis 7 6 3 13" xfId="12121" xr:uid="{7BB88022-20FD-4F9E-BCCE-0B7E171AEE4C}"/>
    <cellStyle name="Ergebnis 7 6 3 13 2" xfId="32504" xr:uid="{4B877185-9612-48B0-B07D-9C6076E8327B}"/>
    <cellStyle name="Ergebnis 7 6 3 14" xfId="12122" xr:uid="{6BFEB0BD-F606-4EFA-9262-88A493486E3B}"/>
    <cellStyle name="Ergebnis 7 6 3 14 2" xfId="32505" xr:uid="{C9B67381-BC2F-4EF3-89CF-53AD3216E59B}"/>
    <cellStyle name="Ergebnis 7 6 3 15" xfId="32506" xr:uid="{2AD1D0CA-8644-4BDB-9276-0F0CB8F30AB5}"/>
    <cellStyle name="Ergebnis 7 6 3 2" xfId="12123" xr:uid="{78C95F8D-9026-4A8A-8CEE-FC921241D6DD}"/>
    <cellStyle name="Ergebnis 7 6 3 2 2" xfId="32507" xr:uid="{2D1F39DA-CE13-43D5-B6F4-D642B224BEC1}"/>
    <cellStyle name="Ergebnis 7 6 3 3" xfId="12124" xr:uid="{B86137B5-F2FC-4620-93F1-F6DE268AB158}"/>
    <cellStyle name="Ergebnis 7 6 3 3 2" xfId="32508" xr:uid="{D737C914-2F7D-40D5-81CB-B8AFD21222A7}"/>
    <cellStyle name="Ergebnis 7 6 3 4" xfId="12125" xr:uid="{A7DE70F6-5FBF-48C7-A42A-753808627252}"/>
    <cellStyle name="Ergebnis 7 6 3 4 2" xfId="32509" xr:uid="{F92AAEA9-AFE8-43EF-96CA-6173398A5CE0}"/>
    <cellStyle name="Ergebnis 7 6 3 5" xfId="12126" xr:uid="{2054BC45-E495-4307-8387-D2BED1A99749}"/>
    <cellStyle name="Ergebnis 7 6 3 5 2" xfId="32510" xr:uid="{DFAE3738-9DDC-40E3-99A8-F803F0D17A48}"/>
    <cellStyle name="Ergebnis 7 6 3 6" xfId="12127" xr:uid="{5AE88537-C39A-4113-AD44-FEB56EE9E81A}"/>
    <cellStyle name="Ergebnis 7 6 3 6 2" xfId="32511" xr:uid="{21C1EEB8-8E20-4EF5-8AE8-8DEB832267DA}"/>
    <cellStyle name="Ergebnis 7 6 3 7" xfId="12128" xr:uid="{7AE2C493-3C99-402B-9D71-4D13F8EAE8DB}"/>
    <cellStyle name="Ergebnis 7 6 3 7 2" xfId="32512" xr:uid="{8A78DBBC-62EF-409E-8F72-3F2DAAB052D9}"/>
    <cellStyle name="Ergebnis 7 6 3 8" xfId="12129" xr:uid="{B4A49F42-3FDE-4C8D-AD84-284A277CE98B}"/>
    <cellStyle name="Ergebnis 7 6 3 8 2" xfId="32513" xr:uid="{F7424324-52A3-4E2B-98F0-2962AD8261C1}"/>
    <cellStyle name="Ergebnis 7 6 3 9" xfId="12130" xr:uid="{7DFC2D00-E6D4-4FBC-83CC-81E6F310694E}"/>
    <cellStyle name="Ergebnis 7 6 3 9 2" xfId="32514" xr:uid="{D6C05661-5CFD-4C48-9390-208713F123A1}"/>
    <cellStyle name="Ergebnis 7 6 4" xfId="12131" xr:uid="{E1D7719C-0978-4573-A49D-96E9C830FF22}"/>
    <cellStyle name="Ergebnis 7 6 4 2" xfId="32515" xr:uid="{38449B5C-182C-4A83-B847-ECA5068EA986}"/>
    <cellStyle name="Ergebnis 7 6 5" xfId="12132" xr:uid="{616DC736-6644-4E3F-B37E-DBD1F6A19143}"/>
    <cellStyle name="Ergebnis 7 6 5 2" xfId="32516" xr:uid="{6F51F365-6495-412E-B350-49D5C91958AD}"/>
    <cellStyle name="Ergebnis 7 6 6" xfId="12133" xr:uid="{3E63D13B-7251-4E9E-BC9F-1DA45172CEA8}"/>
    <cellStyle name="Ergebnis 7 6 6 2" xfId="32517" xr:uid="{4CAB4598-AEBF-46ED-91C1-D79062929B42}"/>
    <cellStyle name="Ergebnis 7 6 7" xfId="12134" xr:uid="{C913F2EA-B385-4F01-A52D-99D6062254A2}"/>
    <cellStyle name="Ergebnis 7 6 7 2" xfId="32518" xr:uid="{C9A46E72-1E9F-493B-B0CA-C98D578F8CA5}"/>
    <cellStyle name="Ergebnis 7 6 8" xfId="12135" xr:uid="{7E5813C4-DA15-47BD-ABDA-C6B2F4E68EDC}"/>
    <cellStyle name="Ergebnis 7 6 8 2" xfId="32519" xr:uid="{39960729-F236-4889-910E-00AFA00E6F70}"/>
    <cellStyle name="Ergebnis 7 6 9" xfId="12136" xr:uid="{98B4C31E-F516-4A75-ABAF-80575DB5D7D8}"/>
    <cellStyle name="Ergebnis 7 6 9 2" xfId="32520" xr:uid="{1F4D427C-11BC-40AE-B9B8-BB7F6248CA53}"/>
    <cellStyle name="Ergebnis 7 7" xfId="12137" xr:uid="{51C0706E-6CEB-48E0-935C-FC5F5A1CB084}"/>
    <cellStyle name="Ergebnis 7 7 10" xfId="12138" xr:uid="{51EC0552-A7CA-4751-887A-074FE784C0DB}"/>
    <cellStyle name="Ergebnis 7 7 10 2" xfId="32521" xr:uid="{B351339A-E3B6-4E9C-85BF-20B9F1DA3EFA}"/>
    <cellStyle name="Ergebnis 7 7 11" xfId="12139" xr:uid="{6AC41629-4E97-4E07-B07A-769513E7C4D3}"/>
    <cellStyle name="Ergebnis 7 7 11 2" xfId="32522" xr:uid="{785F2ABD-795B-47EA-A037-74E4D345D132}"/>
    <cellStyle name="Ergebnis 7 7 12" xfId="12140" xr:uid="{C1B01DA3-352D-4FD0-89E3-B6604787F2FE}"/>
    <cellStyle name="Ergebnis 7 7 12 2" xfId="32523" xr:uid="{0C959B93-561E-4755-B16D-9FD186A55D09}"/>
    <cellStyle name="Ergebnis 7 7 13" xfId="12141" xr:uid="{FDDA0CFB-951F-4997-A951-3629545A544B}"/>
    <cellStyle name="Ergebnis 7 7 13 2" xfId="32524" xr:uid="{F8B97BAC-F6B1-4845-90ED-6DF127B68D0D}"/>
    <cellStyle name="Ergebnis 7 7 14" xfId="12142" xr:uid="{41BB0BEB-6838-43AE-91C3-8F2A045973CF}"/>
    <cellStyle name="Ergebnis 7 7 14 2" xfId="32525" xr:uid="{302465BA-272E-4D8F-9000-75FC69984930}"/>
    <cellStyle name="Ergebnis 7 7 15" xfId="32526" xr:uid="{FB3D7CA5-08F7-4D76-995D-97804236063F}"/>
    <cellStyle name="Ergebnis 7 7 2" xfId="12143" xr:uid="{7AF6936A-1E4B-49B5-9E55-07970C1791AD}"/>
    <cellStyle name="Ergebnis 7 7 2 10" xfId="12144" xr:uid="{CE9F0D1D-79B0-4398-BE3B-6F32B5781B6F}"/>
    <cellStyle name="Ergebnis 7 7 2 10 2" xfId="32527" xr:uid="{782BCACA-45EB-4FC4-9692-176B5EEBDF92}"/>
    <cellStyle name="Ergebnis 7 7 2 11" xfId="12145" xr:uid="{9D2D190F-83D8-4B80-A97A-6CCC8832360D}"/>
    <cellStyle name="Ergebnis 7 7 2 11 2" xfId="32528" xr:uid="{5DC4C534-FB83-4E91-B411-2AA9258EC395}"/>
    <cellStyle name="Ergebnis 7 7 2 12" xfId="12146" xr:uid="{F72C9900-C5D2-4D50-B094-C4F0676A6DE1}"/>
    <cellStyle name="Ergebnis 7 7 2 12 2" xfId="32529" xr:uid="{1B4DA997-BD8A-4085-A68E-F7509717A80E}"/>
    <cellStyle name="Ergebnis 7 7 2 13" xfId="12147" xr:uid="{AB586472-6EA5-4B78-9A99-FBA6855634FA}"/>
    <cellStyle name="Ergebnis 7 7 2 13 2" xfId="32530" xr:uid="{D899FD85-2E27-4C21-AEA8-C4814CD04685}"/>
    <cellStyle name="Ergebnis 7 7 2 14" xfId="12148" xr:uid="{00C251C9-0279-4BEA-B351-92B5F6A2F717}"/>
    <cellStyle name="Ergebnis 7 7 2 14 2" xfId="32531" xr:uid="{0B11FB47-AAA3-41A7-BDCC-F88F87BEA692}"/>
    <cellStyle name="Ergebnis 7 7 2 15" xfId="32532" xr:uid="{BEA31226-E56F-46EA-B245-08F5D52354C7}"/>
    <cellStyle name="Ergebnis 7 7 2 2" xfId="12149" xr:uid="{FBD7789F-FD74-4681-9CC9-C266F2B13DC5}"/>
    <cellStyle name="Ergebnis 7 7 2 2 2" xfId="32533" xr:uid="{33AB41B0-50A4-4E37-A95A-935647DE86AB}"/>
    <cellStyle name="Ergebnis 7 7 2 3" xfId="12150" xr:uid="{12BA9F3E-8AB7-4E85-BA60-2E49BB9D1DB4}"/>
    <cellStyle name="Ergebnis 7 7 2 3 2" xfId="32534" xr:uid="{EC589832-DBCD-48E2-A883-A6611796C575}"/>
    <cellStyle name="Ergebnis 7 7 2 4" xfId="12151" xr:uid="{5B2D789F-D6E1-440E-B22D-695F22C1F2D0}"/>
    <cellStyle name="Ergebnis 7 7 2 4 2" xfId="32535" xr:uid="{8F93E440-891C-47A2-9E98-90A109D5344E}"/>
    <cellStyle name="Ergebnis 7 7 2 5" xfId="12152" xr:uid="{5B6105AB-6EC7-47C7-BA64-D981DEE06156}"/>
    <cellStyle name="Ergebnis 7 7 2 5 2" xfId="32536" xr:uid="{2C7557D8-6693-40BE-9A20-0981DCBCA4D1}"/>
    <cellStyle name="Ergebnis 7 7 2 6" xfId="12153" xr:uid="{B6589DC0-DB5A-40D0-8D73-BF574FD2F068}"/>
    <cellStyle name="Ergebnis 7 7 2 6 2" xfId="32537" xr:uid="{8B4B798E-0058-432E-BAFF-301E1FE5608B}"/>
    <cellStyle name="Ergebnis 7 7 2 7" xfId="12154" xr:uid="{A49C0D10-59E5-439A-B190-C6537D47838B}"/>
    <cellStyle name="Ergebnis 7 7 2 7 2" xfId="32538" xr:uid="{05F95BDE-F095-45D9-985C-F0AFB98ECB1C}"/>
    <cellStyle name="Ergebnis 7 7 2 8" xfId="12155" xr:uid="{D8AB13CC-5307-4572-BC9A-47EF4A911CF6}"/>
    <cellStyle name="Ergebnis 7 7 2 8 2" xfId="32539" xr:uid="{308034BE-F707-4084-97A9-A5FFD3270D91}"/>
    <cellStyle name="Ergebnis 7 7 2 9" xfId="12156" xr:uid="{6CB261BD-CBEA-4624-859E-D6A80089D189}"/>
    <cellStyle name="Ergebnis 7 7 2 9 2" xfId="32540" xr:uid="{88A320B3-A38E-4D50-BC43-C54FD5DBB8B0}"/>
    <cellStyle name="Ergebnis 7 7 3" xfId="12157" xr:uid="{042E1791-D23F-4514-8FED-367BFED354BC}"/>
    <cellStyle name="Ergebnis 7 7 3 2" xfId="32541" xr:uid="{2BA3D115-7B8E-4228-B1AE-AD243F7B3223}"/>
    <cellStyle name="Ergebnis 7 7 4" xfId="12158" xr:uid="{31978ACB-ACC3-4020-94F2-4AA0C18D5586}"/>
    <cellStyle name="Ergebnis 7 7 4 2" xfId="32542" xr:uid="{313E11CA-84CA-41F7-8ABE-5FC859EEE73E}"/>
    <cellStyle name="Ergebnis 7 7 5" xfId="12159" xr:uid="{2243EFED-B06B-40B7-A7A8-A4CA3F6C232D}"/>
    <cellStyle name="Ergebnis 7 7 5 2" xfId="32543" xr:uid="{EEABC48B-A9E6-4B00-B2AD-D374BA1B4FE1}"/>
    <cellStyle name="Ergebnis 7 7 6" xfId="12160" xr:uid="{47A7E8D2-935A-43DB-8E82-CE1AA3BCC9CE}"/>
    <cellStyle name="Ergebnis 7 7 6 2" xfId="32544" xr:uid="{A4AE8311-7E98-446A-B89E-1A0CA7AB7EE9}"/>
    <cellStyle name="Ergebnis 7 7 7" xfId="12161" xr:uid="{C2623E19-98C5-4754-B1EA-64DCC007E6AC}"/>
    <cellStyle name="Ergebnis 7 7 7 2" xfId="32545" xr:uid="{63878F4D-C25F-4DEB-8AAF-70233E7CF92A}"/>
    <cellStyle name="Ergebnis 7 7 8" xfId="12162" xr:uid="{B1A3DBAF-2666-40BB-B93A-869B998BFAD3}"/>
    <cellStyle name="Ergebnis 7 7 8 2" xfId="32546" xr:uid="{C0655D9F-1FBB-46B5-B1E2-59D0C7721A85}"/>
    <cellStyle name="Ergebnis 7 7 9" xfId="12163" xr:uid="{D96BEDD7-8F7E-49F1-A2CD-844ACF94042B}"/>
    <cellStyle name="Ergebnis 7 7 9 2" xfId="32547" xr:uid="{863F4784-C8A8-4B6A-AB91-E79AEED7B354}"/>
    <cellStyle name="Ergebnis 7 8" xfId="12164" xr:uid="{A8903741-ADA7-48F7-A036-80CC44A4E645}"/>
    <cellStyle name="Ergebnis 7 8 10" xfId="12165" xr:uid="{8B8C9430-2F28-4AC9-8CB9-04DFE121E7C5}"/>
    <cellStyle name="Ergebnis 7 8 10 2" xfId="32548" xr:uid="{0A2FCC5A-6956-4B5A-B7D4-010C4151BC5C}"/>
    <cellStyle name="Ergebnis 7 8 11" xfId="12166" xr:uid="{83D0F582-A449-4BD6-B465-F891693E7C24}"/>
    <cellStyle name="Ergebnis 7 8 11 2" xfId="32549" xr:uid="{B1E46211-7445-473F-8641-B30CBFEF0655}"/>
    <cellStyle name="Ergebnis 7 8 12" xfId="12167" xr:uid="{48A8F536-8FDE-433A-9833-AA6096A81666}"/>
    <cellStyle name="Ergebnis 7 8 12 2" xfId="32550" xr:uid="{27DED80D-66B4-406C-A968-8B0C14265328}"/>
    <cellStyle name="Ergebnis 7 8 13" xfId="12168" xr:uid="{182AB314-5183-4470-B416-E0658195A7FF}"/>
    <cellStyle name="Ergebnis 7 8 13 2" xfId="32551" xr:uid="{90D64124-9836-4965-9A38-FE50D5364904}"/>
    <cellStyle name="Ergebnis 7 8 14" xfId="12169" xr:uid="{2E4FC909-B3FF-4169-950B-DB27EBE18AC9}"/>
    <cellStyle name="Ergebnis 7 8 14 2" xfId="32552" xr:uid="{16A77668-F47C-4D2F-9762-16C0657ABD9B}"/>
    <cellStyle name="Ergebnis 7 8 15" xfId="32553" xr:uid="{943687D5-D64F-4699-A1C0-C41F9F184F01}"/>
    <cellStyle name="Ergebnis 7 8 2" xfId="12170" xr:uid="{0218405C-2AD3-4B8E-94B1-4EC071854170}"/>
    <cellStyle name="Ergebnis 7 8 2 2" xfId="32554" xr:uid="{AF410250-364C-4C53-9F1F-32D372F2270E}"/>
    <cellStyle name="Ergebnis 7 8 3" xfId="12171" xr:uid="{4E57B6F2-9759-4E75-BA88-E7F275BE4D61}"/>
    <cellStyle name="Ergebnis 7 8 3 2" xfId="32555" xr:uid="{58CF7FF3-E0DF-44C5-8519-A95597E7FD21}"/>
    <cellStyle name="Ergebnis 7 8 4" xfId="12172" xr:uid="{D6EBC99E-7661-4CE2-BB65-2ACD38510CB9}"/>
    <cellStyle name="Ergebnis 7 8 4 2" xfId="32556" xr:uid="{30FC4FBD-045D-4E33-B079-CF5603776B05}"/>
    <cellStyle name="Ergebnis 7 8 5" xfId="12173" xr:uid="{A233D84C-67D2-44CF-9702-AAFCF00AC595}"/>
    <cellStyle name="Ergebnis 7 8 5 2" xfId="32557" xr:uid="{145A0915-693D-4B8F-B4E7-36BCF6A881D8}"/>
    <cellStyle name="Ergebnis 7 8 6" xfId="12174" xr:uid="{F175039E-DF9F-4330-89E4-D14AE2363459}"/>
    <cellStyle name="Ergebnis 7 8 6 2" xfId="32558" xr:uid="{59A3179E-7172-4769-A4D7-8321B7889BC0}"/>
    <cellStyle name="Ergebnis 7 8 7" xfId="12175" xr:uid="{6B51A7EC-67DD-4A6D-B646-00BB10C8B682}"/>
    <cellStyle name="Ergebnis 7 8 7 2" xfId="32559" xr:uid="{CC743CC1-39EF-4565-B725-AFA1158AB40F}"/>
    <cellStyle name="Ergebnis 7 8 8" xfId="12176" xr:uid="{5A5211C0-D4FA-4135-A87C-94853122ADC0}"/>
    <cellStyle name="Ergebnis 7 8 8 2" xfId="32560" xr:uid="{8133DFF2-BE28-4A60-AAE7-C029DF57BE6E}"/>
    <cellStyle name="Ergebnis 7 8 9" xfId="12177" xr:uid="{A8198774-D549-4032-8E5E-8AD13563D351}"/>
    <cellStyle name="Ergebnis 7 8 9 2" xfId="32561" xr:uid="{F3D26A3E-7C6E-4259-BEE2-442DE93A306F}"/>
    <cellStyle name="Ergebnis 7 9" xfId="12178" xr:uid="{2878DEFF-7BB4-4118-82ED-143BA8C66EBE}"/>
    <cellStyle name="Ergebnis 7 9 2" xfId="32562" xr:uid="{A312FD25-828D-4F81-8A3D-978724C5D062}"/>
    <cellStyle name="Ergebnis 8" xfId="12179" xr:uid="{E229014D-314C-4214-97F9-9D0DC1236011}"/>
    <cellStyle name="Ergebnis 8 10" xfId="12180" xr:uid="{D2849B4D-F7D2-47F9-94FF-67EE1DF1BBAD}"/>
    <cellStyle name="Ergebnis 8 10 2" xfId="32563" xr:uid="{40071F2E-4FF9-4E46-9BEF-12DE1C5C0950}"/>
    <cellStyle name="Ergebnis 8 11" xfId="12181" xr:uid="{32B0DC31-09ED-4AB9-AB6C-9B166CF0EE72}"/>
    <cellStyle name="Ergebnis 8 11 2" xfId="32564" xr:uid="{8A854835-0D9B-4D3C-A06A-0D500D2242C5}"/>
    <cellStyle name="Ergebnis 8 12" xfId="12182" xr:uid="{C9A55B9F-43D5-4262-BE21-83D76247A5A2}"/>
    <cellStyle name="Ergebnis 8 12 2" xfId="32565" xr:uid="{91A0DAEB-08BA-4A6D-A3A9-820C2DE227D1}"/>
    <cellStyle name="Ergebnis 8 13" xfId="12183" xr:uid="{1B29C9AB-350E-402D-A2FB-EF60B5525DE9}"/>
    <cellStyle name="Ergebnis 8 13 2" xfId="32566" xr:uid="{787ADBA8-A41C-47D8-BF4B-97D7D18C9231}"/>
    <cellStyle name="Ergebnis 8 14" xfId="12184" xr:uid="{0BD897F7-C8AB-4801-B334-358D70F2FD93}"/>
    <cellStyle name="Ergebnis 8 14 2" xfId="32567" xr:uid="{E01195FF-E2A8-49A5-8FDE-BA9371A31845}"/>
    <cellStyle name="Ergebnis 8 15" xfId="12185" xr:uid="{FA688D6B-B815-4F82-AA1B-782DBA9CB3B7}"/>
    <cellStyle name="Ergebnis 8 15 2" xfId="32568" xr:uid="{B7B2FE8D-83E9-4189-B7BC-F13AD7FD8DBC}"/>
    <cellStyle name="Ergebnis 8 16" xfId="32569" xr:uid="{53B7A888-07F8-4055-BB73-FF334C3C4489}"/>
    <cellStyle name="Ergebnis 8 2" xfId="12186" xr:uid="{4DDF1F1C-C79A-48D7-9EDD-1FCE2AF71D33}"/>
    <cellStyle name="Ergebnis 8 2 10" xfId="12187" xr:uid="{425D2FE6-54DA-4D2E-BEBC-E69A4B4B41E7}"/>
    <cellStyle name="Ergebnis 8 2 10 2" xfId="32570" xr:uid="{FB082CF6-A0AC-48F5-981E-19B69813651F}"/>
    <cellStyle name="Ergebnis 8 2 11" xfId="12188" xr:uid="{AAF24055-E975-4E01-93CC-7FF04A8CE420}"/>
    <cellStyle name="Ergebnis 8 2 11 2" xfId="32571" xr:uid="{C2D082FE-C146-4780-AB3C-1ECB3CB136E6}"/>
    <cellStyle name="Ergebnis 8 2 12" xfId="12189" xr:uid="{DD1DBBA1-EE6A-4AC0-9B55-0AB053A6CEB2}"/>
    <cellStyle name="Ergebnis 8 2 12 2" xfId="32572" xr:uid="{01F357F1-59FB-4A7F-A4E4-057BF2001C56}"/>
    <cellStyle name="Ergebnis 8 2 13" xfId="12190" xr:uid="{C732E16B-963B-4911-AA84-CE1326282FF4}"/>
    <cellStyle name="Ergebnis 8 2 13 2" xfId="32573" xr:uid="{5EDA9DF3-DE31-4B02-959B-BA661B349197}"/>
    <cellStyle name="Ergebnis 8 2 14" xfId="12191" xr:uid="{5E80BF86-7D6E-4398-946E-ADCADED1C8CD}"/>
    <cellStyle name="Ergebnis 8 2 14 2" xfId="32574" xr:uid="{9414D5E2-4EBD-4413-919B-BCF5FB7702C2}"/>
    <cellStyle name="Ergebnis 8 2 15" xfId="32575" xr:uid="{D156ABAB-1BB2-4434-9088-AC8C9D0AE921}"/>
    <cellStyle name="Ergebnis 8 2 2" xfId="12192" xr:uid="{E3131521-24B9-4DC5-93A2-240BE74E325E}"/>
    <cellStyle name="Ergebnis 8 2 2 10" xfId="12193" xr:uid="{3A2DBFC3-3989-4A20-8498-F6EAC92BA0BD}"/>
    <cellStyle name="Ergebnis 8 2 2 10 2" xfId="32576" xr:uid="{F15240A5-5A0B-4854-9CE4-8D8F2330ECB5}"/>
    <cellStyle name="Ergebnis 8 2 2 11" xfId="12194" xr:uid="{C6DA0935-80D1-4670-8C20-72A58387D235}"/>
    <cellStyle name="Ergebnis 8 2 2 11 2" xfId="32577" xr:uid="{726021D3-96C7-4D88-AA64-ED18E15C9FDA}"/>
    <cellStyle name="Ergebnis 8 2 2 12" xfId="12195" xr:uid="{CC2F0155-1592-459E-9E9B-0C583FEA0157}"/>
    <cellStyle name="Ergebnis 8 2 2 12 2" xfId="32578" xr:uid="{8465377C-15D9-4C8C-877E-3FFC834D47AF}"/>
    <cellStyle name="Ergebnis 8 2 2 13" xfId="12196" xr:uid="{5B32CBA9-0415-4CBA-BA38-5CBA84036A4A}"/>
    <cellStyle name="Ergebnis 8 2 2 13 2" xfId="32579" xr:uid="{78C12B59-5204-44C0-B91E-95B7F96BA8A6}"/>
    <cellStyle name="Ergebnis 8 2 2 14" xfId="12197" xr:uid="{32529530-44A9-454E-9D8A-CAD0D4F887AB}"/>
    <cellStyle name="Ergebnis 8 2 2 14 2" xfId="32580" xr:uid="{E11C5033-0E6B-41D9-8A2F-3366F948AC52}"/>
    <cellStyle name="Ergebnis 8 2 2 15" xfId="32581" xr:uid="{AE763F14-09EE-42BB-9173-655DB474BF63}"/>
    <cellStyle name="Ergebnis 8 2 2 2" xfId="12198" xr:uid="{F3ACCA3F-0140-43DB-B277-9F6A4463BE98}"/>
    <cellStyle name="Ergebnis 8 2 2 2 2" xfId="32582" xr:uid="{DECA0948-5AE4-4E10-8A26-E88AEC644783}"/>
    <cellStyle name="Ergebnis 8 2 2 3" xfId="12199" xr:uid="{8A82BDA3-395B-41B5-8D12-997C273E679D}"/>
    <cellStyle name="Ergebnis 8 2 2 3 2" xfId="32583" xr:uid="{12521E74-52E4-4B96-9144-F991A51FA9E4}"/>
    <cellStyle name="Ergebnis 8 2 2 4" xfId="12200" xr:uid="{7BBE0944-EA21-4BB4-8D25-72189FBC974A}"/>
    <cellStyle name="Ergebnis 8 2 2 4 2" xfId="32584" xr:uid="{ED459863-B794-46DF-9378-01AD23049BDC}"/>
    <cellStyle name="Ergebnis 8 2 2 5" xfId="12201" xr:uid="{82888182-0952-46EC-8B41-801638E7313C}"/>
    <cellStyle name="Ergebnis 8 2 2 5 2" xfId="32585" xr:uid="{09F89A0E-3254-47F6-9794-8D864493032B}"/>
    <cellStyle name="Ergebnis 8 2 2 6" xfId="12202" xr:uid="{4BA2AECF-069A-4452-8581-9501C0C126EA}"/>
    <cellStyle name="Ergebnis 8 2 2 6 2" xfId="32586" xr:uid="{606BD7B8-3E00-44F4-A944-58BA7544A653}"/>
    <cellStyle name="Ergebnis 8 2 2 7" xfId="12203" xr:uid="{4273C7EB-B19E-444D-A89F-AD09C863D912}"/>
    <cellStyle name="Ergebnis 8 2 2 7 2" xfId="32587" xr:uid="{34737C42-BA31-4324-9B35-25EC66706BFC}"/>
    <cellStyle name="Ergebnis 8 2 2 8" xfId="12204" xr:uid="{3601EDAC-B36D-4576-A12F-892AD8148115}"/>
    <cellStyle name="Ergebnis 8 2 2 8 2" xfId="32588" xr:uid="{DD5999A6-E651-46D9-BE14-2E9382BFBB6A}"/>
    <cellStyle name="Ergebnis 8 2 2 9" xfId="12205" xr:uid="{ED5B43E1-ECEC-4A5D-9422-C5311D824EDB}"/>
    <cellStyle name="Ergebnis 8 2 2 9 2" xfId="32589" xr:uid="{0BB4E6E1-D43D-4B52-84C4-6267744374FB}"/>
    <cellStyle name="Ergebnis 8 2 3" xfId="12206" xr:uid="{D549F0D1-63AA-4352-AC2E-970E907EFD24}"/>
    <cellStyle name="Ergebnis 8 2 3 2" xfId="32590" xr:uid="{84A7E754-607A-470C-AFBB-747FCF7C2390}"/>
    <cellStyle name="Ergebnis 8 2 4" xfId="12207" xr:uid="{28AA14F2-38A9-49AB-92F8-C47A0F734DF3}"/>
    <cellStyle name="Ergebnis 8 2 4 2" xfId="32591" xr:uid="{CCF48E8E-28D0-4A92-B390-A43A02CBF015}"/>
    <cellStyle name="Ergebnis 8 2 5" xfId="12208" xr:uid="{8217F6B6-3A93-4E8F-B325-67B82E56128F}"/>
    <cellStyle name="Ergebnis 8 2 5 2" xfId="32592" xr:uid="{5F0B3A70-B778-43E3-83EC-9F1489680DFC}"/>
    <cellStyle name="Ergebnis 8 2 6" xfId="12209" xr:uid="{0098FB75-28E9-4BD5-A802-FCF44D840617}"/>
    <cellStyle name="Ergebnis 8 2 6 2" xfId="32593" xr:uid="{9D102009-7209-4BC0-A8D1-A0766EE44B52}"/>
    <cellStyle name="Ergebnis 8 2 7" xfId="12210" xr:uid="{568691AB-0853-4714-B58F-AECC418A7031}"/>
    <cellStyle name="Ergebnis 8 2 7 2" xfId="32594" xr:uid="{81FF22A6-BB3A-4310-BA38-2B4E756590A1}"/>
    <cellStyle name="Ergebnis 8 2 8" xfId="12211" xr:uid="{D435A29B-FD03-47D8-B4FF-1BE1FA45F7A8}"/>
    <cellStyle name="Ergebnis 8 2 8 2" xfId="32595" xr:uid="{F90C4EEF-D413-45CD-B939-7EEFAB7519D4}"/>
    <cellStyle name="Ergebnis 8 2 9" xfId="12212" xr:uid="{43A1FBB1-AD6F-46C7-A1A3-EF169F7A957A}"/>
    <cellStyle name="Ergebnis 8 2 9 2" xfId="32596" xr:uid="{33B479B1-B7BA-4AED-A951-5788821F34B9}"/>
    <cellStyle name="Ergebnis 8 3" xfId="12213" xr:uid="{6A5B2733-DAC6-442F-B5FF-1F9C9F28FC86}"/>
    <cellStyle name="Ergebnis 8 3 10" xfId="12214" xr:uid="{1531A1DA-AA58-487F-B859-EB995758B3DD}"/>
    <cellStyle name="Ergebnis 8 3 10 2" xfId="32597" xr:uid="{10B8F66C-CEBF-4C41-AF12-2E93CCBDF991}"/>
    <cellStyle name="Ergebnis 8 3 11" xfId="12215" xr:uid="{8E0E3C28-5EEB-47A6-87E9-BE26A2B17204}"/>
    <cellStyle name="Ergebnis 8 3 11 2" xfId="32598" xr:uid="{87D25A0D-85E0-4FC1-BB14-F078D07BA2B4}"/>
    <cellStyle name="Ergebnis 8 3 12" xfId="12216" xr:uid="{791A792C-3E79-4FF5-B0F0-FF0FF110CE9C}"/>
    <cellStyle name="Ergebnis 8 3 12 2" xfId="32599" xr:uid="{5A495F36-1DF1-4395-A596-EE86E1843E20}"/>
    <cellStyle name="Ergebnis 8 3 13" xfId="12217" xr:uid="{41876E37-C87A-4E9B-9368-99E6164EDF6A}"/>
    <cellStyle name="Ergebnis 8 3 13 2" xfId="32600" xr:uid="{BE93480D-70C6-4784-B2F7-6C8ED4390C81}"/>
    <cellStyle name="Ergebnis 8 3 14" xfId="12218" xr:uid="{E5CC51C5-DAA1-454D-B943-3EAC56CCC08E}"/>
    <cellStyle name="Ergebnis 8 3 14 2" xfId="32601" xr:uid="{C2DBB85A-D781-4D37-A1B3-4888F75B421A}"/>
    <cellStyle name="Ergebnis 8 3 15" xfId="32602" xr:uid="{222659C8-EFC5-42B9-B5B1-2CA90A872B59}"/>
    <cellStyle name="Ergebnis 8 3 2" xfId="12219" xr:uid="{FCB20ED0-2C7D-43D2-A10A-56288849FC8E}"/>
    <cellStyle name="Ergebnis 8 3 2 2" xfId="32603" xr:uid="{65EE4596-92D4-4367-A296-BA46A40047FD}"/>
    <cellStyle name="Ergebnis 8 3 3" xfId="12220" xr:uid="{65E7A97A-4074-42EE-95F0-160442E653CE}"/>
    <cellStyle name="Ergebnis 8 3 3 2" xfId="32604" xr:uid="{E8D41CCF-5F1D-4FA6-8A79-8FAD81FFC8F8}"/>
    <cellStyle name="Ergebnis 8 3 4" xfId="12221" xr:uid="{BAF60B57-5AA3-457F-9075-81639B2A98EE}"/>
    <cellStyle name="Ergebnis 8 3 4 2" xfId="32605" xr:uid="{D51196E1-A8F4-47FC-BCE0-10C829AA3399}"/>
    <cellStyle name="Ergebnis 8 3 5" xfId="12222" xr:uid="{C891B5AD-C105-4F1F-85AA-4EB5942FDDAB}"/>
    <cellStyle name="Ergebnis 8 3 5 2" xfId="32606" xr:uid="{E95FEE57-5A3F-4587-A175-7955EE443580}"/>
    <cellStyle name="Ergebnis 8 3 6" xfId="12223" xr:uid="{216EBA3F-8C6B-4BA6-B928-65EFE453D4C4}"/>
    <cellStyle name="Ergebnis 8 3 6 2" xfId="32607" xr:uid="{30572AE3-0D15-4307-B077-C849BE604117}"/>
    <cellStyle name="Ergebnis 8 3 7" xfId="12224" xr:uid="{DD1C12E0-2762-44F6-8F43-4B98F7A4737E}"/>
    <cellStyle name="Ergebnis 8 3 7 2" xfId="32608" xr:uid="{DDB7B550-01FD-406A-83B7-1CEC5F8D363A}"/>
    <cellStyle name="Ergebnis 8 3 8" xfId="12225" xr:uid="{CE8694C3-CF92-4C10-B0D0-6B65B0D7F41F}"/>
    <cellStyle name="Ergebnis 8 3 8 2" xfId="32609" xr:uid="{2AFCFFB6-B318-40D0-9645-9C3DCF3550BA}"/>
    <cellStyle name="Ergebnis 8 3 9" xfId="12226" xr:uid="{45D57D5A-B36C-4E30-861A-4FA5DFEFDB07}"/>
    <cellStyle name="Ergebnis 8 3 9 2" xfId="32610" xr:uid="{0F52579C-A0F4-4CF1-A834-6F86C33DEF0C}"/>
    <cellStyle name="Ergebnis 8 4" xfId="12227" xr:uid="{DB955F0F-F9BD-4887-AA80-9A244A161A47}"/>
    <cellStyle name="Ergebnis 8 4 2" xfId="32611" xr:uid="{BAE5BEC9-80E7-4551-AAB4-00E73BE6953A}"/>
    <cellStyle name="Ergebnis 8 5" xfId="12228" xr:uid="{7BCAF216-E358-4254-9477-D9B41B55787A}"/>
    <cellStyle name="Ergebnis 8 5 2" xfId="32612" xr:uid="{F801A42C-9195-488B-9974-81784A011010}"/>
    <cellStyle name="Ergebnis 8 6" xfId="12229" xr:uid="{7CBF6323-8FBC-41BB-ACD8-3A465CEBF6EB}"/>
    <cellStyle name="Ergebnis 8 6 2" xfId="32613" xr:uid="{946A3EAA-D202-4448-9E31-11C2725C469C}"/>
    <cellStyle name="Ergebnis 8 7" xfId="12230" xr:uid="{242CB76A-AE04-4C8A-8393-5D8309AE9AFD}"/>
    <cellStyle name="Ergebnis 8 7 2" xfId="32614" xr:uid="{732F6279-BA1D-4DFB-BE85-3DDD970192B1}"/>
    <cellStyle name="Ergebnis 8 8" xfId="12231" xr:uid="{0E2A1514-9B96-4D9C-83D9-AC49D3583164}"/>
    <cellStyle name="Ergebnis 8 8 2" xfId="32615" xr:uid="{B2F15730-B29E-4ED5-A022-D8557F600950}"/>
    <cellStyle name="Ergebnis 8 9" xfId="12232" xr:uid="{B358851F-75BE-4023-8BF5-647104BCB370}"/>
    <cellStyle name="Ergebnis 8 9 2" xfId="32616" xr:uid="{672F276C-5095-40D2-AB69-62344CBC453F}"/>
    <cellStyle name="Ergebnis 9" xfId="12233" xr:uid="{94D670AF-DE2F-4032-B5E9-4B20C0EEA2AA}"/>
    <cellStyle name="Ergebnis 9 10" xfId="12234" xr:uid="{5CB5F597-C418-43E4-A1C8-F59E4770BABC}"/>
    <cellStyle name="Ergebnis 9 10 2" xfId="32617" xr:uid="{8DECBD39-E4E5-40B7-823E-411B89E38DFD}"/>
    <cellStyle name="Ergebnis 9 11" xfId="12235" xr:uid="{87277B93-A2C9-4EA2-8C6C-B1F111552CB0}"/>
    <cellStyle name="Ergebnis 9 11 2" xfId="32618" xr:uid="{95DD385C-AA67-4A9E-BBBE-C008DCF5136C}"/>
    <cellStyle name="Ergebnis 9 12" xfId="12236" xr:uid="{F5C4F281-4EE4-42C7-9B60-67D1C095694A}"/>
    <cellStyle name="Ergebnis 9 12 2" xfId="32619" xr:uid="{1573E61B-DD16-4EB2-B7C7-0BB4C8D538B8}"/>
    <cellStyle name="Ergebnis 9 13" xfId="12237" xr:uid="{37FF3D25-E40A-40B4-B42D-07F76D795F42}"/>
    <cellStyle name="Ergebnis 9 13 2" xfId="32620" xr:uid="{D799F01A-277A-4A01-B7DB-A0C521E6DBEE}"/>
    <cellStyle name="Ergebnis 9 14" xfId="12238" xr:uid="{7D4A5F95-E24B-4DB0-AE11-86D2513FBDEA}"/>
    <cellStyle name="Ergebnis 9 14 2" xfId="32621" xr:uid="{65B3F2E7-D380-46CA-B3FF-E953DCFA2A4B}"/>
    <cellStyle name="Ergebnis 9 15" xfId="12239" xr:uid="{D0FE16AF-8BED-4B00-80B9-422CABD7C09E}"/>
    <cellStyle name="Ergebnis 9 15 2" xfId="32622" xr:uid="{526A5B1B-DC51-4C22-9416-E55596995BCF}"/>
    <cellStyle name="Ergebnis 9 16" xfId="32623" xr:uid="{52ED4473-F76E-4F26-91FE-A13E9FE27187}"/>
    <cellStyle name="Ergebnis 9 2" xfId="12240" xr:uid="{BC8D490C-2462-48DC-AA94-D25C38FCA73F}"/>
    <cellStyle name="Ergebnis 9 2 10" xfId="12241" xr:uid="{640B9A7A-3C9A-4F79-A21F-698B2478BCB3}"/>
    <cellStyle name="Ergebnis 9 2 10 2" xfId="32624" xr:uid="{95C67449-6E03-474A-9187-B52F6AD05255}"/>
    <cellStyle name="Ergebnis 9 2 11" xfId="12242" xr:uid="{9D50C345-1C76-441C-8E31-FF3AEFFB5655}"/>
    <cellStyle name="Ergebnis 9 2 11 2" xfId="32625" xr:uid="{15AFB93F-C21A-419B-B373-4A4E46F98AEA}"/>
    <cellStyle name="Ergebnis 9 2 12" xfId="12243" xr:uid="{CE8C5915-5849-47D8-B428-AE3429790F23}"/>
    <cellStyle name="Ergebnis 9 2 12 2" xfId="32626" xr:uid="{CD16904D-2DE7-461D-8080-6F5539774CC7}"/>
    <cellStyle name="Ergebnis 9 2 13" xfId="12244" xr:uid="{F8DD76D1-3C9A-47B6-ACED-A10FF54DED1D}"/>
    <cellStyle name="Ergebnis 9 2 13 2" xfId="32627" xr:uid="{513EFD78-4920-4B10-9943-791962764BF5}"/>
    <cellStyle name="Ergebnis 9 2 14" xfId="12245" xr:uid="{8284D6D3-05C4-4F93-8E1B-837845D1BD4C}"/>
    <cellStyle name="Ergebnis 9 2 14 2" xfId="32628" xr:uid="{0CCD1369-2CC4-4C62-A1BE-7C94779DC725}"/>
    <cellStyle name="Ergebnis 9 2 15" xfId="32629" xr:uid="{BBE98C89-0AE0-44CA-9084-329E6BEF99F4}"/>
    <cellStyle name="Ergebnis 9 2 2" xfId="12246" xr:uid="{5FDA6704-DEB3-4A01-B198-FB4F78DB9D8D}"/>
    <cellStyle name="Ergebnis 9 2 2 10" xfId="12247" xr:uid="{56F9B77F-76D8-48B2-B5A6-9F82448DD49A}"/>
    <cellStyle name="Ergebnis 9 2 2 10 2" xfId="32630" xr:uid="{A8813B8C-B160-4AEB-A664-5F1471C39500}"/>
    <cellStyle name="Ergebnis 9 2 2 11" xfId="12248" xr:uid="{ED306AD5-6292-48D0-9008-A9F8CD18C939}"/>
    <cellStyle name="Ergebnis 9 2 2 11 2" xfId="32631" xr:uid="{D1188274-FA5C-497D-912C-70CF417BA93B}"/>
    <cellStyle name="Ergebnis 9 2 2 12" xfId="12249" xr:uid="{D6E5B074-3BC8-4F21-8A52-80FE79B8601B}"/>
    <cellStyle name="Ergebnis 9 2 2 12 2" xfId="32632" xr:uid="{DA6EAE97-D608-44B1-8C71-2F5D6CCCD974}"/>
    <cellStyle name="Ergebnis 9 2 2 13" xfId="12250" xr:uid="{FCF17D1D-97BB-417A-BBA6-CCD2D4E6200B}"/>
    <cellStyle name="Ergebnis 9 2 2 13 2" xfId="32633" xr:uid="{63036BEB-BF8F-49A1-BAAD-0D24AA6C0D90}"/>
    <cellStyle name="Ergebnis 9 2 2 14" xfId="12251" xr:uid="{ED3D8D55-02E8-405B-A907-5690F00545CA}"/>
    <cellStyle name="Ergebnis 9 2 2 14 2" xfId="32634" xr:uid="{10866192-0BEB-4F60-88FB-9C1EACBF5C30}"/>
    <cellStyle name="Ergebnis 9 2 2 15" xfId="32635" xr:uid="{2EED09C7-34FC-4631-84C7-BB76D812F8E3}"/>
    <cellStyle name="Ergebnis 9 2 2 2" xfId="12252" xr:uid="{60BC9ACA-8FE5-42FB-8D40-8DDD0EA1522E}"/>
    <cellStyle name="Ergebnis 9 2 2 2 2" xfId="32636" xr:uid="{12160429-8C4A-453C-B5E9-6B493B1E7435}"/>
    <cellStyle name="Ergebnis 9 2 2 3" xfId="12253" xr:uid="{E17E9447-7F49-4ACA-9181-1F81519B4ABC}"/>
    <cellStyle name="Ergebnis 9 2 2 3 2" xfId="32637" xr:uid="{00856E08-936C-4394-819E-4DAADAE58E4A}"/>
    <cellStyle name="Ergebnis 9 2 2 4" xfId="12254" xr:uid="{446A70F8-5E3E-47E2-9171-DE5F6838B5D8}"/>
    <cellStyle name="Ergebnis 9 2 2 4 2" xfId="32638" xr:uid="{B58783AF-CAF3-44BF-A560-28E865319694}"/>
    <cellStyle name="Ergebnis 9 2 2 5" xfId="12255" xr:uid="{7B3DC4FA-7249-41A6-A138-98147B0000F4}"/>
    <cellStyle name="Ergebnis 9 2 2 5 2" xfId="32639" xr:uid="{6E2AE841-E154-43A3-8135-6B537FCFF1EA}"/>
    <cellStyle name="Ergebnis 9 2 2 6" xfId="12256" xr:uid="{A39B0A5D-7E18-4544-847A-25A422340356}"/>
    <cellStyle name="Ergebnis 9 2 2 6 2" xfId="32640" xr:uid="{33B23656-602A-43D9-9935-A259BE27C559}"/>
    <cellStyle name="Ergebnis 9 2 2 7" xfId="12257" xr:uid="{F5EA1AA1-2EF3-49E8-A8AD-37592AA3F369}"/>
    <cellStyle name="Ergebnis 9 2 2 7 2" xfId="32641" xr:uid="{94E56073-0129-4225-A35A-8C4E5D8B4597}"/>
    <cellStyle name="Ergebnis 9 2 2 8" xfId="12258" xr:uid="{1813DE66-5142-440B-AFBA-88D539DDE478}"/>
    <cellStyle name="Ergebnis 9 2 2 8 2" xfId="32642" xr:uid="{204AEA09-F4B1-4AF5-BBF5-77F9F6193AB3}"/>
    <cellStyle name="Ergebnis 9 2 2 9" xfId="12259" xr:uid="{5FFEE6DA-FF34-4F68-BFA1-EDC316B07378}"/>
    <cellStyle name="Ergebnis 9 2 2 9 2" xfId="32643" xr:uid="{1683E3D8-EED5-40E1-8F51-D64E06E1F0C3}"/>
    <cellStyle name="Ergebnis 9 2 3" xfId="12260" xr:uid="{E2D5245D-11C9-4F1D-B549-C6214E37913F}"/>
    <cellStyle name="Ergebnis 9 2 3 2" xfId="32644" xr:uid="{FB219D92-6CF4-47C8-AE89-992644C8AF33}"/>
    <cellStyle name="Ergebnis 9 2 4" xfId="12261" xr:uid="{0E0FD1EB-F65C-401E-9C5B-DE8E10EC37A7}"/>
    <cellStyle name="Ergebnis 9 2 4 2" xfId="32645" xr:uid="{DDD3C4A7-A044-48FC-8895-9703F0AE6E71}"/>
    <cellStyle name="Ergebnis 9 2 5" xfId="12262" xr:uid="{07DF79DE-7D50-4F7F-9C04-BCD175FF63EE}"/>
    <cellStyle name="Ergebnis 9 2 5 2" xfId="32646" xr:uid="{ABCA4BE5-A24D-410F-9080-07C2345E3197}"/>
    <cellStyle name="Ergebnis 9 2 6" xfId="12263" xr:uid="{B9CDA1B0-C125-4FA8-9BC1-5147D9F3406E}"/>
    <cellStyle name="Ergebnis 9 2 6 2" xfId="32647" xr:uid="{F7FB24A1-FC59-417D-85A6-029E7D6F87D7}"/>
    <cellStyle name="Ergebnis 9 2 7" xfId="12264" xr:uid="{764D5DC2-53C9-4BAE-BFAF-880D1CB2DE7B}"/>
    <cellStyle name="Ergebnis 9 2 7 2" xfId="32648" xr:uid="{0703DA8E-4FA2-4E92-9E4D-9D0BFB55692D}"/>
    <cellStyle name="Ergebnis 9 2 8" xfId="12265" xr:uid="{5AD10588-9EEB-4E6D-A007-BC20EE1A3F3D}"/>
    <cellStyle name="Ergebnis 9 2 8 2" xfId="32649" xr:uid="{FE6C5A75-EA33-4A6F-A2DF-57EDE7754217}"/>
    <cellStyle name="Ergebnis 9 2 9" xfId="12266" xr:uid="{D636DEDC-3723-41E5-9F5F-88F927FA434B}"/>
    <cellStyle name="Ergebnis 9 2 9 2" xfId="32650" xr:uid="{7FC5A35C-BCAC-4305-81F1-4BB882045910}"/>
    <cellStyle name="Ergebnis 9 3" xfId="12267" xr:uid="{70C9F693-06F8-4E3D-AB94-984D1FF0301B}"/>
    <cellStyle name="Ergebnis 9 3 10" xfId="12268" xr:uid="{6EA53D5C-3CC2-4745-86B1-AD0F590AD819}"/>
    <cellStyle name="Ergebnis 9 3 10 2" xfId="32651" xr:uid="{000AD864-1839-4094-AEEA-ABBD93AFD4CC}"/>
    <cellStyle name="Ergebnis 9 3 11" xfId="12269" xr:uid="{E5ABAB0F-7FC1-4393-B484-A33582CE10B8}"/>
    <cellStyle name="Ergebnis 9 3 11 2" xfId="32652" xr:uid="{FD39C5DB-D720-4EA3-A710-254F014D5811}"/>
    <cellStyle name="Ergebnis 9 3 12" xfId="12270" xr:uid="{F177FDB9-91FC-43A3-AB08-44F6C2B28C29}"/>
    <cellStyle name="Ergebnis 9 3 12 2" xfId="32653" xr:uid="{B65F109D-3141-4903-B0C1-B42E34556CA4}"/>
    <cellStyle name="Ergebnis 9 3 13" xfId="12271" xr:uid="{7CBDCAF5-C4D1-4730-AD21-6D1D68369219}"/>
    <cellStyle name="Ergebnis 9 3 13 2" xfId="32654" xr:uid="{F7CDC2C3-1CDD-4375-A42A-FEBD942DA030}"/>
    <cellStyle name="Ergebnis 9 3 14" xfId="12272" xr:uid="{F2FFB827-DAC5-43D5-8E1E-97839C601CFF}"/>
    <cellStyle name="Ergebnis 9 3 14 2" xfId="32655" xr:uid="{8BD91940-0DF7-4209-ABAB-2B996DD78182}"/>
    <cellStyle name="Ergebnis 9 3 15" xfId="32656" xr:uid="{72B50037-FD39-4F90-909E-CDE23EA0CFF6}"/>
    <cellStyle name="Ergebnis 9 3 2" xfId="12273" xr:uid="{45B4BB09-9613-4C62-9F19-FE022692208B}"/>
    <cellStyle name="Ergebnis 9 3 2 2" xfId="32657" xr:uid="{21678D7E-F4DD-4B01-9F72-883C15A76353}"/>
    <cellStyle name="Ergebnis 9 3 3" xfId="12274" xr:uid="{1C3FCFDE-AE75-4A78-88D7-FCEF28863CFE}"/>
    <cellStyle name="Ergebnis 9 3 3 2" xfId="32658" xr:uid="{FB334B3A-DB36-4B4F-A4F6-1473E1F39CCB}"/>
    <cellStyle name="Ergebnis 9 3 4" xfId="12275" xr:uid="{8588FCE4-D08C-4574-8C15-8140C7B19E97}"/>
    <cellStyle name="Ergebnis 9 3 4 2" xfId="32659" xr:uid="{74ECDCDD-2C46-46FA-A8F4-7E6196C4EE64}"/>
    <cellStyle name="Ergebnis 9 3 5" xfId="12276" xr:uid="{BE49E7C3-C235-476D-83BD-BF57815EB34C}"/>
    <cellStyle name="Ergebnis 9 3 5 2" xfId="32660" xr:uid="{34FC4968-0424-4402-A56F-C5DCAD446039}"/>
    <cellStyle name="Ergebnis 9 3 6" xfId="12277" xr:uid="{B3DB3623-3916-48FF-9151-68A3F3EAC364}"/>
    <cellStyle name="Ergebnis 9 3 6 2" xfId="32661" xr:uid="{A0C50C83-108D-4389-9C7E-627DC899C5EC}"/>
    <cellStyle name="Ergebnis 9 3 7" xfId="12278" xr:uid="{F29E9312-CB94-4FE8-B754-8DE4A9E4E057}"/>
    <cellStyle name="Ergebnis 9 3 7 2" xfId="32662" xr:uid="{7AC6C498-BF25-4742-AF0A-0BDA428BBB8B}"/>
    <cellStyle name="Ergebnis 9 3 8" xfId="12279" xr:uid="{20FA7455-6BD7-4B24-BDE5-9F69F3F63402}"/>
    <cellStyle name="Ergebnis 9 3 8 2" xfId="32663" xr:uid="{D900E87B-AB39-49BB-84BC-C27E8B9E5956}"/>
    <cellStyle name="Ergebnis 9 3 9" xfId="12280" xr:uid="{13865A03-4913-42BD-AA21-6D83B71E64FF}"/>
    <cellStyle name="Ergebnis 9 3 9 2" xfId="32664" xr:uid="{0E351BAA-868D-4EF2-AFF3-13BC4E0655CC}"/>
    <cellStyle name="Ergebnis 9 4" xfId="12281" xr:uid="{69245DDA-43E3-4DA0-ACF4-826E6212A578}"/>
    <cellStyle name="Ergebnis 9 4 2" xfId="32665" xr:uid="{8A272BC6-EAD4-4714-B9C4-79F7F3C10E6E}"/>
    <cellStyle name="Ergebnis 9 5" xfId="12282" xr:uid="{B9B57706-0A16-40D6-95F1-3E335CA2A83B}"/>
    <cellStyle name="Ergebnis 9 5 2" xfId="32666" xr:uid="{5CBB0942-DE8C-47CD-A078-151A3C52161B}"/>
    <cellStyle name="Ergebnis 9 6" xfId="12283" xr:uid="{97820D5A-49A7-4D2D-81B1-85F5B27CC17B}"/>
    <cellStyle name="Ergebnis 9 6 2" xfId="32667" xr:uid="{DE37F084-73CA-4C7B-A6A0-FAB849B917C4}"/>
    <cellStyle name="Ergebnis 9 7" xfId="12284" xr:uid="{0AA58042-839E-4345-BCF7-07821975170F}"/>
    <cellStyle name="Ergebnis 9 7 2" xfId="32668" xr:uid="{1E7BC215-B61F-4D1C-8F21-2A558F4EFFFC}"/>
    <cellStyle name="Ergebnis 9 8" xfId="12285" xr:uid="{3B3FC669-B439-47A2-B740-EC96F1C2B2D3}"/>
    <cellStyle name="Ergebnis 9 8 2" xfId="32669" xr:uid="{E3D0E0C7-68B8-48C8-8FD2-7A587DFF7CB7}"/>
    <cellStyle name="Ergebnis 9 9" xfId="12286" xr:uid="{0337DD80-1A54-4A4E-B01A-687DBAB01C44}"/>
    <cellStyle name="Ergebnis 9 9 2" xfId="32670" xr:uid="{856616CD-03A0-4130-8A5E-50ECE4FB935E}"/>
    <cellStyle name="Erklärender Text 2" xfId="12287" xr:uid="{0626D3F4-F1B5-48CD-8E0F-E9F28FBF0C15}"/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 2 2 2" xfId="23" xr:uid="{EA5CC2DF-1D95-4338-A054-BB61CB076F82}"/>
    <cellStyle name="Euro 2 2 2 2" xfId="46" xr:uid="{BF21EF04-8C17-4D0F-B3B0-A7A86C31F0B6}"/>
    <cellStyle name="Euro 2 2 2 3" xfId="35" xr:uid="{8EFC8BE5-FD21-447A-864F-F8644D66DBB6}"/>
    <cellStyle name="Euro 2 3" xfId="22" xr:uid="{E825427D-5978-4F21-B0A0-B23C642ED245}"/>
    <cellStyle name="Euro 2 3 2" xfId="45" xr:uid="{F25C9218-4FFD-4FF7-93E1-2E2B99B152CE}"/>
    <cellStyle name="Euro 2 3 3" xfId="34" xr:uid="{C42C43BD-C156-4D98-9F5E-A072CF62080B}"/>
    <cellStyle name="Euro 2 4" xfId="41" xr:uid="{0B2B3C8E-6E09-4588-A70D-7F465910A76B}"/>
    <cellStyle name="Euro 2 5" xfId="12288" xr:uid="{25DFA5FB-4B13-4F27-9890-BEDEADB06E09}"/>
    <cellStyle name="Euro 2 6" xfId="30" xr:uid="{F07A312D-87CB-454D-9454-BBA502DA956F}"/>
    <cellStyle name="Euro 3" xfId="4" xr:uid="{00000000-0005-0000-0000-000003000000}"/>
    <cellStyle name="Euro 4" xfId="21" xr:uid="{E9C81B02-AFE7-4CB4-A17E-F8B0E4A702FC}"/>
    <cellStyle name="Euro 4 2" xfId="44" xr:uid="{6F0F104C-E956-4C7B-B814-3824AB0A18A7}"/>
    <cellStyle name="Euro 4 3" xfId="12289" xr:uid="{87CF26A1-0439-41B4-AB21-149C26C4DA8D}"/>
    <cellStyle name="Euro 4 4" xfId="33" xr:uid="{A00EC2F8-271A-43DC-9A27-E57270446062}"/>
    <cellStyle name="Euro 5" xfId="40" xr:uid="{10E88905-E49A-4BA2-AD18-D5ED53789423}"/>
    <cellStyle name="Euro 5 2" xfId="40551" xr:uid="{606ACBF4-3FD6-4E60-8547-03CCF2591C4C}"/>
    <cellStyle name="Euro 6" xfId="146" xr:uid="{7E4DA74E-BDD8-438C-992F-42B5226F0A33}"/>
    <cellStyle name="Euro 7" xfId="29" xr:uid="{0EC5EC7E-3000-435D-B623-65B300F233B6}"/>
    <cellStyle name="Ezres [0]_RESULTS" xfId="147" xr:uid="{F3952442-F56E-4A8A-BE1F-7F8D764A2364}"/>
    <cellStyle name="Ezres_RESULTS" xfId="148" xr:uid="{6E28506E-6889-4679-8C50-45D553AFDBE2}"/>
    <cellStyle name="Fixed" xfId="149" xr:uid="{0F975F1C-FC65-4FE3-B801-20DBE2AFBD60}"/>
    <cellStyle name="Followed Hyperlink_Angebot_Golf_A5_DvP_1Reihe_18.03.03" xfId="150" xr:uid="{E26CD955-F5E0-42F7-A9E8-82AAFABDD65C}"/>
    <cellStyle name="Format a column of totals" xfId="151" xr:uid="{47263632-78E9-4347-97D1-EFFE558F1183}"/>
    <cellStyle name="Format a row of totals" xfId="152" xr:uid="{A7067269-92D1-4BAE-A7F1-EB640D5080C3}"/>
    <cellStyle name="Format text as bold, black on yellow" xfId="153" xr:uid="{EEB05F9A-E663-4569-A144-227517EDC4A6}"/>
    <cellStyle name="Good" xfId="32671" xr:uid="{1691386A-7A0F-485C-8468-8B6ADBF3D279}"/>
    <cellStyle name="Grey" xfId="154" xr:uid="{D4740914-717E-492D-A7FA-D7E9B2FD464E}"/>
    <cellStyle name="HEADER" xfId="155" xr:uid="{EF924D8A-EE22-4F18-B585-B1A499AD73BC}"/>
    <cellStyle name="Header1" xfId="156" xr:uid="{57D3F769-0554-4BA8-9BBC-1892D91959C8}"/>
    <cellStyle name="Header1 2" xfId="12290" xr:uid="{F9BE7E46-4800-4612-B9DB-186F37604B69}"/>
    <cellStyle name="Header2" xfId="157" xr:uid="{C18B6CD1-6EEE-458B-84DE-13CDFA343878}"/>
    <cellStyle name="Header2 10" xfId="12291" xr:uid="{FA6F7339-C5EF-4DB3-8BD7-CA263C013980}"/>
    <cellStyle name="Header2 10 2" xfId="32672" xr:uid="{BAE95A4E-484A-4627-A561-0C678D5CABBC}"/>
    <cellStyle name="Header2 11" xfId="32673" xr:uid="{B7777ED4-3A01-4E88-9F16-2FC5BD98656C}"/>
    <cellStyle name="Header2 2" xfId="12292" xr:uid="{E9C113CC-3EC4-4FA3-B3D1-95B6DBEE8728}"/>
    <cellStyle name="Header2 2 10" xfId="12293" xr:uid="{85888C4E-1B85-47E4-A685-AC9DC5618E99}"/>
    <cellStyle name="Header2 2 10 2" xfId="32674" xr:uid="{323E12AA-1B5B-41F8-A1FD-38184D8B6B49}"/>
    <cellStyle name="Header2 2 11" xfId="12294" xr:uid="{0817C9D2-516E-428B-92A6-553462C9C136}"/>
    <cellStyle name="Header2 2 11 2" xfId="32675" xr:uid="{BDFD3178-00D0-4BCC-8447-CCFCFF21F2EA}"/>
    <cellStyle name="Header2 2 12" xfId="12295" xr:uid="{5A8F4207-2BF7-4038-81C5-95C16B4C2558}"/>
    <cellStyle name="Header2 2 12 2" xfId="32676" xr:uid="{0F7E9BB3-EF12-4A80-ADC6-373405E72C99}"/>
    <cellStyle name="Header2 2 13" xfId="12296" xr:uid="{6E7E94D2-463C-409B-BE11-8015EF996885}"/>
    <cellStyle name="Header2 2 13 2" xfId="32677" xr:uid="{68F08C58-30F4-4CCE-9A8C-33A582AD6DB4}"/>
    <cellStyle name="Header2 2 14" xfId="32678" xr:uid="{255A14CF-8703-4646-9998-ED8A3AAA370F}"/>
    <cellStyle name="Header2 2 2" xfId="12297" xr:uid="{097BD063-4CDA-45D6-B9AF-540EB28BD9E8}"/>
    <cellStyle name="Header2 2 2 10" xfId="12298" xr:uid="{C7B9042B-2150-415B-BF6D-DBA1AA7CC84C}"/>
    <cellStyle name="Header2 2 2 10 2" xfId="32679" xr:uid="{2137E848-5C71-40E3-A7C6-2028D92342A7}"/>
    <cellStyle name="Header2 2 2 11" xfId="12299" xr:uid="{13B13FAC-A912-4CC9-9BB5-9CDF9CA6FFD5}"/>
    <cellStyle name="Header2 2 2 11 2" xfId="32680" xr:uid="{272ACB9E-7CF3-4213-8B63-F96B6DE1505E}"/>
    <cellStyle name="Header2 2 2 12" xfId="12300" xr:uid="{EA25D273-3C66-4199-85A6-72246162F852}"/>
    <cellStyle name="Header2 2 2 12 2" xfId="32681" xr:uid="{AC6F2FC0-F549-4E7D-9F73-C019217A2E51}"/>
    <cellStyle name="Header2 2 2 13" xfId="32682" xr:uid="{DDAC8359-628C-4963-806A-D419BBFA52A2}"/>
    <cellStyle name="Header2 2 2 2" xfId="12301" xr:uid="{6EA640FF-4AC6-43A2-BC29-6027AB1E34BC}"/>
    <cellStyle name="Header2 2 2 2 10" xfId="12302" xr:uid="{9244DF4B-3E5B-4C60-8D5E-65A37F0678F8}"/>
    <cellStyle name="Header2 2 2 2 10 2" xfId="32683" xr:uid="{0FBBA2C9-F046-4789-8884-5B487D1CFE58}"/>
    <cellStyle name="Header2 2 2 2 11" xfId="12303" xr:uid="{966FDB92-6EA7-4660-AFDA-CE62E6CAED12}"/>
    <cellStyle name="Header2 2 2 2 11 2" xfId="32684" xr:uid="{F0667FF5-BB26-47BE-B551-D23E35A00B51}"/>
    <cellStyle name="Header2 2 2 2 12" xfId="32685" xr:uid="{0BC8769B-F348-44AD-927C-524D2F28955A}"/>
    <cellStyle name="Header2 2 2 2 2" xfId="12304" xr:uid="{EA0AE428-B154-43DF-A191-C1CFF0FEAC89}"/>
    <cellStyle name="Header2 2 2 2 2 2" xfId="32686" xr:uid="{9DBEB8E2-4608-4603-8E96-5C98DCA16117}"/>
    <cellStyle name="Header2 2 2 2 3" xfId="12305" xr:uid="{B835857A-5753-49EA-842B-0583FEDDED50}"/>
    <cellStyle name="Header2 2 2 2 3 2" xfId="32687" xr:uid="{FA6584F2-C694-4EE2-8DA8-F0BF806A122B}"/>
    <cellStyle name="Header2 2 2 2 4" xfId="12306" xr:uid="{5033315F-FE5B-4025-A04D-1E99BEE36954}"/>
    <cellStyle name="Header2 2 2 2 4 2" xfId="32688" xr:uid="{7419CE1C-EAE7-47B9-AD1D-02392FD53ABF}"/>
    <cellStyle name="Header2 2 2 2 5" xfId="12307" xr:uid="{06C26D44-1C04-4497-A76F-4075C9F67F3E}"/>
    <cellStyle name="Header2 2 2 2 5 2" xfId="32689" xr:uid="{1FE89600-7B75-444A-99FC-DE4E1F4D55B0}"/>
    <cellStyle name="Header2 2 2 2 6" xfId="12308" xr:uid="{E862B89A-6286-48F1-A317-A8D37968CD6F}"/>
    <cellStyle name="Header2 2 2 2 6 2" xfId="32690" xr:uid="{033750B0-45F0-4B9A-9D56-D41D6569667A}"/>
    <cellStyle name="Header2 2 2 2 7" xfId="12309" xr:uid="{225FCF1C-9E71-42F0-9239-3506DE88080A}"/>
    <cellStyle name="Header2 2 2 2 7 2" xfId="32691" xr:uid="{BC43DC6A-4318-43F5-B13D-36482147E1CB}"/>
    <cellStyle name="Header2 2 2 2 8" xfId="12310" xr:uid="{4828B81F-11BB-4EF8-947C-30A201D0A2C2}"/>
    <cellStyle name="Header2 2 2 2 8 2" xfId="32692" xr:uid="{3CDD5B06-2415-4D6B-A02A-43995D4CB6E7}"/>
    <cellStyle name="Header2 2 2 2 9" xfId="12311" xr:uid="{A18F3258-976B-46B8-97C0-D2E6230C4281}"/>
    <cellStyle name="Header2 2 2 2 9 2" xfId="32693" xr:uid="{7FF5036D-7ABB-4F5F-AB7D-535F227CFD2E}"/>
    <cellStyle name="Header2 2 2 3" xfId="12312" xr:uid="{3D7AC80C-925E-4E7D-8DEC-519F5E0DFAEC}"/>
    <cellStyle name="Header2 2 2 3 2" xfId="32694" xr:uid="{35556E9F-CC13-41F6-95B8-6520089475F9}"/>
    <cellStyle name="Header2 2 2 4" xfId="12313" xr:uid="{019CB562-054B-46FA-A972-C7342950DB01}"/>
    <cellStyle name="Header2 2 2 4 2" xfId="32695" xr:uid="{ABAC6949-54D4-40DF-AD6F-5E30D55D1BB2}"/>
    <cellStyle name="Header2 2 2 5" xfId="12314" xr:uid="{720CD470-70B6-4BA3-B143-F7E9B1E21EB4}"/>
    <cellStyle name="Header2 2 2 5 2" xfId="32696" xr:uid="{C2584772-C0A2-4CED-AA7C-723E406C09A3}"/>
    <cellStyle name="Header2 2 2 6" xfId="12315" xr:uid="{681B03E7-284C-4F4B-BD31-FE0A340DA7AA}"/>
    <cellStyle name="Header2 2 2 6 2" xfId="32697" xr:uid="{53C04F29-C187-497D-99E5-F93CEAB7E669}"/>
    <cellStyle name="Header2 2 2 7" xfId="12316" xr:uid="{5DEBC1D4-B527-4E28-AC60-3EC94E6292AB}"/>
    <cellStyle name="Header2 2 2 7 2" xfId="32698" xr:uid="{FF92711C-0868-4845-BB2E-AD2EA5664213}"/>
    <cellStyle name="Header2 2 2 8" xfId="12317" xr:uid="{257FED00-AD40-4864-B26D-5ACB1616E6C9}"/>
    <cellStyle name="Header2 2 2 8 2" xfId="32699" xr:uid="{3C54E59F-D01A-4B19-8EF6-A2A34C0A00E4}"/>
    <cellStyle name="Header2 2 2 9" xfId="12318" xr:uid="{208F0A06-6B95-43D9-AE36-0687565DF64B}"/>
    <cellStyle name="Header2 2 2 9 2" xfId="32700" xr:uid="{0763F655-D0F6-4983-A248-A8A92325CE5E}"/>
    <cellStyle name="Header2 2 3" xfId="12319" xr:uid="{28325465-503B-4BAE-B62F-CDC20E0BB592}"/>
    <cellStyle name="Header2 2 3 10" xfId="12320" xr:uid="{74D01701-8E66-415E-B1B5-360D28903E43}"/>
    <cellStyle name="Header2 2 3 10 2" xfId="32701" xr:uid="{3AB9A0C7-360E-407D-ADDC-A225FF709E7E}"/>
    <cellStyle name="Header2 2 3 11" xfId="12321" xr:uid="{BF10A057-CB21-4F4F-8EC6-31FF4A47890F}"/>
    <cellStyle name="Header2 2 3 11 2" xfId="32702" xr:uid="{84FEEB33-D37B-4673-BA43-8F107448A487}"/>
    <cellStyle name="Header2 2 3 12" xfId="12322" xr:uid="{A54333D2-C957-490E-8352-0941865683D8}"/>
    <cellStyle name="Header2 2 3 12 2" xfId="32703" xr:uid="{CDA76697-2695-42D5-9D3F-73C2EB7136D0}"/>
    <cellStyle name="Header2 2 3 13" xfId="32704" xr:uid="{79E6F835-44FC-4A11-AD30-FE736CC4FB5B}"/>
    <cellStyle name="Header2 2 3 2" xfId="12323" xr:uid="{2B2BE421-0683-44CD-9C71-E530D0D39398}"/>
    <cellStyle name="Header2 2 3 2 2" xfId="32705" xr:uid="{D6DA074B-6BF7-4764-9E48-4D6C5DB940B1}"/>
    <cellStyle name="Header2 2 3 3" xfId="12324" xr:uid="{C89E7936-B2CD-450F-932D-C982C2BCDFD5}"/>
    <cellStyle name="Header2 2 3 3 2" xfId="32706" xr:uid="{5B1E5AF9-14BD-4B7B-9FF1-3E1AE7D0D980}"/>
    <cellStyle name="Header2 2 3 4" xfId="12325" xr:uid="{B0EB1901-D2D3-412C-8E74-8DA424792947}"/>
    <cellStyle name="Header2 2 3 4 2" xfId="32707" xr:uid="{E4C167B2-DFF0-4456-82AF-CB9195CBBE7F}"/>
    <cellStyle name="Header2 2 3 5" xfId="12326" xr:uid="{0AA48B33-5C7A-489D-AA16-42EA7BC1AB07}"/>
    <cellStyle name="Header2 2 3 5 2" xfId="32708" xr:uid="{8C625BCE-340E-49DA-9D6F-CAB00FA8528E}"/>
    <cellStyle name="Header2 2 3 6" xfId="12327" xr:uid="{6B7FFF4F-D590-4700-ACEB-056E0321AC9C}"/>
    <cellStyle name="Header2 2 3 6 2" xfId="32709" xr:uid="{F9B37086-82BC-4393-B27D-AB2B476874A8}"/>
    <cellStyle name="Header2 2 3 7" xfId="12328" xr:uid="{F987F5DB-5738-4C8D-889F-08F8E43B3AF9}"/>
    <cellStyle name="Header2 2 3 7 2" xfId="32710" xr:uid="{F2D21377-BF07-4C32-B073-98FFAE502442}"/>
    <cellStyle name="Header2 2 3 8" xfId="12329" xr:uid="{8B1C4735-2B0D-431C-AF1E-4A4630CF8F28}"/>
    <cellStyle name="Header2 2 3 8 2" xfId="32711" xr:uid="{F6B66587-D775-45F0-88DA-F025F273BCE1}"/>
    <cellStyle name="Header2 2 3 9" xfId="12330" xr:uid="{DB8C25E9-EACF-4A66-973E-F40FD6B6F5B0}"/>
    <cellStyle name="Header2 2 3 9 2" xfId="32712" xr:uid="{DE8446D4-BE1D-4B53-BDB4-740A381C8017}"/>
    <cellStyle name="Header2 2 4" xfId="12331" xr:uid="{248756DC-35FF-412F-A8CE-326A2CC53A8A}"/>
    <cellStyle name="Header2 2 4 2" xfId="32713" xr:uid="{E6CCE45C-C3D2-4C13-80F3-4B57B05E76DE}"/>
    <cellStyle name="Header2 2 5" xfId="12332" xr:uid="{2F2299BC-0907-4B89-BCD9-1A55DF3B5533}"/>
    <cellStyle name="Header2 2 5 2" xfId="32714" xr:uid="{4B8862E8-4F84-4B54-943A-486E0D02AE59}"/>
    <cellStyle name="Header2 2 6" xfId="12333" xr:uid="{997943C6-5873-4997-8A8C-C7944F038BCA}"/>
    <cellStyle name="Header2 2 6 2" xfId="32715" xr:uid="{7BDF50D7-8BB3-44F8-8D36-CB38EFEDFEAA}"/>
    <cellStyle name="Header2 2 7" xfId="12334" xr:uid="{4C6E28C1-1D8E-45D7-BACC-6C826E3DF1F4}"/>
    <cellStyle name="Header2 2 7 2" xfId="32716" xr:uid="{358CFAD9-10D0-455B-AE6A-EAA492F3584F}"/>
    <cellStyle name="Header2 2 8" xfId="12335" xr:uid="{AD44A897-3215-41BD-8F6B-A44CB2253DE3}"/>
    <cellStyle name="Header2 2 8 2" xfId="32717" xr:uid="{B71BCA31-0A9C-41BC-A70B-0DB299CB15AE}"/>
    <cellStyle name="Header2 2 9" xfId="12336" xr:uid="{44E6ED83-B8E3-48A3-9C32-AAF2AC4303EA}"/>
    <cellStyle name="Header2 2 9 2" xfId="32718" xr:uid="{2004B4B5-FF50-4187-9931-0523A5A40730}"/>
    <cellStyle name="Header2 3" xfId="12337" xr:uid="{190AD036-4154-43E9-806A-0D3DC3E57ADA}"/>
    <cellStyle name="Header2 3 10" xfId="12338" xr:uid="{725F407A-1AE6-467C-B535-47B144474906}"/>
    <cellStyle name="Header2 3 10 2" xfId="32719" xr:uid="{1AA08996-179B-4264-9FBA-384E848C7D1C}"/>
    <cellStyle name="Header2 3 11" xfId="12339" xr:uid="{5A725143-D450-45D6-8E81-057CBFEBB56B}"/>
    <cellStyle name="Header2 3 11 2" xfId="32720" xr:uid="{DAEC5D7F-09FB-41DD-9E8E-86AA8D898DDE}"/>
    <cellStyle name="Header2 3 12" xfId="12340" xr:uid="{FB7F7D1E-1794-4DC9-A8A8-71912F2E6D73}"/>
    <cellStyle name="Header2 3 12 2" xfId="32721" xr:uid="{4387AE46-D265-4679-A8FA-66A1BD948215}"/>
    <cellStyle name="Header2 3 13" xfId="12341" xr:uid="{2B58553A-80FA-436A-8336-37E651A2EC0B}"/>
    <cellStyle name="Header2 3 13 2" xfId="32722" xr:uid="{BB5964D2-1DEE-462E-9688-E013C2BBCB08}"/>
    <cellStyle name="Header2 3 14" xfId="12342" xr:uid="{66D57B3C-E9E7-495E-A268-817F63DCCEFB}"/>
    <cellStyle name="Header2 3 14 2" xfId="32723" xr:uid="{DE6EF792-74BC-44EE-AAD0-DCF5A7932B2A}"/>
    <cellStyle name="Header2 3 15" xfId="32724" xr:uid="{618BEF79-D32E-4C0C-8897-E0A5EFB12536}"/>
    <cellStyle name="Header2 3 2" xfId="12343" xr:uid="{13E7B944-5AE9-4065-A258-23434564C409}"/>
    <cellStyle name="Header2 3 2 10" xfId="12344" xr:uid="{41675E46-ACCF-49F6-9B4D-91C8C60A62D1}"/>
    <cellStyle name="Header2 3 2 10 2" xfId="32725" xr:uid="{853FE455-9CE6-4617-BC71-E527923AA6DF}"/>
    <cellStyle name="Header2 3 2 11" xfId="12345" xr:uid="{800BA493-6815-4A14-B2A6-24083DFE93DC}"/>
    <cellStyle name="Header2 3 2 11 2" xfId="32726" xr:uid="{DDD1EC80-0D05-483F-B0AF-98F50A781052}"/>
    <cellStyle name="Header2 3 2 12" xfId="12346" xr:uid="{681D400D-90B1-4C5D-9709-5F730B2691F0}"/>
    <cellStyle name="Header2 3 2 12 2" xfId="32727" xr:uid="{43EF6B3E-AD68-4D12-9AA6-DB3A8165C264}"/>
    <cellStyle name="Header2 3 2 13" xfId="32728" xr:uid="{A617C898-D1F9-4091-8E51-860A58FD6911}"/>
    <cellStyle name="Header2 3 2 2" xfId="12347" xr:uid="{9B97D1E5-735B-4D08-8AB9-80A540DA5620}"/>
    <cellStyle name="Header2 3 2 2 10" xfId="12348" xr:uid="{5062E8C3-3FDF-4C3E-BD88-6346AB11E137}"/>
    <cellStyle name="Header2 3 2 2 10 2" xfId="32729" xr:uid="{33565BAA-356A-4C2A-998C-177E9D42D65A}"/>
    <cellStyle name="Header2 3 2 2 11" xfId="12349" xr:uid="{92BDB93B-C821-43EB-A1DA-11D650B8CD9F}"/>
    <cellStyle name="Header2 3 2 2 11 2" xfId="32730" xr:uid="{FE3A9AD3-01A5-477C-8870-30BAB9B0622C}"/>
    <cellStyle name="Header2 3 2 2 12" xfId="32731" xr:uid="{E32C618C-DF9C-40D3-9F6B-7C51E25857C9}"/>
    <cellStyle name="Header2 3 2 2 2" xfId="12350" xr:uid="{1D1358EA-2E34-41B4-B0F8-BC0209E24A0A}"/>
    <cellStyle name="Header2 3 2 2 2 2" xfId="32732" xr:uid="{F26110F4-1F0F-42BF-828A-0AE200869BBC}"/>
    <cellStyle name="Header2 3 2 2 3" xfId="12351" xr:uid="{B752966F-E416-4A49-80BD-2ABD68563F6A}"/>
    <cellStyle name="Header2 3 2 2 3 2" xfId="32733" xr:uid="{3945D468-4527-4412-9EC1-C5DC32A3ECBF}"/>
    <cellStyle name="Header2 3 2 2 4" xfId="12352" xr:uid="{B6DFAD70-228F-47DA-B4E8-807336454044}"/>
    <cellStyle name="Header2 3 2 2 4 2" xfId="32734" xr:uid="{AADACF97-DFA9-44B9-8E5C-431DE9BB292C}"/>
    <cellStyle name="Header2 3 2 2 5" xfId="12353" xr:uid="{F56D9C87-D6FE-4570-9BE2-4ACC5AF9D47E}"/>
    <cellStyle name="Header2 3 2 2 5 2" xfId="32735" xr:uid="{454E2785-B4D4-4150-B42A-40CB8BDD73A6}"/>
    <cellStyle name="Header2 3 2 2 6" xfId="12354" xr:uid="{0E294368-DB3E-434C-8245-A2DB9253E72B}"/>
    <cellStyle name="Header2 3 2 2 6 2" xfId="32736" xr:uid="{445969EF-EBC6-4665-A662-AB705349AED7}"/>
    <cellStyle name="Header2 3 2 2 7" xfId="12355" xr:uid="{AA8F7EF2-2237-460A-834D-BDF21496ED48}"/>
    <cellStyle name="Header2 3 2 2 7 2" xfId="32737" xr:uid="{F1A9AD7E-5AAA-48C5-B20B-71771DA6EC14}"/>
    <cellStyle name="Header2 3 2 2 8" xfId="12356" xr:uid="{9115764D-FDDF-4263-9992-3D4EAB935771}"/>
    <cellStyle name="Header2 3 2 2 8 2" xfId="32738" xr:uid="{3967679C-BE00-4C7D-80B9-51139FB04FAF}"/>
    <cellStyle name="Header2 3 2 2 9" xfId="12357" xr:uid="{C8C513DA-2B33-4E58-A2A7-9FD846E6BAEE}"/>
    <cellStyle name="Header2 3 2 2 9 2" xfId="32739" xr:uid="{29B731BD-09F1-4876-B57A-2F9DE0112452}"/>
    <cellStyle name="Header2 3 2 3" xfId="12358" xr:uid="{0E345A1C-4BC5-4252-8334-1453AD3997AD}"/>
    <cellStyle name="Header2 3 2 3 2" xfId="32740" xr:uid="{958F8C84-8597-487A-842E-6F6A8F8BBCB8}"/>
    <cellStyle name="Header2 3 2 4" xfId="12359" xr:uid="{7C52D447-668F-4244-B8C6-2B95E5DF4362}"/>
    <cellStyle name="Header2 3 2 4 2" xfId="32741" xr:uid="{FF4978F2-08FB-458F-8469-D540344A47C4}"/>
    <cellStyle name="Header2 3 2 5" xfId="12360" xr:uid="{6B4DC6C5-FBD8-4CF9-9B2F-5343D310A2DB}"/>
    <cellStyle name="Header2 3 2 5 2" xfId="32742" xr:uid="{3B7156B4-7088-4E0F-A6BC-E175785511BC}"/>
    <cellStyle name="Header2 3 2 6" xfId="12361" xr:uid="{19C0EBCE-BA7D-4376-A594-79589314589B}"/>
    <cellStyle name="Header2 3 2 6 2" xfId="32743" xr:uid="{2943B9C3-DEF9-4B2D-A639-9FFA09C5132B}"/>
    <cellStyle name="Header2 3 2 7" xfId="12362" xr:uid="{A3DC2FBD-03CC-4587-B78C-3DCF024AEB9C}"/>
    <cellStyle name="Header2 3 2 7 2" xfId="32744" xr:uid="{0D13A958-8249-4826-87B6-7169DC6A5894}"/>
    <cellStyle name="Header2 3 2 8" xfId="12363" xr:uid="{6A78491E-700D-4744-A695-F9E12F655520}"/>
    <cellStyle name="Header2 3 2 8 2" xfId="32745" xr:uid="{C0019EA7-6C2D-441D-B269-2CD8B378BA10}"/>
    <cellStyle name="Header2 3 2 9" xfId="12364" xr:uid="{BF1BA52A-19D2-4588-A1C2-5419DFF5038C}"/>
    <cellStyle name="Header2 3 2 9 2" xfId="32746" xr:uid="{3B9D9A75-72EA-4909-84C4-66623282F860}"/>
    <cellStyle name="Header2 3 3" xfId="12365" xr:uid="{79540427-4ADC-4976-900F-28BB22B10B20}"/>
    <cellStyle name="Header2 3 3 10" xfId="12366" xr:uid="{909B6FB7-463E-4D19-8EB1-80CF11EB4E04}"/>
    <cellStyle name="Header2 3 3 10 2" xfId="32747" xr:uid="{649E4157-B15E-4607-A973-DF098881B9DB}"/>
    <cellStyle name="Header2 3 3 11" xfId="12367" xr:uid="{023ED23C-B8F5-4359-914F-5B5554BCB6F3}"/>
    <cellStyle name="Header2 3 3 11 2" xfId="32748" xr:uid="{C7915588-5717-4CE5-9044-F9B0AFB5F632}"/>
    <cellStyle name="Header2 3 3 12" xfId="12368" xr:uid="{0F8B21A2-470F-4301-9469-D83CAF66707F}"/>
    <cellStyle name="Header2 3 3 12 2" xfId="32749" xr:uid="{4610AA63-3A0D-45B5-8FBF-43DE6CF8C166}"/>
    <cellStyle name="Header2 3 3 13" xfId="32750" xr:uid="{91FE4559-68B7-4880-BDCB-D86B5CD52621}"/>
    <cellStyle name="Header2 3 3 2" xfId="12369" xr:uid="{D47F93A7-8B22-40EC-BF3F-A8C87E74F9BA}"/>
    <cellStyle name="Header2 3 3 2 2" xfId="32751" xr:uid="{C1D937BD-ABF2-4B6A-B453-71196601070C}"/>
    <cellStyle name="Header2 3 3 3" xfId="12370" xr:uid="{D6FB6BBA-6E1C-4F03-A78E-C5074B385888}"/>
    <cellStyle name="Header2 3 3 3 2" xfId="32752" xr:uid="{3EBE1AF2-52FE-4252-B2C9-3D67C6BD6B01}"/>
    <cellStyle name="Header2 3 3 4" xfId="12371" xr:uid="{33AB9D54-3A89-4A57-998F-38676ED9D422}"/>
    <cellStyle name="Header2 3 3 4 2" xfId="32753" xr:uid="{BF8D32E9-CD6F-4E95-BDFD-5A2BB27E9C22}"/>
    <cellStyle name="Header2 3 3 5" xfId="12372" xr:uid="{E1D5EAAA-38C7-4FE9-864F-2E1F659EEA8F}"/>
    <cellStyle name="Header2 3 3 5 2" xfId="32754" xr:uid="{2D766C5A-794F-4BC8-A821-E758EA1629C5}"/>
    <cellStyle name="Header2 3 3 6" xfId="12373" xr:uid="{78B240B8-ABC0-4F98-86A6-F6637C15877F}"/>
    <cellStyle name="Header2 3 3 6 2" xfId="32755" xr:uid="{B56DC8F6-DF68-435D-8DA4-6FC5BD9725A6}"/>
    <cellStyle name="Header2 3 3 7" xfId="12374" xr:uid="{6C920BD2-8B94-40B8-9CB2-70C494DB774D}"/>
    <cellStyle name="Header2 3 3 7 2" xfId="32756" xr:uid="{69B7C6A2-AB03-4A93-9148-AFBBBEA56376}"/>
    <cellStyle name="Header2 3 3 8" xfId="12375" xr:uid="{8204ED0F-BBA2-4865-8E68-9820AAC13F29}"/>
    <cellStyle name="Header2 3 3 8 2" xfId="32757" xr:uid="{55316FBB-017D-4BB3-A50A-EE1BF1CE4677}"/>
    <cellStyle name="Header2 3 3 9" xfId="12376" xr:uid="{04072208-ADEA-408E-AEB8-33CC5F869C20}"/>
    <cellStyle name="Header2 3 3 9 2" xfId="32758" xr:uid="{FADFB48A-D858-457C-8B89-99889F9114A9}"/>
    <cellStyle name="Header2 3 4" xfId="12377" xr:uid="{BA79544D-90B2-4DEE-8582-CE47B412FEB0}"/>
    <cellStyle name="Header2 3 4 2" xfId="32759" xr:uid="{C2CEA5EB-BE87-4105-95B0-4CF37C1279E2}"/>
    <cellStyle name="Header2 3 5" xfId="12378" xr:uid="{EDC2CD95-596D-4BD9-8001-5F52DAAD12A8}"/>
    <cellStyle name="Header2 3 5 2" xfId="32760" xr:uid="{75F69710-7B92-4DDD-BD59-22BA377CA0E1}"/>
    <cellStyle name="Header2 3 6" xfId="12379" xr:uid="{C3363DA9-1894-4110-AE88-359EA78BDD99}"/>
    <cellStyle name="Header2 3 6 2" xfId="32761" xr:uid="{50B6F7AA-6509-4424-A1A7-B10E86ABE4C1}"/>
    <cellStyle name="Header2 3 7" xfId="12380" xr:uid="{10421083-99A4-420D-AA4E-ED61E25F8E42}"/>
    <cellStyle name="Header2 3 7 2" xfId="32762" xr:uid="{DC1B3142-DD60-4F74-9CF1-039CEBAB35D4}"/>
    <cellStyle name="Header2 3 8" xfId="12381" xr:uid="{22A7BDC6-9049-4286-8F40-118782BF1C06}"/>
    <cellStyle name="Header2 3 8 2" xfId="32763" xr:uid="{82241EF0-0628-4C61-B4AC-44887D4A3D85}"/>
    <cellStyle name="Header2 3 9" xfId="12382" xr:uid="{B059C7B4-9E7D-4B91-8360-1CE34BF44722}"/>
    <cellStyle name="Header2 3 9 2" xfId="32764" xr:uid="{FE8A367C-2ACF-4FF7-831D-9420D0427F0C}"/>
    <cellStyle name="Header2 4" xfId="12383" xr:uid="{69D12FA3-52EA-4C43-BD5A-88FBD502D8AF}"/>
    <cellStyle name="Header2 4 10" xfId="12384" xr:uid="{B0BE75CB-4037-4A1A-98CC-81332D3BB935}"/>
    <cellStyle name="Header2 4 10 2" xfId="32765" xr:uid="{22A65641-7A6C-4550-A0F1-3879354FDA7D}"/>
    <cellStyle name="Header2 4 11" xfId="12385" xr:uid="{8D038EFD-B767-4F04-A9FC-75282261C8C6}"/>
    <cellStyle name="Header2 4 11 2" xfId="32766" xr:uid="{1E5ECF7A-D34B-4317-949D-03F15AB91A44}"/>
    <cellStyle name="Header2 4 12" xfId="12386" xr:uid="{9CC00ABC-08F1-4FAE-940F-5337DC8213AC}"/>
    <cellStyle name="Header2 4 12 2" xfId="32767" xr:uid="{26AC749A-4ED9-4316-A3D0-9C23FFCDA112}"/>
    <cellStyle name="Header2 4 13" xfId="12387" xr:uid="{10526DB2-7ADB-4B3F-BCCC-484378D5CAAA}"/>
    <cellStyle name="Header2 4 13 2" xfId="32768" xr:uid="{DB8D433F-9F1D-4CDA-9D6E-5DAFFD91ACDF}"/>
    <cellStyle name="Header2 4 14" xfId="12388" xr:uid="{49BA307A-8E0C-4639-8201-1B8CCE2D0164}"/>
    <cellStyle name="Header2 4 14 2" xfId="32769" xr:uid="{DE81D405-50B4-45D8-81B5-50B48B821535}"/>
    <cellStyle name="Header2 4 15" xfId="32770" xr:uid="{FCB8B6AB-7DFE-48D9-A107-4687DF1518DA}"/>
    <cellStyle name="Header2 4 2" xfId="12389" xr:uid="{98FB7634-FF56-42F0-9EFE-0F679148D08C}"/>
    <cellStyle name="Header2 4 2 10" xfId="12390" xr:uid="{CB8D0096-D344-4D35-8129-935B75CA5BD7}"/>
    <cellStyle name="Header2 4 2 10 2" xfId="32771" xr:uid="{28D3BABB-73E0-4453-90B7-5413FF33FEE9}"/>
    <cellStyle name="Header2 4 2 11" xfId="12391" xr:uid="{8CD2CAEA-7DC7-4481-ABCD-95A7AEBE408F}"/>
    <cellStyle name="Header2 4 2 11 2" xfId="32772" xr:uid="{1828EA04-63F5-4340-91DD-FFCC20C29099}"/>
    <cellStyle name="Header2 4 2 12" xfId="12392" xr:uid="{629F02CC-999A-4C0C-9EFD-391625841CE1}"/>
    <cellStyle name="Header2 4 2 12 2" xfId="32773" xr:uid="{4C6632B5-5798-44B7-88F2-3C4F8E29458D}"/>
    <cellStyle name="Header2 4 2 13" xfId="32774" xr:uid="{4E5184EF-11CC-4985-A01B-E28F13639C9C}"/>
    <cellStyle name="Header2 4 2 2" xfId="12393" xr:uid="{7566F00D-17E5-490E-9525-9F0D328BFF37}"/>
    <cellStyle name="Header2 4 2 2 10" xfId="12394" xr:uid="{38353DEE-D986-4D5D-A4EA-83FCE8D3FB6F}"/>
    <cellStyle name="Header2 4 2 2 10 2" xfId="32775" xr:uid="{386A3949-37D4-4356-A3C8-B98187B6E517}"/>
    <cellStyle name="Header2 4 2 2 11" xfId="12395" xr:uid="{845459BB-3013-4FBC-9C65-7AC03A20909A}"/>
    <cellStyle name="Header2 4 2 2 11 2" xfId="32776" xr:uid="{DE85A5A1-B80B-45D3-A08F-FCAD3A3F7682}"/>
    <cellStyle name="Header2 4 2 2 12" xfId="32777" xr:uid="{E2E7B5A2-1CF8-48D1-9F4A-5A23F930063E}"/>
    <cellStyle name="Header2 4 2 2 2" xfId="12396" xr:uid="{9475B457-9E19-4E19-89F7-424BD1302EE9}"/>
    <cellStyle name="Header2 4 2 2 2 2" xfId="32778" xr:uid="{F6B2A5EB-D1B8-48B2-8271-6F8D4C2C710B}"/>
    <cellStyle name="Header2 4 2 2 3" xfId="12397" xr:uid="{4E4929A4-A906-4390-B463-60A9C9B3DA31}"/>
    <cellStyle name="Header2 4 2 2 3 2" xfId="32779" xr:uid="{0809BB98-79E6-435B-955A-9932C143F49B}"/>
    <cellStyle name="Header2 4 2 2 4" xfId="12398" xr:uid="{0DB16045-15BE-44A4-B7B8-DAF38B829E45}"/>
    <cellStyle name="Header2 4 2 2 4 2" xfId="32780" xr:uid="{F7F1A81B-5DE5-410E-8C9A-2346AED3B5C8}"/>
    <cellStyle name="Header2 4 2 2 5" xfId="12399" xr:uid="{5E415557-CC73-4010-A492-76AAE60CB4A3}"/>
    <cellStyle name="Header2 4 2 2 5 2" xfId="32781" xr:uid="{D117476C-A3B6-42E8-B62B-D28EA294CE28}"/>
    <cellStyle name="Header2 4 2 2 6" xfId="12400" xr:uid="{5F8C0AC6-B605-43D0-B0F4-2364CD7004A5}"/>
    <cellStyle name="Header2 4 2 2 6 2" xfId="32782" xr:uid="{571572C8-9F3E-488D-97A2-9D488920063D}"/>
    <cellStyle name="Header2 4 2 2 7" xfId="12401" xr:uid="{2744EA54-B1B4-43C5-9C2C-0E20C6BEF431}"/>
    <cellStyle name="Header2 4 2 2 7 2" xfId="32783" xr:uid="{CA31F6DF-5840-4190-B74F-1061A155C716}"/>
    <cellStyle name="Header2 4 2 2 8" xfId="12402" xr:uid="{263C5C76-FE14-49D8-9CA3-2DDB26F86461}"/>
    <cellStyle name="Header2 4 2 2 8 2" xfId="32784" xr:uid="{700932D3-FD8B-4BC3-9412-96ECA52112AE}"/>
    <cellStyle name="Header2 4 2 2 9" xfId="12403" xr:uid="{37B3C3CB-2765-456D-BA0D-1F447A6686AE}"/>
    <cellStyle name="Header2 4 2 2 9 2" xfId="32785" xr:uid="{919069AB-6E0D-46E0-B148-88025ABA04AB}"/>
    <cellStyle name="Header2 4 2 3" xfId="12404" xr:uid="{8457B535-CC52-44DA-A9B6-363CCA3735D8}"/>
    <cellStyle name="Header2 4 2 3 2" xfId="32786" xr:uid="{110F1BDF-49DF-49DD-96C5-E8283B9DF859}"/>
    <cellStyle name="Header2 4 2 4" xfId="12405" xr:uid="{C7BCA222-F1E9-4C18-9168-13AF68B66AC1}"/>
    <cellStyle name="Header2 4 2 4 2" xfId="32787" xr:uid="{C9BDE3A6-C0B5-4560-AA10-FD1D4F9F37C4}"/>
    <cellStyle name="Header2 4 2 5" xfId="12406" xr:uid="{0FD5D30A-46C0-4E37-9CDB-9BF5B110AA6F}"/>
    <cellStyle name="Header2 4 2 5 2" xfId="32788" xr:uid="{9A70D2D8-11C7-42D7-9D79-2B4B9C7C091F}"/>
    <cellStyle name="Header2 4 2 6" xfId="12407" xr:uid="{44CE388D-3689-4A8B-B658-85B46DBC2EDC}"/>
    <cellStyle name="Header2 4 2 6 2" xfId="32789" xr:uid="{13C950EA-39ED-4D3B-BC6A-DA8B7B434B0C}"/>
    <cellStyle name="Header2 4 2 7" xfId="12408" xr:uid="{DCE9088C-54A0-4C60-90F1-4BAAE94D52CE}"/>
    <cellStyle name="Header2 4 2 7 2" xfId="32790" xr:uid="{640D32A0-FBA9-43E6-8BEF-2A4FD9779BF4}"/>
    <cellStyle name="Header2 4 2 8" xfId="12409" xr:uid="{5815956F-E5D4-4FEE-B28E-57B6E06ECBDE}"/>
    <cellStyle name="Header2 4 2 8 2" xfId="32791" xr:uid="{F529D30B-6F9A-4CB5-B58F-CDA15249A3EC}"/>
    <cellStyle name="Header2 4 2 9" xfId="12410" xr:uid="{82C93973-94AC-446B-9D9B-B932814184E7}"/>
    <cellStyle name="Header2 4 2 9 2" xfId="32792" xr:uid="{0EAE981A-5AB8-4E37-A253-7BF6D20B04F4}"/>
    <cellStyle name="Header2 4 3" xfId="12411" xr:uid="{CF2FD2FA-1C6F-4989-970E-05721976C9E6}"/>
    <cellStyle name="Header2 4 3 10" xfId="12412" xr:uid="{1F94BEA4-54AE-4581-89E0-7E9D72F99277}"/>
    <cellStyle name="Header2 4 3 10 2" xfId="32793" xr:uid="{0431CD30-D992-4134-96FB-6327EEDC6C0A}"/>
    <cellStyle name="Header2 4 3 11" xfId="12413" xr:uid="{1D750520-4BD1-4145-8022-E63C6F35AE04}"/>
    <cellStyle name="Header2 4 3 11 2" xfId="32794" xr:uid="{64A3886F-5764-4A43-AA7C-7B148C4C94DC}"/>
    <cellStyle name="Header2 4 3 12" xfId="12414" xr:uid="{ADC007FF-ED1E-4828-BD45-C12CEDB45A32}"/>
    <cellStyle name="Header2 4 3 12 2" xfId="32795" xr:uid="{565DDFAB-61CF-4070-A664-A3C858C8BED5}"/>
    <cellStyle name="Header2 4 3 13" xfId="32796" xr:uid="{C4B85188-09D1-405D-A51A-B963C12300D1}"/>
    <cellStyle name="Header2 4 3 2" xfId="12415" xr:uid="{3C9D497B-A40D-41AB-AE28-AE8C922A7453}"/>
    <cellStyle name="Header2 4 3 2 2" xfId="32797" xr:uid="{42ADD0A3-F771-4631-821C-951424089263}"/>
    <cellStyle name="Header2 4 3 3" xfId="12416" xr:uid="{AE7478FD-A5B5-4D28-9968-CD75555E7E9A}"/>
    <cellStyle name="Header2 4 3 3 2" xfId="32798" xr:uid="{640E5400-6BF3-4095-8A85-2FF2EA487099}"/>
    <cellStyle name="Header2 4 3 4" xfId="12417" xr:uid="{BAAB989C-FE82-4409-B9A5-90496A075BE6}"/>
    <cellStyle name="Header2 4 3 4 2" xfId="32799" xr:uid="{30A976E6-DB62-4183-8865-95FD3189AF99}"/>
    <cellStyle name="Header2 4 3 5" xfId="12418" xr:uid="{BCD2D110-F83C-42F0-BD71-A78961D3DC30}"/>
    <cellStyle name="Header2 4 3 5 2" xfId="32800" xr:uid="{CBB9C065-4C51-4BE9-BA2F-F8A8B1DA900F}"/>
    <cellStyle name="Header2 4 3 6" xfId="12419" xr:uid="{A9E3C14D-68B6-48D5-9248-1370A3A3BA11}"/>
    <cellStyle name="Header2 4 3 6 2" xfId="32801" xr:uid="{7E62C0FE-2B19-42E3-83FB-45A2E21A4701}"/>
    <cellStyle name="Header2 4 3 7" xfId="12420" xr:uid="{D08B61FB-B3D1-4AB7-ACBD-7F6F84CA0374}"/>
    <cellStyle name="Header2 4 3 7 2" xfId="32802" xr:uid="{A61B7ACC-AA3A-4893-B2A5-CB557D403C65}"/>
    <cellStyle name="Header2 4 3 8" xfId="12421" xr:uid="{7E382303-9C50-479F-9A1E-4A7AD036FB28}"/>
    <cellStyle name="Header2 4 3 8 2" xfId="32803" xr:uid="{A38C2342-D72E-4BB6-9518-FA17885BD35A}"/>
    <cellStyle name="Header2 4 3 9" xfId="12422" xr:uid="{5F9A366F-CA6B-4E21-924B-FB69EEC640C1}"/>
    <cellStyle name="Header2 4 3 9 2" xfId="32804" xr:uid="{7281B221-DBA0-49E1-87D1-4EDAED215535}"/>
    <cellStyle name="Header2 4 4" xfId="12423" xr:uid="{1D4C97BF-93A5-4363-9F3A-65777D684AD2}"/>
    <cellStyle name="Header2 4 4 2" xfId="32805" xr:uid="{AC1BC31D-D673-4008-8A89-39C9DB0C3FBA}"/>
    <cellStyle name="Header2 4 5" xfId="12424" xr:uid="{139C3E7F-59A9-4931-BB53-4EF757580320}"/>
    <cellStyle name="Header2 4 5 2" xfId="32806" xr:uid="{EB9DA3D1-8A5E-441A-A9EB-3E3AD06DB440}"/>
    <cellStyle name="Header2 4 6" xfId="12425" xr:uid="{CE8D6772-DFB8-4092-B7E1-A8BB6FF123BD}"/>
    <cellStyle name="Header2 4 6 2" xfId="32807" xr:uid="{E9523EC9-D104-4A7D-B16B-A10EE25D3E25}"/>
    <cellStyle name="Header2 4 7" xfId="12426" xr:uid="{0251374F-AA0F-43DF-97F9-F7B734F16116}"/>
    <cellStyle name="Header2 4 7 2" xfId="32808" xr:uid="{3973D6CD-0625-453D-9E97-07D855433A8E}"/>
    <cellStyle name="Header2 4 8" xfId="12427" xr:uid="{E6551053-636E-4C41-988B-BC4F5E4E2D83}"/>
    <cellStyle name="Header2 4 8 2" xfId="32809" xr:uid="{A19E7F37-0B03-4773-97F7-6BE6D39A4382}"/>
    <cellStyle name="Header2 4 9" xfId="12428" xr:uid="{AEB20857-6C00-44EC-BB62-14B3593088D8}"/>
    <cellStyle name="Header2 4 9 2" xfId="32810" xr:uid="{7B4BBAAA-282E-4E87-8DD6-B9E3B8A56549}"/>
    <cellStyle name="Header2 5" xfId="12429" xr:uid="{04E76A84-F455-48C5-B988-B0DF2402C988}"/>
    <cellStyle name="Header2 5 10" xfId="12430" xr:uid="{06EBA5BD-C1FF-4089-80C6-D7C44D1F19A4}"/>
    <cellStyle name="Header2 5 10 2" xfId="32811" xr:uid="{D0CA82C6-4721-4805-8D8C-DF87AD5E30B0}"/>
    <cellStyle name="Header2 5 11" xfId="12431" xr:uid="{DE9D4323-723D-4C3E-9DBA-CB81E3014C5A}"/>
    <cellStyle name="Header2 5 11 2" xfId="32812" xr:uid="{21A464D7-EC77-48A0-9255-C790B595034E}"/>
    <cellStyle name="Header2 5 12" xfId="12432" xr:uid="{FAB656E9-477B-4DC6-8B69-7E22205B4727}"/>
    <cellStyle name="Header2 5 12 2" xfId="32813" xr:uid="{EB640C9C-56A8-4792-863A-6D03E07BF438}"/>
    <cellStyle name="Header2 5 13" xfId="32814" xr:uid="{3E271252-0FA2-4D16-8A99-186989DB811D}"/>
    <cellStyle name="Header2 5 2" xfId="12433" xr:uid="{FB5C20D2-89EF-4E06-8838-3D01D3E30487}"/>
    <cellStyle name="Header2 5 2 10" xfId="12434" xr:uid="{9C62FD78-B90A-4162-A49F-25DEDBC7F686}"/>
    <cellStyle name="Header2 5 2 10 2" xfId="32815" xr:uid="{F43176D9-AC3F-4923-BB0E-CDBF258DA5F3}"/>
    <cellStyle name="Header2 5 2 11" xfId="12435" xr:uid="{C6478D4B-DD6A-4FCA-9504-DD559B78B7C7}"/>
    <cellStyle name="Header2 5 2 11 2" xfId="32816" xr:uid="{9D74E789-169B-4F17-9184-0610A77F9C4F}"/>
    <cellStyle name="Header2 5 2 12" xfId="32817" xr:uid="{95CCD262-E75A-4F82-8756-802FBAF50DAC}"/>
    <cellStyle name="Header2 5 2 2" xfId="12436" xr:uid="{5E7F000D-917F-412D-8860-54E0C4B01CD2}"/>
    <cellStyle name="Header2 5 2 2 2" xfId="32818" xr:uid="{730185AF-E1A7-42A4-829F-EAD331AA4220}"/>
    <cellStyle name="Header2 5 2 3" xfId="12437" xr:uid="{F2F67BA5-7E7A-4DB8-8353-1703FE62D391}"/>
    <cellStyle name="Header2 5 2 3 2" xfId="32819" xr:uid="{DFDC92FD-A252-4238-A3D9-8FE36FF79C9A}"/>
    <cellStyle name="Header2 5 2 4" xfId="12438" xr:uid="{5B6FAF78-325F-42F7-A95D-8974C943F2DC}"/>
    <cellStyle name="Header2 5 2 4 2" xfId="32820" xr:uid="{87CCB59C-F4F5-43E7-AA4B-9F253677EA62}"/>
    <cellStyle name="Header2 5 2 5" xfId="12439" xr:uid="{66A994B5-E933-49D0-8F51-A781F73F2317}"/>
    <cellStyle name="Header2 5 2 5 2" xfId="32821" xr:uid="{DCB45025-EF17-4041-A4A1-5067F132B867}"/>
    <cellStyle name="Header2 5 2 6" xfId="12440" xr:uid="{12850143-B566-4DC4-8E57-29FF3D750496}"/>
    <cellStyle name="Header2 5 2 6 2" xfId="32822" xr:uid="{A293397D-1227-4B0B-86E2-699BDD8217EC}"/>
    <cellStyle name="Header2 5 2 7" xfId="12441" xr:uid="{65B5EF6B-F42F-4994-BB6C-8DDDBE3AE695}"/>
    <cellStyle name="Header2 5 2 7 2" xfId="32823" xr:uid="{D1249458-0E82-4173-A4D9-A6F9C3F61450}"/>
    <cellStyle name="Header2 5 2 8" xfId="12442" xr:uid="{7FE7D1EE-943B-4A8F-831C-2F9D46D07C3F}"/>
    <cellStyle name="Header2 5 2 8 2" xfId="32824" xr:uid="{24810822-C86A-4820-958C-6F1DA4416D19}"/>
    <cellStyle name="Header2 5 2 9" xfId="12443" xr:uid="{6CBBCF63-91B4-417B-BBDD-0F875FC56C1C}"/>
    <cellStyle name="Header2 5 2 9 2" xfId="32825" xr:uid="{2CF63B8A-161C-4489-A17D-1D338E9117E0}"/>
    <cellStyle name="Header2 5 3" xfId="12444" xr:uid="{96196446-E255-4237-9C66-99DAC3FCC263}"/>
    <cellStyle name="Header2 5 3 2" xfId="32826" xr:uid="{ECD2FB9D-2A03-436C-BBAF-7E6CBC1965F4}"/>
    <cellStyle name="Header2 5 4" xfId="12445" xr:uid="{1C24BAEE-39CE-4277-9808-338BBE0EF15A}"/>
    <cellStyle name="Header2 5 4 2" xfId="32827" xr:uid="{2D733C5B-242F-48C0-8275-81B371D0806D}"/>
    <cellStyle name="Header2 5 5" xfId="12446" xr:uid="{B269EF9A-E7E9-439C-9716-CFB0743A543E}"/>
    <cellStyle name="Header2 5 5 2" xfId="32828" xr:uid="{401F6D6F-D26B-414B-AD40-6888ED5A1339}"/>
    <cellStyle name="Header2 5 6" xfId="12447" xr:uid="{8C806872-9229-4EB1-A532-D542B7C9AD70}"/>
    <cellStyle name="Header2 5 6 2" xfId="32829" xr:uid="{FF2CDAD8-DB52-443A-BF35-AFE3C8AA011B}"/>
    <cellStyle name="Header2 5 7" xfId="12448" xr:uid="{BB625C00-6269-449A-B713-BF0D350E9562}"/>
    <cellStyle name="Header2 5 7 2" xfId="32830" xr:uid="{83E3D81D-4A42-4D5D-ADA8-DE42B68A54DD}"/>
    <cellStyle name="Header2 5 8" xfId="12449" xr:uid="{961A89E6-ED42-42C1-968B-891A025266B9}"/>
    <cellStyle name="Header2 5 8 2" xfId="32831" xr:uid="{A4E10701-D2D1-4DF0-9D53-EB180367C995}"/>
    <cellStyle name="Header2 5 9" xfId="12450" xr:uid="{D0BA8678-56A3-4BE9-AF00-25CB7F64C83C}"/>
    <cellStyle name="Header2 5 9 2" xfId="32832" xr:uid="{202043D4-08FE-4E26-9899-E6E64AA7884A}"/>
    <cellStyle name="Header2 6" xfId="12451" xr:uid="{A1048BA3-6880-4E85-9F50-9A0CB070A76B}"/>
    <cellStyle name="Header2 6 2" xfId="32833" xr:uid="{1FE61F5F-54F8-46FE-8842-395E2617BBE5}"/>
    <cellStyle name="Header2 7" xfId="12452" xr:uid="{B0187814-1A73-47D5-AEB3-4D4359E47616}"/>
    <cellStyle name="Header2 7 2" xfId="32834" xr:uid="{52AE5E6C-C1DA-4BB5-81DB-FEAAEB1F8C28}"/>
    <cellStyle name="Header2 8" xfId="12453" xr:uid="{F9B6578B-F246-4026-90F1-BD85EFA65E32}"/>
    <cellStyle name="Header2 8 2" xfId="32835" xr:uid="{8719B45E-BB60-4AB0-AB09-0C51545BF856}"/>
    <cellStyle name="Header2 9" xfId="12454" xr:uid="{3818CABE-F80A-4BBD-A061-21D81B32899E}"/>
    <cellStyle name="Header2 9 2" xfId="32836" xr:uid="{BB183E69-7E0B-44ED-A191-D8D2B078FD65}"/>
    <cellStyle name="Heading 1" xfId="158" xr:uid="{E0022660-F333-41D0-8CED-6EF0569B4A0D}"/>
    <cellStyle name="Heading 2" xfId="159" xr:uid="{F5984046-CD65-42E8-92A6-4A00B905720F}"/>
    <cellStyle name="Heading 3" xfId="32837" xr:uid="{D7088D0D-C45B-44F0-AF34-44A48E487B4E}"/>
    <cellStyle name="Heading 4" xfId="32838" xr:uid="{5724BB26-BD1B-4C5B-A761-BEFBD9478715}"/>
    <cellStyle name="Hiper??cze_1K1_000" xfId="415" xr:uid="{EC3D7033-8543-4B24-984E-B8719515989F}"/>
    <cellStyle name="Hiperłącze_1K1_000" xfId="160" xr:uid="{19017EE9-09E7-4B4A-A1A2-A7A7AE00E13C}"/>
    <cellStyle name="Hipervínculo visitado_bravo" xfId="161" xr:uid="{9BB4C905-99E4-4170-87B6-13C9F6CDDC6D}"/>
    <cellStyle name="Hipervínculo_bravo" xfId="162" xr:uid="{557B792C-5328-4CD5-B237-B7C6ED61D09D}"/>
    <cellStyle name="Hyperlink 2" xfId="6" xr:uid="{00000000-0005-0000-0000-000004000000}"/>
    <cellStyle name="Hyperlink 2 2" xfId="416" xr:uid="{D2020223-0F75-41D6-97B3-D08F94F87EF8}"/>
    <cellStyle name="Hypertextový odkaz" xfId="163" xr:uid="{23674141-BC79-4E2E-93E2-38C1E9AA4700}"/>
    <cellStyle name="Input [yellow]" xfId="164" xr:uid="{49AADAE8-E167-45B1-A1C7-30FF7DD1AAD4}"/>
    <cellStyle name="Input [yellow] 2" xfId="12455" xr:uid="{EF0FA110-DE64-471B-BF3B-149DA9B7A875}"/>
    <cellStyle name="Input [yellow] 2 10" xfId="12456" xr:uid="{B5127A21-DABE-4172-A54C-B1513C65BC88}"/>
    <cellStyle name="Input [yellow] 2 10 2" xfId="32839" xr:uid="{2DC22D5D-1579-4246-BF20-F50408566B30}"/>
    <cellStyle name="Input [yellow] 2 11" xfId="32840" xr:uid="{E60E6D29-9E5C-4A5C-B0FC-BC73C7F89DE4}"/>
    <cellStyle name="Input [yellow] 2 2" xfId="12457" xr:uid="{C52B6870-31E7-4FDF-AE84-1A63ADCAAC3D}"/>
    <cellStyle name="Input [yellow] 2 2 10" xfId="12458" xr:uid="{E276DD35-0B7E-484B-A41C-6CDC541037F0}"/>
    <cellStyle name="Input [yellow] 2 2 10 2" xfId="32841" xr:uid="{C0F12094-C98F-4118-9FE3-D366439891BC}"/>
    <cellStyle name="Input [yellow] 2 2 11" xfId="32842" xr:uid="{8417C657-C1E0-4145-9AE6-6111DFE08559}"/>
    <cellStyle name="Input [yellow] 2 2 2" xfId="12459" xr:uid="{16B11403-F490-4F34-B9C2-4190A6A5D334}"/>
    <cellStyle name="Input [yellow] 2 2 2 10" xfId="32843" xr:uid="{F132BAD6-9ACA-46B2-A184-F45B7FD80E79}"/>
    <cellStyle name="Input [yellow] 2 2 2 2" xfId="12460" xr:uid="{5FC05BB9-039C-4E58-AD2C-3E5005C490E7}"/>
    <cellStyle name="Input [yellow] 2 2 2 2 2" xfId="32844" xr:uid="{E3449CC3-3593-41AE-9DAA-D2D5C3634F84}"/>
    <cellStyle name="Input [yellow] 2 2 2 3" xfId="12461" xr:uid="{5E0D7F09-853B-4B1E-B1A5-482B4B7C96C6}"/>
    <cellStyle name="Input [yellow] 2 2 2 3 2" xfId="32845" xr:uid="{BACD2A9F-7551-43E2-88BE-0F1FE46D0F3C}"/>
    <cellStyle name="Input [yellow] 2 2 2 4" xfId="12462" xr:uid="{44939577-399F-4256-8308-EBF4463C3206}"/>
    <cellStyle name="Input [yellow] 2 2 2 4 2" xfId="32846" xr:uid="{5AF95D70-B428-466C-BE16-C2CA217E6FC1}"/>
    <cellStyle name="Input [yellow] 2 2 2 5" xfId="12463" xr:uid="{FA996F90-9951-4A7D-BA56-504065DFB847}"/>
    <cellStyle name="Input [yellow] 2 2 2 5 2" xfId="32847" xr:uid="{3FC866FA-873A-4D90-AD80-FDC635E9605D}"/>
    <cellStyle name="Input [yellow] 2 2 2 6" xfId="12464" xr:uid="{5F2864B9-E667-4889-8436-6A107D4B4B4F}"/>
    <cellStyle name="Input [yellow] 2 2 2 6 2" xfId="32848" xr:uid="{7251DAC4-0D4F-41CF-9597-F5CC7DD60256}"/>
    <cellStyle name="Input [yellow] 2 2 2 7" xfId="12465" xr:uid="{803A7960-CE5C-447A-8C65-1F80E8F9ACC4}"/>
    <cellStyle name="Input [yellow] 2 2 2 7 2" xfId="32849" xr:uid="{B309C965-FC63-4942-9C66-E63BE65A10C1}"/>
    <cellStyle name="Input [yellow] 2 2 2 8" xfId="12466" xr:uid="{972B1FED-135C-420F-A613-9AB56827640A}"/>
    <cellStyle name="Input [yellow] 2 2 2 8 2" xfId="32850" xr:uid="{352157E3-4B8A-4BE2-9407-B940CCCB6AD0}"/>
    <cellStyle name="Input [yellow] 2 2 2 9" xfId="12467" xr:uid="{BFDF6B5C-305E-41D9-AEE3-3FABA8811AB3}"/>
    <cellStyle name="Input [yellow] 2 2 2 9 2" xfId="32851" xr:uid="{7EE71169-DCCF-4EB2-8A5B-AAFF6C40EB76}"/>
    <cellStyle name="Input [yellow] 2 2 3" xfId="12468" xr:uid="{4528FFCC-870C-40E1-9EA9-40C24D96C5F7}"/>
    <cellStyle name="Input [yellow] 2 2 3 2" xfId="32852" xr:uid="{3486BEC5-0C55-4914-9762-8E59CF26E2BD}"/>
    <cellStyle name="Input [yellow] 2 2 4" xfId="12469" xr:uid="{85168296-C768-4A5D-B8C6-4C6E4A815514}"/>
    <cellStyle name="Input [yellow] 2 2 4 2" xfId="32853" xr:uid="{A8703A4B-6260-40A8-BB31-8A81F93C9016}"/>
    <cellStyle name="Input [yellow] 2 2 5" xfId="12470" xr:uid="{9C1C5A3D-6238-4FC3-831A-AF59CDFFF274}"/>
    <cellStyle name="Input [yellow] 2 2 5 2" xfId="32854" xr:uid="{2862FB9B-73C2-4EB4-AE69-B4DFAF304FB7}"/>
    <cellStyle name="Input [yellow] 2 2 6" xfId="12471" xr:uid="{AB453EAD-299B-4D32-AFF5-B651F6F34157}"/>
    <cellStyle name="Input [yellow] 2 2 6 2" xfId="32855" xr:uid="{F0444C66-972C-4BEA-9F03-BE6C1853FAC3}"/>
    <cellStyle name="Input [yellow] 2 2 7" xfId="12472" xr:uid="{66F04165-4BF0-41BB-9C69-70116F00B4D1}"/>
    <cellStyle name="Input [yellow] 2 2 7 2" xfId="32856" xr:uid="{F4440BAD-63E8-420D-B0DD-F4402B489724}"/>
    <cellStyle name="Input [yellow] 2 2 8" xfId="12473" xr:uid="{C8195282-260F-48E3-9A91-0C0D15300BF8}"/>
    <cellStyle name="Input [yellow] 2 2 8 2" xfId="32857" xr:uid="{1B7D5F95-36EB-4E98-A2C8-6C7DC1E4EF67}"/>
    <cellStyle name="Input [yellow] 2 2 9" xfId="12474" xr:uid="{D1AF80C9-15D4-4326-9384-43DCE8B9B2F8}"/>
    <cellStyle name="Input [yellow] 2 2 9 2" xfId="32858" xr:uid="{C01CEBF6-E926-4A15-9884-40747CAD3F53}"/>
    <cellStyle name="Input [yellow] 2 3" xfId="12475" xr:uid="{0E7E00EF-B746-4330-B9C7-7BC87193076E}"/>
    <cellStyle name="Input [yellow] 2 3 10" xfId="32859" xr:uid="{30D1153B-5332-4262-B536-FBAA470B30D8}"/>
    <cellStyle name="Input [yellow] 2 3 2" xfId="12476" xr:uid="{F93D9A85-20A7-48F2-8A77-717F5CD40E77}"/>
    <cellStyle name="Input [yellow] 2 3 2 2" xfId="32860" xr:uid="{6C11ADF1-ACB7-4DD3-92EC-7096628C21DF}"/>
    <cellStyle name="Input [yellow] 2 3 3" xfId="12477" xr:uid="{FF91BD35-F68B-43BB-A8E7-2E6A87F84295}"/>
    <cellStyle name="Input [yellow] 2 3 3 2" xfId="32861" xr:uid="{C0CAFCF1-6A3B-4813-9561-D98101783A93}"/>
    <cellStyle name="Input [yellow] 2 3 4" xfId="12478" xr:uid="{169DC685-B06D-4C11-BF1C-4982955A39C9}"/>
    <cellStyle name="Input [yellow] 2 3 4 2" xfId="32862" xr:uid="{5B24C032-AEA1-44AA-AA2A-63D58DA561B5}"/>
    <cellStyle name="Input [yellow] 2 3 5" xfId="12479" xr:uid="{D88BC963-618D-4B8D-9481-CA100FF7B918}"/>
    <cellStyle name="Input [yellow] 2 3 5 2" xfId="32863" xr:uid="{F1B81737-3412-4E78-AAD5-12BDE6ABC07E}"/>
    <cellStyle name="Input [yellow] 2 3 6" xfId="12480" xr:uid="{0D5B8D8A-FED3-44CE-88B2-A137CA5C8717}"/>
    <cellStyle name="Input [yellow] 2 3 6 2" xfId="32864" xr:uid="{B26AC751-83C5-4278-8C10-1A2B31EB6C28}"/>
    <cellStyle name="Input [yellow] 2 3 7" xfId="12481" xr:uid="{F868742E-8970-4E72-BBEC-F9C9F6E210F4}"/>
    <cellStyle name="Input [yellow] 2 3 7 2" xfId="32865" xr:uid="{802E7037-0196-447A-88D8-9D1411C8003C}"/>
    <cellStyle name="Input [yellow] 2 3 8" xfId="12482" xr:uid="{A52CEA83-B51C-45FD-847C-966217ADF4AA}"/>
    <cellStyle name="Input [yellow] 2 3 8 2" xfId="32866" xr:uid="{C862229D-531E-4D8A-9D14-444C229B4FFB}"/>
    <cellStyle name="Input [yellow] 2 3 9" xfId="12483" xr:uid="{E890F4FE-8DBB-4D08-80B5-54A865346705}"/>
    <cellStyle name="Input [yellow] 2 3 9 2" xfId="32867" xr:uid="{AE1A6DCD-6219-4577-AA69-6019330876E7}"/>
    <cellStyle name="Input [yellow] 2 4" xfId="12484" xr:uid="{40E58B53-6F51-4DA7-A982-B5021E97F589}"/>
    <cellStyle name="Input [yellow] 2 4 2" xfId="32868" xr:uid="{902A9595-3C26-472F-9911-3B0D27173C80}"/>
    <cellStyle name="Input [yellow] 2 5" xfId="12485" xr:uid="{D4D6C741-3F1B-4A05-99A9-E78517D4AC93}"/>
    <cellStyle name="Input [yellow] 2 5 2" xfId="32869" xr:uid="{666D0C6E-E045-4B47-AA9F-CB78319B49D3}"/>
    <cellStyle name="Input [yellow] 2 6" xfId="12486" xr:uid="{C148DE22-79CF-4F6A-A2A5-CBAD6F13AA35}"/>
    <cellStyle name="Input [yellow] 2 6 2" xfId="32870" xr:uid="{9E3AFC30-33E1-4BC3-A4DC-7688A9041015}"/>
    <cellStyle name="Input [yellow] 2 7" xfId="12487" xr:uid="{A8A131C5-9C2C-48BF-993B-685DF737433C}"/>
    <cellStyle name="Input [yellow] 2 7 2" xfId="32871" xr:uid="{4CC494DE-4B0B-43C9-AE52-413B28F10E17}"/>
    <cellStyle name="Input [yellow] 2 8" xfId="12488" xr:uid="{0BEC393F-908C-4CDA-A6E7-5B9FFE341199}"/>
    <cellStyle name="Input [yellow] 2 8 2" xfId="32872" xr:uid="{9F94F10E-1126-4749-8E92-D70B995AEDDF}"/>
    <cellStyle name="Input [yellow] 2 9" xfId="12489" xr:uid="{7CA38D7C-49B7-48F5-BB0F-A0F63BB5C220}"/>
    <cellStyle name="Input [yellow] 2 9 2" xfId="32873" xr:uid="{5A47E722-E6B6-43DA-9275-5EAC63398FD2}"/>
    <cellStyle name="Input [yellow] 3" xfId="12490" xr:uid="{D938D616-9F70-45C7-8FB5-DC980A1CCD8B}"/>
    <cellStyle name="Input [yellow] 3 10" xfId="12491" xr:uid="{C84CE10F-79FF-4E70-A5F6-FDE2B37F0F39}"/>
    <cellStyle name="Input [yellow] 3 10 2" xfId="32874" xr:uid="{4C11AF99-15AB-4FD5-9B89-7B798AEFE3AD}"/>
    <cellStyle name="Input [yellow] 3 11" xfId="12492" xr:uid="{5D4FC6B1-5258-471C-8F37-B49B5110B84A}"/>
    <cellStyle name="Input [yellow] 3 11 2" xfId="32875" xr:uid="{4807E2A8-9D85-4310-B5B8-32C19AECAB57}"/>
    <cellStyle name="Input [yellow] 3 12" xfId="32876" xr:uid="{187ECBE1-A77B-4B51-BB14-A8161CF9D5EB}"/>
    <cellStyle name="Input [yellow] 3 2" xfId="12493" xr:uid="{A7DD69B7-6476-4AD6-8A32-4653C8B3776A}"/>
    <cellStyle name="Input [yellow] 3 2 10" xfId="12494" xr:uid="{188C41F4-5BBA-49C2-BA05-D133C014BA47}"/>
    <cellStyle name="Input [yellow] 3 2 10 2" xfId="32877" xr:uid="{85283472-B459-4EBB-AD9C-449114BBF2C7}"/>
    <cellStyle name="Input [yellow] 3 2 11" xfId="32878" xr:uid="{23197951-3B87-46EB-9CF7-E8D8D1ED1A32}"/>
    <cellStyle name="Input [yellow] 3 2 2" xfId="12495" xr:uid="{B4DAC696-1129-457A-96DA-F77425B3F949}"/>
    <cellStyle name="Input [yellow] 3 2 2 10" xfId="32879" xr:uid="{6FBF010B-5B8C-4342-8C64-13D792993E0A}"/>
    <cellStyle name="Input [yellow] 3 2 2 2" xfId="12496" xr:uid="{1D91E0D2-F3A6-495E-BCB6-239714A59E1B}"/>
    <cellStyle name="Input [yellow] 3 2 2 2 2" xfId="32880" xr:uid="{3FA1DC99-61C0-42EB-834A-EA68F4C59ECF}"/>
    <cellStyle name="Input [yellow] 3 2 2 3" xfId="12497" xr:uid="{8E7AEDF5-8FEA-4A08-9A59-448BE1D912A3}"/>
    <cellStyle name="Input [yellow] 3 2 2 3 2" xfId="32881" xr:uid="{9E5DD872-DC63-4A6E-80D9-FE4084DD3667}"/>
    <cellStyle name="Input [yellow] 3 2 2 4" xfId="12498" xr:uid="{DB4726E3-3264-4CE7-8F73-061C3BEEC544}"/>
    <cellStyle name="Input [yellow] 3 2 2 4 2" xfId="32882" xr:uid="{19742F4A-CBF4-4B8B-B025-F5ABADEAD2EB}"/>
    <cellStyle name="Input [yellow] 3 2 2 5" xfId="12499" xr:uid="{5445218F-4514-47B9-8D70-CB6460B4F0F4}"/>
    <cellStyle name="Input [yellow] 3 2 2 5 2" xfId="32883" xr:uid="{AB75B7C0-850D-4D3C-B3FE-4371E2CEAF5A}"/>
    <cellStyle name="Input [yellow] 3 2 2 6" xfId="12500" xr:uid="{3FBB8BB8-87C7-4FA2-BB69-2EA16612DC3E}"/>
    <cellStyle name="Input [yellow] 3 2 2 6 2" xfId="32884" xr:uid="{9788B3CC-B4B5-488E-A782-813825E1AB94}"/>
    <cellStyle name="Input [yellow] 3 2 2 7" xfId="12501" xr:uid="{EF7C803F-5A68-4139-9822-BCA9E011D955}"/>
    <cellStyle name="Input [yellow] 3 2 2 7 2" xfId="32885" xr:uid="{96A7C8A1-3015-4FF1-9741-7AD92B8802CC}"/>
    <cellStyle name="Input [yellow] 3 2 2 8" xfId="12502" xr:uid="{C32C8A96-18FB-4C4B-83D6-0307C26A3025}"/>
    <cellStyle name="Input [yellow] 3 2 2 8 2" xfId="32886" xr:uid="{81826F9E-B75F-41C0-90C4-93F775BED27B}"/>
    <cellStyle name="Input [yellow] 3 2 2 9" xfId="12503" xr:uid="{C196257B-7D2D-4CE4-A8B3-63585747E2CC}"/>
    <cellStyle name="Input [yellow] 3 2 2 9 2" xfId="32887" xr:uid="{39054CED-D3CB-4068-8E73-FB60BAA071DA}"/>
    <cellStyle name="Input [yellow] 3 2 3" xfId="12504" xr:uid="{6B882EE9-642B-42F7-8676-D156E16C34AD}"/>
    <cellStyle name="Input [yellow] 3 2 3 2" xfId="32888" xr:uid="{E58F5094-4532-454E-9B8E-6C27ABC6119C}"/>
    <cellStyle name="Input [yellow] 3 2 4" xfId="12505" xr:uid="{6D110E47-DB1A-4BBB-A5BD-7F9F9B192BAB}"/>
    <cellStyle name="Input [yellow] 3 2 4 2" xfId="32889" xr:uid="{1838A6FC-1982-4492-B44E-A80B039ABABE}"/>
    <cellStyle name="Input [yellow] 3 2 5" xfId="12506" xr:uid="{34F071BF-9ABB-4E1B-98E1-87EB8EC792CA}"/>
    <cellStyle name="Input [yellow] 3 2 5 2" xfId="32890" xr:uid="{0215ECCB-AFF4-41DD-81C1-71C3A89F1689}"/>
    <cellStyle name="Input [yellow] 3 2 6" xfId="12507" xr:uid="{AAF787ED-7BBD-4665-94D1-81F1EC62B633}"/>
    <cellStyle name="Input [yellow] 3 2 6 2" xfId="32891" xr:uid="{7BE1269C-E1FB-41C8-A476-480C5D66FF61}"/>
    <cellStyle name="Input [yellow] 3 2 7" xfId="12508" xr:uid="{84CE5B03-323A-4501-AF25-699FFC166E17}"/>
    <cellStyle name="Input [yellow] 3 2 7 2" xfId="32892" xr:uid="{660E3953-4FCB-452E-9468-873F92783277}"/>
    <cellStyle name="Input [yellow] 3 2 8" xfId="12509" xr:uid="{0A2B6142-1E77-4054-B860-267579D43F6C}"/>
    <cellStyle name="Input [yellow] 3 2 8 2" xfId="32893" xr:uid="{D985B7C7-A056-437F-88CD-7B2898E4864F}"/>
    <cellStyle name="Input [yellow] 3 2 9" xfId="12510" xr:uid="{D4CFA83A-4205-4079-B8AA-FD79896727D9}"/>
    <cellStyle name="Input [yellow] 3 2 9 2" xfId="32894" xr:uid="{09885FED-B851-48E5-930B-23458FFDB5F4}"/>
    <cellStyle name="Input [yellow] 3 3" xfId="12511" xr:uid="{C0DE401B-00CC-4AFA-92FC-901C57AACEFC}"/>
    <cellStyle name="Input [yellow] 3 3 10" xfId="32895" xr:uid="{F07FE551-076B-40AA-8408-E86F2B679C1E}"/>
    <cellStyle name="Input [yellow] 3 3 2" xfId="12512" xr:uid="{3AAC55AF-657A-4CFD-A7AD-3BFCC649B136}"/>
    <cellStyle name="Input [yellow] 3 3 2 2" xfId="32896" xr:uid="{EEC872DE-2823-4D28-AC62-035D640941CC}"/>
    <cellStyle name="Input [yellow] 3 3 3" xfId="12513" xr:uid="{888AA2BC-A5CF-449B-ACB6-F5919E9AE50A}"/>
    <cellStyle name="Input [yellow] 3 3 3 2" xfId="32897" xr:uid="{3610B20B-9D4D-47DE-9545-6C5F74B79A3A}"/>
    <cellStyle name="Input [yellow] 3 3 4" xfId="12514" xr:uid="{48EE7089-256B-4E9A-A5FA-003FE922B6B1}"/>
    <cellStyle name="Input [yellow] 3 3 4 2" xfId="32898" xr:uid="{CE02C68D-5F5F-4D79-8C96-177FF0F17E4A}"/>
    <cellStyle name="Input [yellow] 3 3 5" xfId="12515" xr:uid="{B9C45795-36D0-4D4F-9365-842C2CE08FC4}"/>
    <cellStyle name="Input [yellow] 3 3 5 2" xfId="32899" xr:uid="{EFB809C7-1CDB-44DB-9D79-E3200F740314}"/>
    <cellStyle name="Input [yellow] 3 3 6" xfId="12516" xr:uid="{6C59FD82-495C-44D2-BB9F-6797C0D52ED0}"/>
    <cellStyle name="Input [yellow] 3 3 6 2" xfId="32900" xr:uid="{EC7A7545-CFA1-41BF-A210-60BA655974FB}"/>
    <cellStyle name="Input [yellow] 3 3 7" xfId="12517" xr:uid="{5A25C264-659D-43E1-B16D-EA493A4C21F8}"/>
    <cellStyle name="Input [yellow] 3 3 7 2" xfId="32901" xr:uid="{50DE4F41-4BFB-4DB4-9B5C-2E97B3DCC96A}"/>
    <cellStyle name="Input [yellow] 3 3 8" xfId="12518" xr:uid="{4A182A08-3D8D-4AC1-BCA4-8C88EE3C2945}"/>
    <cellStyle name="Input [yellow] 3 3 8 2" xfId="32902" xr:uid="{717B51BB-4FE4-4796-A770-F463FB88D32C}"/>
    <cellStyle name="Input [yellow] 3 3 9" xfId="12519" xr:uid="{69C0A13A-061E-40D3-9149-F724D803F61B}"/>
    <cellStyle name="Input [yellow] 3 3 9 2" xfId="32903" xr:uid="{2947EB84-8ACA-40A7-8DBF-78A8104D903A}"/>
    <cellStyle name="Input [yellow] 3 4" xfId="12520" xr:uid="{9E7177F3-6332-41D6-9099-1391BF2E5286}"/>
    <cellStyle name="Input [yellow] 3 4 2" xfId="32904" xr:uid="{F5EDC202-6DF8-4F20-9BAA-D2FD9434A895}"/>
    <cellStyle name="Input [yellow] 3 5" xfId="12521" xr:uid="{DD3DE582-DB60-404B-B84B-C615ED566AF5}"/>
    <cellStyle name="Input [yellow] 3 5 2" xfId="32905" xr:uid="{BC38D1AF-3475-435A-89B0-4055AD20B140}"/>
    <cellStyle name="Input [yellow] 3 6" xfId="12522" xr:uid="{7B5DC73D-AF42-4F96-B45E-5A3EC1942030}"/>
    <cellStyle name="Input [yellow] 3 6 2" xfId="32906" xr:uid="{27C3D5EF-93DC-447F-A8B1-7486B485C4F8}"/>
    <cellStyle name="Input [yellow] 3 7" xfId="12523" xr:uid="{60BD8EC2-8314-4D98-BF85-B2F8EE6CF0DB}"/>
    <cellStyle name="Input [yellow] 3 7 2" xfId="32907" xr:uid="{577808BD-876F-49D2-856B-A37FDB9A42E5}"/>
    <cellStyle name="Input [yellow] 3 8" xfId="12524" xr:uid="{F21B002C-2C1A-4A1E-ADBC-0286B927B9F9}"/>
    <cellStyle name="Input [yellow] 3 8 2" xfId="32908" xr:uid="{6E68FFF6-864D-41EB-948A-D338616D74A7}"/>
    <cellStyle name="Input [yellow] 3 9" xfId="12525" xr:uid="{ECE3B838-BAF8-4E3F-BC2B-0684099864A7}"/>
    <cellStyle name="Input [yellow] 3 9 2" xfId="32909" xr:uid="{B54FDC89-5BB1-4B27-844C-B61133607AFD}"/>
    <cellStyle name="Input [yellow] 4" xfId="12526" xr:uid="{3C3BB940-76A2-4509-86E0-46DACA8D840A}"/>
    <cellStyle name="Input [yellow] 4 10" xfId="12527" xr:uid="{48345673-823D-401B-88B3-28959E79CDCC}"/>
    <cellStyle name="Input [yellow] 4 10 2" xfId="32910" xr:uid="{CAFBE2C0-E7E0-4E36-BC9E-94E0E53E5527}"/>
    <cellStyle name="Input [yellow] 4 11" xfId="12528" xr:uid="{3AAF377D-0916-4FE0-ACB2-1BEF56172E7C}"/>
    <cellStyle name="Input [yellow] 4 11 2" xfId="32911" xr:uid="{A536E777-1D7C-4189-A8BB-0E1A2925E99D}"/>
    <cellStyle name="Input [yellow] 4 12" xfId="32912" xr:uid="{D4F99CB2-4A7D-48AB-87A9-7396337F34C7}"/>
    <cellStyle name="Input [yellow] 4 2" xfId="12529" xr:uid="{3ECACC14-5311-4BDC-93FD-A8C0E73182BF}"/>
    <cellStyle name="Input [yellow] 4 2 10" xfId="12530" xr:uid="{3264BB8E-9B95-443E-BC3F-44B083038DFB}"/>
    <cellStyle name="Input [yellow] 4 2 10 2" xfId="32913" xr:uid="{0F4AAE40-C7A0-47F8-B641-F63ADCEE0AE3}"/>
    <cellStyle name="Input [yellow] 4 2 11" xfId="32914" xr:uid="{49F1795F-1651-4E6F-8F55-2DD6675EF777}"/>
    <cellStyle name="Input [yellow] 4 2 2" xfId="12531" xr:uid="{27202F72-44FF-4E03-9175-C0CA396D72DD}"/>
    <cellStyle name="Input [yellow] 4 2 2 10" xfId="32915" xr:uid="{6128E1A5-95FF-40B1-AE3E-85CAFBBB78B1}"/>
    <cellStyle name="Input [yellow] 4 2 2 2" xfId="12532" xr:uid="{C8E4FAA4-ED5A-4ADC-BBC8-0EE3AE7F8952}"/>
    <cellStyle name="Input [yellow] 4 2 2 2 2" xfId="32916" xr:uid="{7594C518-D72F-4670-9CC3-EE8545BF26EF}"/>
    <cellStyle name="Input [yellow] 4 2 2 3" xfId="12533" xr:uid="{D08112E7-C67A-4EA6-980B-60996DD98FCF}"/>
    <cellStyle name="Input [yellow] 4 2 2 3 2" xfId="32917" xr:uid="{54A8E15F-6FE0-4274-9FB3-B00E3E4D3F24}"/>
    <cellStyle name="Input [yellow] 4 2 2 4" xfId="12534" xr:uid="{159DDF88-25CC-4180-A429-5362BCC74BF3}"/>
    <cellStyle name="Input [yellow] 4 2 2 4 2" xfId="32918" xr:uid="{FC4849C9-67B3-470D-8812-5E17170D1593}"/>
    <cellStyle name="Input [yellow] 4 2 2 5" xfId="12535" xr:uid="{4C0806A9-34A8-4A27-80D8-F232F207A3A9}"/>
    <cellStyle name="Input [yellow] 4 2 2 5 2" xfId="32919" xr:uid="{DB9C5AD4-8C81-43DB-8EA4-9FF0DA896F1C}"/>
    <cellStyle name="Input [yellow] 4 2 2 6" xfId="12536" xr:uid="{7448F101-6E0B-4480-902A-E732F9D0D6A0}"/>
    <cellStyle name="Input [yellow] 4 2 2 6 2" xfId="32920" xr:uid="{3ADA8573-558E-42EA-BCAD-DD66BC950AFB}"/>
    <cellStyle name="Input [yellow] 4 2 2 7" xfId="12537" xr:uid="{0C0B64E7-F1F0-448C-A160-A585EE21AE79}"/>
    <cellStyle name="Input [yellow] 4 2 2 7 2" xfId="32921" xr:uid="{257AC9DF-FC65-4BBC-B466-345A26A45AE8}"/>
    <cellStyle name="Input [yellow] 4 2 2 8" xfId="12538" xr:uid="{6CD5D600-4F52-46EE-82B8-0CF2E80CD5E4}"/>
    <cellStyle name="Input [yellow] 4 2 2 8 2" xfId="32922" xr:uid="{A85C6296-D41B-43AD-BE4C-A88EA97CAA00}"/>
    <cellStyle name="Input [yellow] 4 2 2 9" xfId="12539" xr:uid="{C00B11AE-0F15-4A2B-9EAE-DF6C8D70B989}"/>
    <cellStyle name="Input [yellow] 4 2 2 9 2" xfId="32923" xr:uid="{7833DFFA-133D-45D8-B68C-2BCD1F58DEB8}"/>
    <cellStyle name="Input [yellow] 4 2 3" xfId="12540" xr:uid="{E4933790-927B-43AD-95EC-043F0A1C970C}"/>
    <cellStyle name="Input [yellow] 4 2 3 2" xfId="32924" xr:uid="{DB5F4A3A-6B66-4C1D-8526-19EB68623855}"/>
    <cellStyle name="Input [yellow] 4 2 4" xfId="12541" xr:uid="{6C92BCBE-B474-418F-A136-AFBCECD81A5E}"/>
    <cellStyle name="Input [yellow] 4 2 4 2" xfId="32925" xr:uid="{DD28D89A-7C90-4E98-B569-065300337D51}"/>
    <cellStyle name="Input [yellow] 4 2 5" xfId="12542" xr:uid="{B75F74BA-AE15-4183-B808-DDF68F0FC868}"/>
    <cellStyle name="Input [yellow] 4 2 5 2" xfId="32926" xr:uid="{C9267335-F2C1-4B7E-B558-7E2252123E53}"/>
    <cellStyle name="Input [yellow] 4 2 6" xfId="12543" xr:uid="{095957FF-A5F6-462B-B122-2CD0907FBEE0}"/>
    <cellStyle name="Input [yellow] 4 2 6 2" xfId="32927" xr:uid="{E00A59F0-40E7-4761-B9A3-A894A2877F7A}"/>
    <cellStyle name="Input [yellow] 4 2 7" xfId="12544" xr:uid="{4B49A3B4-0921-4E39-B03F-CEF0FCA14BEC}"/>
    <cellStyle name="Input [yellow] 4 2 7 2" xfId="32928" xr:uid="{49E96E2C-0AC9-4503-8186-D4A670B14DA8}"/>
    <cellStyle name="Input [yellow] 4 2 8" xfId="12545" xr:uid="{1B7915FF-8EBE-4062-8D7E-307C6930AF0B}"/>
    <cellStyle name="Input [yellow] 4 2 8 2" xfId="32929" xr:uid="{CA8BF265-BB12-4DAA-BB0D-7AA1CE2615A2}"/>
    <cellStyle name="Input [yellow] 4 2 9" xfId="12546" xr:uid="{560A1F11-32D8-4423-ACC2-A74FDC18B898}"/>
    <cellStyle name="Input [yellow] 4 2 9 2" xfId="32930" xr:uid="{7F225D33-A769-4B35-85C3-61B9B94BB765}"/>
    <cellStyle name="Input [yellow] 4 3" xfId="12547" xr:uid="{E50B9207-D416-4FF0-9FA8-EDDC8E977459}"/>
    <cellStyle name="Input [yellow] 4 3 10" xfId="32931" xr:uid="{CE7E6A1B-4B16-4B33-9D24-935B8F176DA1}"/>
    <cellStyle name="Input [yellow] 4 3 2" xfId="12548" xr:uid="{61439079-AFAA-4F9C-86AE-29443AB4EE92}"/>
    <cellStyle name="Input [yellow] 4 3 2 2" xfId="32932" xr:uid="{7251F5AF-CE54-4ABD-AF16-3A792D61322A}"/>
    <cellStyle name="Input [yellow] 4 3 3" xfId="12549" xr:uid="{DBF0453C-9D5D-42C1-B6DD-5C0A62CBF4BA}"/>
    <cellStyle name="Input [yellow] 4 3 3 2" xfId="32933" xr:uid="{255FCDB8-6A96-4259-B35E-78A638EDD040}"/>
    <cellStyle name="Input [yellow] 4 3 4" xfId="12550" xr:uid="{EDB773C6-1251-47F5-99B9-59CF74431728}"/>
    <cellStyle name="Input [yellow] 4 3 4 2" xfId="32934" xr:uid="{C7E7DDF6-A339-4838-8A5F-0D382B1F52DE}"/>
    <cellStyle name="Input [yellow] 4 3 5" xfId="12551" xr:uid="{4434838A-B2C9-4127-88E3-EA752C2FC72D}"/>
    <cellStyle name="Input [yellow] 4 3 5 2" xfId="32935" xr:uid="{B8C3D2C6-B139-4BDD-A2E4-17B6CBADB7A9}"/>
    <cellStyle name="Input [yellow] 4 3 6" xfId="12552" xr:uid="{33F4FC87-BE0F-482F-BD49-3D36EA0099DF}"/>
    <cellStyle name="Input [yellow] 4 3 6 2" xfId="32936" xr:uid="{D80551FA-78FC-4EDA-95C1-D2E15B16C2DA}"/>
    <cellStyle name="Input [yellow] 4 3 7" xfId="12553" xr:uid="{3BA09848-6028-4D39-8A3E-7AFFF87CEE28}"/>
    <cellStyle name="Input [yellow] 4 3 7 2" xfId="32937" xr:uid="{1E7CEF0D-D5F1-4C03-8E25-8A973A155A85}"/>
    <cellStyle name="Input [yellow] 4 3 8" xfId="12554" xr:uid="{00C4284D-E75F-4D59-83F9-D1266C2082EB}"/>
    <cellStyle name="Input [yellow] 4 3 8 2" xfId="32938" xr:uid="{7557853B-9F5C-4F16-BA02-BB76BC544725}"/>
    <cellStyle name="Input [yellow] 4 3 9" xfId="12555" xr:uid="{0F225594-5B84-42BB-BA67-E2896DA83472}"/>
    <cellStyle name="Input [yellow] 4 3 9 2" xfId="32939" xr:uid="{7F3CF607-0CE5-4C93-8941-AD2A8A119148}"/>
    <cellStyle name="Input [yellow] 4 4" xfId="12556" xr:uid="{BB98D227-8F22-4A6B-99E2-0536D1222249}"/>
    <cellStyle name="Input [yellow] 4 4 2" xfId="32940" xr:uid="{BD23E4BC-4341-4CE5-B804-74B887CD9684}"/>
    <cellStyle name="Input [yellow] 4 5" xfId="12557" xr:uid="{33580595-58D1-4FBF-8B05-3E2891CEE0D9}"/>
    <cellStyle name="Input [yellow] 4 5 2" xfId="32941" xr:uid="{0D436428-01B0-4C17-B010-91097E50D46C}"/>
    <cellStyle name="Input [yellow] 4 6" xfId="12558" xr:uid="{41679EB9-2553-4C5F-A82C-D8A1F5962900}"/>
    <cellStyle name="Input [yellow] 4 6 2" xfId="32942" xr:uid="{5F20866C-2C04-4C94-9C6E-F25E4C604162}"/>
    <cellStyle name="Input [yellow] 4 7" xfId="12559" xr:uid="{BC1C7A1B-FD35-4A8A-B09E-E327D3FA910A}"/>
    <cellStyle name="Input [yellow] 4 7 2" xfId="32943" xr:uid="{DCB23D51-6AB1-4751-A88A-4C82E75A4069}"/>
    <cellStyle name="Input [yellow] 4 8" xfId="12560" xr:uid="{0D16820F-5F4C-429D-A72A-863A23808C0A}"/>
    <cellStyle name="Input [yellow] 4 8 2" xfId="32944" xr:uid="{CC303408-4598-433D-8A90-C7B7C716D836}"/>
    <cellStyle name="Input [yellow] 4 9" xfId="12561" xr:uid="{729EE708-1E25-4C4D-B237-15CA20027843}"/>
    <cellStyle name="Input [yellow] 4 9 2" xfId="32945" xr:uid="{C034F5C8-C6C7-4943-9D0B-810B5001A585}"/>
    <cellStyle name="Input [yellow] 5" xfId="12562" xr:uid="{ED6C5D28-458D-4355-BA50-04C9BD943AE5}"/>
    <cellStyle name="Input [yellow] 5 10" xfId="12563" xr:uid="{A3B88A6F-1E76-4AD9-AE1A-D5E40CFD19A6}"/>
    <cellStyle name="Input [yellow] 5 10 2" xfId="32946" xr:uid="{8A79E030-4C66-45AA-B6FF-D36372A21C8E}"/>
    <cellStyle name="Input [yellow] 5 11" xfId="32947" xr:uid="{F6D180D5-DBBB-4079-8070-E2F52BF929B2}"/>
    <cellStyle name="Input [yellow] 5 2" xfId="12564" xr:uid="{19B4FFA2-1E4F-41E4-92AA-4F04F30CBD26}"/>
    <cellStyle name="Input [yellow] 5 2 10" xfId="32948" xr:uid="{10B2FC84-6F03-40B6-8319-1842E5034464}"/>
    <cellStyle name="Input [yellow] 5 2 2" xfId="12565" xr:uid="{A84A9A2A-8FE9-4CEE-8FC7-E64C6100AE87}"/>
    <cellStyle name="Input [yellow] 5 2 2 2" xfId="32949" xr:uid="{9E94B4A1-034E-4E72-A5B5-1838EC5D0E62}"/>
    <cellStyle name="Input [yellow] 5 2 3" xfId="12566" xr:uid="{6F7DA545-53ED-49E2-8FA4-C537B5DE050C}"/>
    <cellStyle name="Input [yellow] 5 2 3 2" xfId="32950" xr:uid="{EA66E164-078A-4F86-A594-92D5D7BB8BE0}"/>
    <cellStyle name="Input [yellow] 5 2 4" xfId="12567" xr:uid="{15C2CB55-A198-4E1E-A1DB-F7BCFC5241D6}"/>
    <cellStyle name="Input [yellow] 5 2 4 2" xfId="32951" xr:uid="{E31E2D62-440B-4DE5-B01F-B2DF81168EE6}"/>
    <cellStyle name="Input [yellow] 5 2 5" xfId="12568" xr:uid="{350B2819-E67A-497A-B076-2A0698A116BE}"/>
    <cellStyle name="Input [yellow] 5 2 5 2" xfId="32952" xr:uid="{4A10CC22-2DAE-4548-97EA-305330C867F2}"/>
    <cellStyle name="Input [yellow] 5 2 6" xfId="12569" xr:uid="{8873B46A-82E1-4559-8844-FE27654CEBC7}"/>
    <cellStyle name="Input [yellow] 5 2 6 2" xfId="32953" xr:uid="{EA392E44-6088-4810-967F-8B669BA4EA14}"/>
    <cellStyle name="Input [yellow] 5 2 7" xfId="12570" xr:uid="{3C896065-6415-4863-B4E3-037A9C2C4FA2}"/>
    <cellStyle name="Input [yellow] 5 2 7 2" xfId="32954" xr:uid="{13802B77-0965-4A15-BA51-357E1E4F42B6}"/>
    <cellStyle name="Input [yellow] 5 2 8" xfId="12571" xr:uid="{0B7B7FC3-59E5-49C4-A7D2-3D0F48205BB1}"/>
    <cellStyle name="Input [yellow] 5 2 8 2" xfId="32955" xr:uid="{7F4298D1-FFD5-4355-B4BE-A652DFCD74E5}"/>
    <cellStyle name="Input [yellow] 5 2 9" xfId="12572" xr:uid="{5382CC9F-C8A9-41F3-81DF-DA0DFE44D404}"/>
    <cellStyle name="Input [yellow] 5 2 9 2" xfId="32956" xr:uid="{81F15FB8-EA1D-49DB-80FA-0A9E16DA6C23}"/>
    <cellStyle name="Input [yellow] 5 3" xfId="12573" xr:uid="{57FE7245-1EC8-46B9-9B23-37BB45CD46EB}"/>
    <cellStyle name="Input [yellow] 5 3 2" xfId="32957" xr:uid="{48CDF7A5-AFE4-4F9F-8057-9F2F618CC824}"/>
    <cellStyle name="Input [yellow] 5 4" xfId="12574" xr:uid="{E782E539-7B4C-4E6E-AA9C-6F6A14E784CB}"/>
    <cellStyle name="Input [yellow] 5 4 2" xfId="32958" xr:uid="{89514BAC-F94A-4E46-B70B-AEE70405FDB3}"/>
    <cellStyle name="Input [yellow] 5 5" xfId="12575" xr:uid="{0E80C733-2EA8-41B0-9EA3-B7E826CA6E2A}"/>
    <cellStyle name="Input [yellow] 5 5 2" xfId="32959" xr:uid="{F2E5FA1B-6F32-426B-A6B0-35075787F28E}"/>
    <cellStyle name="Input [yellow] 5 6" xfId="12576" xr:uid="{F7F95FEB-BF48-4BFC-AB48-78C1B66A475F}"/>
    <cellStyle name="Input [yellow] 5 6 2" xfId="32960" xr:uid="{CF614921-E114-4A3D-9B9F-FCAB70EDF5FC}"/>
    <cellStyle name="Input [yellow] 5 7" xfId="12577" xr:uid="{E76C793A-3901-404A-B01D-0359D839DC58}"/>
    <cellStyle name="Input [yellow] 5 7 2" xfId="32961" xr:uid="{85F699E4-EF11-4B8A-B2CE-8B8EB7878402}"/>
    <cellStyle name="Input [yellow] 5 8" xfId="12578" xr:uid="{368C39FB-91DC-4835-8C81-A7CFFF5E0A5A}"/>
    <cellStyle name="Input [yellow] 5 8 2" xfId="32962" xr:uid="{BB2DB645-251E-4513-ADB5-674E2CED730D}"/>
    <cellStyle name="Input [yellow] 5 9" xfId="12579" xr:uid="{4D482751-3BD7-44F9-AD8D-027211594AB1}"/>
    <cellStyle name="Input [yellow] 5 9 2" xfId="32963" xr:uid="{F00C6921-C359-4279-A429-10A36015DA31}"/>
    <cellStyle name="Input [yellow] 6" xfId="32964" xr:uid="{69B8DEF6-E822-43F6-8E56-6ED508B415B7}"/>
    <cellStyle name="Komma 2" xfId="268" xr:uid="{A5210CA1-0D6F-4E43-9615-64040554691B}"/>
    <cellStyle name="Komma 2 2" xfId="32965" xr:uid="{839DD937-422F-48BB-9E98-10BE6635F0FF}"/>
    <cellStyle name="Komma 2 3" xfId="40557" xr:uid="{5C2E65B8-C5A6-48A5-B8B2-5A249465F0F6}"/>
    <cellStyle name="Komma 3" xfId="558" xr:uid="{A5104D03-07F5-48A5-9458-069B1FA7AA2A}"/>
    <cellStyle name="Komma 4" xfId="12580" xr:uid="{E6F8115E-E50C-4A88-A0CC-473F5E9E608A}"/>
    <cellStyle name="Komma 5" xfId="40533" xr:uid="{39F4C1F6-2942-4002-AF5F-9836AD7233C1}"/>
    <cellStyle name="Komma 5 2" xfId="40543" xr:uid="{8EB083C9-F3F2-456A-9716-5815D224F9C1}"/>
    <cellStyle name="Komma 6" xfId="40539" xr:uid="{480E8212-A5EB-4B54-8ED3-466323ECB75D}"/>
    <cellStyle name="Komma 6 2" xfId="40545" xr:uid="{2FE65C64-164D-484A-91EA-7C32F1E9A5FE}"/>
    <cellStyle name="Komma 7" xfId="40554" xr:uid="{5827F0A6-AB28-4722-B03E-925853D4EBA3}"/>
    <cellStyle name="Komma 8" xfId="40561" xr:uid="{E0688501-FE31-407C-9D63-02364E79F220}"/>
    <cellStyle name="Komma 9" xfId="52" xr:uid="{9838723A-5204-434C-B027-DD156F04C260}"/>
    <cellStyle name="KPMG Heading 1" xfId="417" xr:uid="{79B3EB03-2B3D-46DA-AA83-F2E9FD79B23B}"/>
    <cellStyle name="KPMG Heading 2" xfId="418" xr:uid="{B42EBC33-795E-453F-9F6A-157F36A87220}"/>
    <cellStyle name="KPMG Heading 3" xfId="419" xr:uid="{2FC3C171-4803-4FE9-BDC7-2E713BA5939C}"/>
    <cellStyle name="KPMG Heading 4" xfId="420" xr:uid="{BDB86C82-1DFD-4C5B-9784-59C82DAD8B27}"/>
    <cellStyle name="KPMG Normal" xfId="421" xr:uid="{DF7B7743-7EE2-4505-88FE-1AA2CB4EEA05}"/>
    <cellStyle name="KPMG Normal Text" xfId="422" xr:uid="{6F607352-B524-4A81-A77C-009894ED2BBF}"/>
    <cellStyle name="Lien hypertexte_2002AFTERdryrun151001ZZZ" xfId="165" xr:uid="{CEDBB19B-F0C4-43A4-AF3D-60035F8CF6A9}"/>
    <cellStyle name="Link" xfId="5" builtinId="8"/>
    <cellStyle name="Link 2" xfId="40547" xr:uid="{008398B2-0089-4EB0-80D3-138B7A3B3674}"/>
    <cellStyle name="Link 3" xfId="40556" xr:uid="{64E6B5FE-2DF1-4299-9026-8EA88ADB70A8}"/>
    <cellStyle name="Link Currency (0)" xfId="166" xr:uid="{C841FDA9-A7F5-4D3B-9847-CB2423C2596D}"/>
    <cellStyle name="Link Currency (2)" xfId="167" xr:uid="{FD61558B-A9D1-425B-A30B-BDBF2BCD5A3B}"/>
    <cellStyle name="Link Units (0)" xfId="168" xr:uid="{294E674E-B750-4FE5-8E5E-F8D0A2299AC6}"/>
    <cellStyle name="Link Units (1)" xfId="169" xr:uid="{D493E6C7-0DE0-4C96-8455-32FC75F7A1D0}"/>
    <cellStyle name="Link Units (2)" xfId="170" xr:uid="{9B0AC845-BBAD-4DC4-A1DA-BF9B8658F3B7}"/>
    <cellStyle name="Linked Cell" xfId="32966" xr:uid="{6B1797A2-6E20-408C-B7AA-E22983D7D78E}"/>
    <cellStyle name="m?ny_548stavokonstr" xfId="423" xr:uid="{480E4E7E-846D-457B-BE41-2A941BCADF8E}"/>
    <cellStyle name="měny_548stavokonstr" xfId="424" xr:uid="{6F16AD67-521C-4469-9EE1-5628E24A559A}"/>
    <cellStyle name="meny_Kalkulation POLO GP STAND 23.7.99" xfId="171" xr:uid="{E46CA4CB-0347-41C0-A350-F835D888809A}"/>
    <cellStyle name="měny_laroux" xfId="425" xr:uid="{EB00CE43-D701-426E-82A2-C411D19C6603}"/>
    <cellStyle name="meny_laroux_1" xfId="426" xr:uid="{9A0380E9-4A47-4FF5-ADC3-80CD1F508408}"/>
    <cellStyle name="měny_laroux_1" xfId="427" xr:uid="{C5DC61FE-8194-4853-9DB5-548A406E0A68}"/>
    <cellStyle name="meny_laroux_2" xfId="428" xr:uid="{C093544E-C192-463B-BFD3-A6C411759CBE}"/>
    <cellStyle name="měny_laroux_2" xfId="429" xr:uid="{FC694E79-803F-43CB-AA9A-450A989D67ED}"/>
    <cellStyle name="middle" xfId="430" xr:uid="{E5C6D11E-2CB1-42E4-AF65-60E287DC5BAB}"/>
    <cellStyle name="middle 10" xfId="12581" xr:uid="{D31B535B-1DA9-44FE-84F9-9A18D18B6126}"/>
    <cellStyle name="middle 10 2" xfId="32967" xr:uid="{158FBD72-9EC7-49F1-9463-5869965D4681}"/>
    <cellStyle name="middle 11" xfId="12582" xr:uid="{15E0230B-0F25-4FB1-92DB-BA176539B878}"/>
    <cellStyle name="middle 11 2" xfId="32968" xr:uid="{0EA502F1-AE6B-4673-906C-9405086A91D1}"/>
    <cellStyle name="middle 12" xfId="12583" xr:uid="{9B337E73-49D4-4AD5-B96A-C724544E43E5}"/>
    <cellStyle name="middle 12 2" xfId="32969" xr:uid="{B19AB9DE-B367-446D-B6DB-493CF1856AFC}"/>
    <cellStyle name="middle 13" xfId="32970" xr:uid="{849186CA-0873-43AE-8755-38BAB8DA5256}"/>
    <cellStyle name="middle 2" xfId="12584" xr:uid="{9049C0E6-71D8-418B-B8AD-E00D683838FE}"/>
    <cellStyle name="middle 2 10" xfId="12585" xr:uid="{62746EEB-3F95-443F-B497-C1EED0A86E8E}"/>
    <cellStyle name="middle 2 10 2" xfId="32971" xr:uid="{A8152A72-4802-4401-A586-3B021FC48911}"/>
    <cellStyle name="middle 2 11" xfId="12586" xr:uid="{FBD9F76A-DA0D-4FBF-B25A-D3F6B0DFDB12}"/>
    <cellStyle name="middle 2 11 2" xfId="32972" xr:uid="{ACE60ADA-8A77-495B-B2A5-7AE9802322FE}"/>
    <cellStyle name="middle 2 12" xfId="32973" xr:uid="{962DAA87-4843-43E1-A04F-11C47FD5679F}"/>
    <cellStyle name="middle 2 2" xfId="12587" xr:uid="{C5442BBF-18C7-4324-9B1C-D3588B2A1BF7}"/>
    <cellStyle name="middle 2 2 10" xfId="12588" xr:uid="{95F35A49-C0EB-4973-BACE-A83AC97C59CF}"/>
    <cellStyle name="middle 2 2 10 2" xfId="32974" xr:uid="{E41C4A73-CBEC-484A-A00A-8371FE7E08A0}"/>
    <cellStyle name="middle 2 2 11" xfId="32975" xr:uid="{12FFC604-2572-4834-A6DA-072ABD24BAE2}"/>
    <cellStyle name="middle 2 2 2" xfId="12589" xr:uid="{CE76B2A5-E3EF-4DAD-B7C5-72A3EFBD50F3}"/>
    <cellStyle name="middle 2 2 2 10" xfId="32976" xr:uid="{79CC77B0-A4DC-4DD3-8B10-5EA2A4430772}"/>
    <cellStyle name="middle 2 2 2 2" xfId="12590" xr:uid="{DA64C0AC-AC1E-4CD2-B6A4-24D15E41430C}"/>
    <cellStyle name="middle 2 2 2 2 2" xfId="32977" xr:uid="{3A98927A-DCD4-4577-8F9A-3FAAD35C000B}"/>
    <cellStyle name="middle 2 2 2 3" xfId="12591" xr:uid="{5C6355D4-2C25-4B7D-8852-8B6C8E144098}"/>
    <cellStyle name="middle 2 2 2 3 2" xfId="32978" xr:uid="{9B746BF8-A144-4E3E-BF23-1D0B18DD497A}"/>
    <cellStyle name="middle 2 2 2 4" xfId="12592" xr:uid="{C4DB6E05-8316-4B0F-9172-1577C8C6BD57}"/>
    <cellStyle name="middle 2 2 2 4 2" xfId="32979" xr:uid="{A0149F8C-CF02-4DA3-965A-58E6D4BC10B8}"/>
    <cellStyle name="middle 2 2 2 5" xfId="12593" xr:uid="{89364B12-56DC-43A1-B4FB-B8733250E1D7}"/>
    <cellStyle name="middle 2 2 2 5 2" xfId="32980" xr:uid="{4DDE84B6-7D11-4CBB-8117-AC671E0F585D}"/>
    <cellStyle name="middle 2 2 2 6" xfId="12594" xr:uid="{EE9F1DCD-BA91-43B7-BD77-2DAFF16DBD76}"/>
    <cellStyle name="middle 2 2 2 6 2" xfId="32981" xr:uid="{40D7DD62-201C-4177-AFB1-393077D4E4A5}"/>
    <cellStyle name="middle 2 2 2 7" xfId="12595" xr:uid="{37AFF1B6-6D9D-46F3-A986-5CBAC908652C}"/>
    <cellStyle name="middle 2 2 2 7 2" xfId="32982" xr:uid="{2425F322-EA0D-4074-9832-BAC2D413AF27}"/>
    <cellStyle name="middle 2 2 2 8" xfId="12596" xr:uid="{D6E7550F-1F9A-4634-82BB-1F6842739A07}"/>
    <cellStyle name="middle 2 2 2 8 2" xfId="32983" xr:uid="{B76A8495-6984-402B-805F-FCA17C9190CB}"/>
    <cellStyle name="middle 2 2 2 9" xfId="12597" xr:uid="{A124CA57-2F98-4EE2-B8F9-B0A62A3C2B82}"/>
    <cellStyle name="middle 2 2 2 9 2" xfId="32984" xr:uid="{2F5CCC61-5AE6-4F05-BDE0-F2C872233C8E}"/>
    <cellStyle name="middle 2 2 3" xfId="12598" xr:uid="{7375F721-AF52-471E-9538-B1841B8663E1}"/>
    <cellStyle name="middle 2 2 3 2" xfId="32985" xr:uid="{847D4131-8888-4009-8696-76B3F6DBD723}"/>
    <cellStyle name="middle 2 2 4" xfId="12599" xr:uid="{4B6DDBB3-E387-4511-B317-A364229BC11C}"/>
    <cellStyle name="middle 2 2 4 2" xfId="32986" xr:uid="{26090875-EAA4-41D3-B0D0-3EE41EA788A7}"/>
    <cellStyle name="middle 2 2 5" xfId="12600" xr:uid="{8E8BF89D-AF61-4082-8BC3-DCD9CDD63F94}"/>
    <cellStyle name="middle 2 2 5 2" xfId="32987" xr:uid="{6FFA7901-4B14-4FC9-B8D6-C7FDF320355D}"/>
    <cellStyle name="middle 2 2 6" xfId="12601" xr:uid="{13163304-D0BB-4CBE-B7A0-23DEF67F15B0}"/>
    <cellStyle name="middle 2 2 6 2" xfId="32988" xr:uid="{2D1FC5AC-2CF5-4E6C-AE59-EDE821EE584B}"/>
    <cellStyle name="middle 2 2 7" xfId="12602" xr:uid="{9DCA689C-D6F8-4864-86F5-C8DA68AFDCAA}"/>
    <cellStyle name="middle 2 2 7 2" xfId="32989" xr:uid="{658D98FA-2838-4B2D-9F12-CE7D6722FCB7}"/>
    <cellStyle name="middle 2 2 8" xfId="12603" xr:uid="{71EDFD58-49F7-494B-AB34-4BF35121F4B2}"/>
    <cellStyle name="middle 2 2 8 2" xfId="32990" xr:uid="{1C1FF7FF-CB9A-4789-959D-81AC76E3BA85}"/>
    <cellStyle name="middle 2 2 9" xfId="12604" xr:uid="{8C6EDEFB-7967-4E5C-9D40-DF43F3D721C4}"/>
    <cellStyle name="middle 2 2 9 2" xfId="32991" xr:uid="{DE09C454-3AF9-4953-B208-BB895DDD9E3F}"/>
    <cellStyle name="middle 2 3" xfId="12605" xr:uid="{FBD90F15-2188-4A77-A468-7DFFBD6C2662}"/>
    <cellStyle name="middle 2 3 10" xfId="32992" xr:uid="{7238C106-E98F-4F32-8C30-EF593C614777}"/>
    <cellStyle name="middle 2 3 2" xfId="12606" xr:uid="{112EB6F2-A683-4A58-8FC7-AF641C145F1A}"/>
    <cellStyle name="middle 2 3 2 2" xfId="32993" xr:uid="{27BB1037-73D8-45FB-8AF2-76E60FE2D280}"/>
    <cellStyle name="middle 2 3 3" xfId="12607" xr:uid="{9E5625CA-3BC1-4D2D-B5AD-9F43A9545C47}"/>
    <cellStyle name="middle 2 3 3 2" xfId="32994" xr:uid="{5B2E06F2-83FB-42C8-8D03-D1C40ABE40CF}"/>
    <cellStyle name="middle 2 3 4" xfId="12608" xr:uid="{625CEFE4-52BB-467F-9628-99985552C263}"/>
    <cellStyle name="middle 2 3 4 2" xfId="32995" xr:uid="{FB4A2854-AB2C-4C87-8958-D8880D204CEE}"/>
    <cellStyle name="middle 2 3 5" xfId="12609" xr:uid="{5EDDD8DE-F408-44BE-98F9-DCA7C061615C}"/>
    <cellStyle name="middle 2 3 5 2" xfId="32996" xr:uid="{CAE50337-638E-42C5-B9DD-BF2AEF8EA529}"/>
    <cellStyle name="middle 2 3 6" xfId="12610" xr:uid="{DF021B06-920A-499D-BD69-38AED91EC838}"/>
    <cellStyle name="middle 2 3 6 2" xfId="32997" xr:uid="{E8BF1AB9-38E8-4EF7-9621-304F590B006E}"/>
    <cellStyle name="middle 2 3 7" xfId="12611" xr:uid="{1B524820-AC8C-4A22-84FA-2717173CF8B3}"/>
    <cellStyle name="middle 2 3 7 2" xfId="32998" xr:uid="{9E77AFA2-799F-4CEB-A058-C7C5B8CB0BE2}"/>
    <cellStyle name="middle 2 3 8" xfId="12612" xr:uid="{3E12F82A-07C9-439D-A929-99236A12F337}"/>
    <cellStyle name="middle 2 3 8 2" xfId="32999" xr:uid="{5E42DC32-ECD0-49DB-8153-48437D353F42}"/>
    <cellStyle name="middle 2 3 9" xfId="12613" xr:uid="{1B251406-5931-483E-A845-5EEA1CAE44F0}"/>
    <cellStyle name="middle 2 3 9 2" xfId="33000" xr:uid="{FEB7E4EF-F955-4CF2-B40B-CBDDDEF8970A}"/>
    <cellStyle name="middle 2 4" xfId="12614" xr:uid="{0AE83AC3-72D2-40E0-AA46-2ECF72B8A32C}"/>
    <cellStyle name="middle 2 4 2" xfId="33001" xr:uid="{6086C7C7-0CF0-4670-A748-8C0B9C1A9AAB}"/>
    <cellStyle name="middle 2 5" xfId="12615" xr:uid="{73F7C02B-4C0E-4A0F-8D31-C750AD8AD3B9}"/>
    <cellStyle name="middle 2 5 2" xfId="33002" xr:uid="{BC9EF1F8-471E-4269-A276-47749B06DCE2}"/>
    <cellStyle name="middle 2 6" xfId="12616" xr:uid="{6E85CBF0-4464-4608-86D3-7817B018EE1C}"/>
    <cellStyle name="middle 2 6 2" xfId="33003" xr:uid="{0E4107A8-5878-46C3-BC19-D86C4BF757B5}"/>
    <cellStyle name="middle 2 7" xfId="12617" xr:uid="{273CC340-17BE-4651-B502-E0C8DA54874C}"/>
    <cellStyle name="middle 2 7 2" xfId="33004" xr:uid="{E68EAD93-F2C6-4455-A161-8007853E0F04}"/>
    <cellStyle name="middle 2 8" xfId="12618" xr:uid="{A58C87A1-6247-4CA3-AC16-6D4ADCA6EE56}"/>
    <cellStyle name="middle 2 8 2" xfId="33005" xr:uid="{A0CFD68D-3BF9-425E-9E82-A6522BD8689B}"/>
    <cellStyle name="middle 2 9" xfId="12619" xr:uid="{D506E739-D410-4C15-91C8-F8139DD77893}"/>
    <cellStyle name="middle 2 9 2" xfId="33006" xr:uid="{32B05093-C1D1-4638-8C64-87DCCE28DFE9}"/>
    <cellStyle name="middle 3" xfId="12620" xr:uid="{503DB5C2-C332-4137-AB18-0D94E30B058B}"/>
    <cellStyle name="middle 3 10" xfId="12621" xr:uid="{7A0FC9B2-1003-4D92-804E-733F1E348F77}"/>
    <cellStyle name="middle 3 10 2" xfId="33007" xr:uid="{4BA3E57E-BEB0-47F2-B9DB-89E8EEC4F3DA}"/>
    <cellStyle name="middle 3 11" xfId="12622" xr:uid="{95B1A865-1EEE-4A5F-A6AD-1A17DEB4EFB5}"/>
    <cellStyle name="middle 3 11 2" xfId="33008" xr:uid="{B528AF2A-528B-4B74-ABDD-65B6C830C322}"/>
    <cellStyle name="middle 3 12" xfId="33009" xr:uid="{F4AA51E0-8CB0-46C9-9CD5-83E15A7FF359}"/>
    <cellStyle name="middle 3 2" xfId="12623" xr:uid="{2198C519-D2DD-455E-937A-2CE82AD0FC0D}"/>
    <cellStyle name="middle 3 2 10" xfId="12624" xr:uid="{89C672C1-1D3F-4970-BE54-147F6C5ED99F}"/>
    <cellStyle name="middle 3 2 10 2" xfId="33010" xr:uid="{6B1DC780-AE18-44F1-B982-05BF60A093B3}"/>
    <cellStyle name="middle 3 2 11" xfId="33011" xr:uid="{F69092DE-F331-40ED-B2C8-DAC3252BF496}"/>
    <cellStyle name="middle 3 2 2" xfId="12625" xr:uid="{8F612E1B-A473-4EFB-9829-D7C3FB6D98F2}"/>
    <cellStyle name="middle 3 2 2 10" xfId="33012" xr:uid="{C430695A-F443-4430-B165-A7332B07104A}"/>
    <cellStyle name="middle 3 2 2 2" xfId="12626" xr:uid="{A6369B71-715B-4614-A8E1-A46723F4701D}"/>
    <cellStyle name="middle 3 2 2 2 2" xfId="33013" xr:uid="{26AD6F3B-C191-4EAC-BA5E-0BE4E9153688}"/>
    <cellStyle name="middle 3 2 2 3" xfId="12627" xr:uid="{F63B0B75-1C2E-4C28-ACF0-5AF57B72EBFD}"/>
    <cellStyle name="middle 3 2 2 3 2" xfId="33014" xr:uid="{0882DFE2-7EE9-4D7E-B282-39996C37FFDF}"/>
    <cellStyle name="middle 3 2 2 4" xfId="12628" xr:uid="{1FDF44FC-D445-454F-8637-A293A37E9684}"/>
    <cellStyle name="middle 3 2 2 4 2" xfId="33015" xr:uid="{C61CED04-D02F-459F-A293-991334A9AE54}"/>
    <cellStyle name="middle 3 2 2 5" xfId="12629" xr:uid="{B8E28EB3-F68E-4F45-90C0-675F566BF915}"/>
    <cellStyle name="middle 3 2 2 5 2" xfId="33016" xr:uid="{1F16BC6A-4FE6-474D-84B5-CB729599267C}"/>
    <cellStyle name="middle 3 2 2 6" xfId="12630" xr:uid="{48F76DFC-4AD9-4910-92FF-CC89121BC3EA}"/>
    <cellStyle name="middle 3 2 2 6 2" xfId="33017" xr:uid="{56F1900A-18FF-42D1-B0A8-0800A3C4EEFE}"/>
    <cellStyle name="middle 3 2 2 7" xfId="12631" xr:uid="{76F2717F-C252-4359-ADEC-BE7E10DB1476}"/>
    <cellStyle name="middle 3 2 2 7 2" xfId="33018" xr:uid="{FD50E765-1E19-4AF0-91B1-AFBFE6F1E56F}"/>
    <cellStyle name="middle 3 2 2 8" xfId="12632" xr:uid="{D890ECFC-BA5D-498D-9388-DE9DC5339FF0}"/>
    <cellStyle name="middle 3 2 2 8 2" xfId="33019" xr:uid="{1FA219B1-141D-459D-A6FD-870B916CC76B}"/>
    <cellStyle name="middle 3 2 2 9" xfId="12633" xr:uid="{B189668A-A887-4571-B229-6FE39B6E97A0}"/>
    <cellStyle name="middle 3 2 2 9 2" xfId="33020" xr:uid="{5E5E8FB6-21A5-4D84-AB3B-CD2137CFC0BA}"/>
    <cellStyle name="middle 3 2 3" xfId="12634" xr:uid="{CD9B45DF-3A26-4B83-86C0-8210ECCEB95B}"/>
    <cellStyle name="middle 3 2 3 2" xfId="33021" xr:uid="{69F89FE1-125F-47DF-8998-AD18C8EB2576}"/>
    <cellStyle name="middle 3 2 4" xfId="12635" xr:uid="{3E6F712B-6303-4409-B1B8-69DCB726D7F3}"/>
    <cellStyle name="middle 3 2 4 2" xfId="33022" xr:uid="{B731281D-08CF-46CC-AA24-F2872551C7BA}"/>
    <cellStyle name="middle 3 2 5" xfId="12636" xr:uid="{C9836F5A-8CA3-4D78-9ECC-F62DC68C9CA7}"/>
    <cellStyle name="middle 3 2 5 2" xfId="33023" xr:uid="{E3A1FC66-8E2E-4F23-A16E-58D92825E00E}"/>
    <cellStyle name="middle 3 2 6" xfId="12637" xr:uid="{3BBEF10A-821C-46F4-9626-2B8EBA315F4E}"/>
    <cellStyle name="middle 3 2 6 2" xfId="33024" xr:uid="{64D4FD5C-1640-4461-BF92-04646401181D}"/>
    <cellStyle name="middle 3 2 7" xfId="12638" xr:uid="{72D6896C-7BF7-448F-9084-84ED3DB0DBC6}"/>
    <cellStyle name="middle 3 2 7 2" xfId="33025" xr:uid="{00D8AFD6-E185-4F8B-A46A-27A55442B611}"/>
    <cellStyle name="middle 3 2 8" xfId="12639" xr:uid="{0A42D6F3-20CA-4DD2-950E-217A9DE3A9EB}"/>
    <cellStyle name="middle 3 2 8 2" xfId="33026" xr:uid="{5EC562D5-AD32-475D-88E1-8D4A14FAB73F}"/>
    <cellStyle name="middle 3 2 9" xfId="12640" xr:uid="{51C59790-2BE9-4DC4-9C48-F4844150AA57}"/>
    <cellStyle name="middle 3 2 9 2" xfId="33027" xr:uid="{B472B0E9-4573-45AA-A9DF-7FAFFBC3A3C2}"/>
    <cellStyle name="middle 3 3" xfId="12641" xr:uid="{E5495305-1B22-43A5-A444-4EFB7A8580E5}"/>
    <cellStyle name="middle 3 3 10" xfId="33028" xr:uid="{140827C0-A4E1-4179-9D7C-50DF7C2A086A}"/>
    <cellStyle name="middle 3 3 2" xfId="12642" xr:uid="{834BD44B-63C6-41B1-A7E7-773F3C3CD883}"/>
    <cellStyle name="middle 3 3 2 2" xfId="33029" xr:uid="{B5A5EB6D-4C65-4283-BD91-577A4A174584}"/>
    <cellStyle name="middle 3 3 3" xfId="12643" xr:uid="{BDC61195-615C-4767-82ED-DE37525F3A55}"/>
    <cellStyle name="middle 3 3 3 2" xfId="33030" xr:uid="{21D9901E-7391-4467-AC28-9A8B5A9F0E74}"/>
    <cellStyle name="middle 3 3 4" xfId="12644" xr:uid="{3D9D4267-2DBA-4B78-98E8-0E211412B5E9}"/>
    <cellStyle name="middle 3 3 4 2" xfId="33031" xr:uid="{6FB7EF04-D392-4F3F-8D7B-CF6D60676539}"/>
    <cellStyle name="middle 3 3 5" xfId="12645" xr:uid="{CACD876C-32B0-4218-80E5-BBD02524A75C}"/>
    <cellStyle name="middle 3 3 5 2" xfId="33032" xr:uid="{9187F392-82C5-481C-889D-0F5A4BB25ACE}"/>
    <cellStyle name="middle 3 3 6" xfId="12646" xr:uid="{8C2132DE-35DC-4BD6-89BA-A3AC6414B492}"/>
    <cellStyle name="middle 3 3 6 2" xfId="33033" xr:uid="{83C5D3F4-B769-4DA0-8E21-2327E06B9F2B}"/>
    <cellStyle name="middle 3 3 7" xfId="12647" xr:uid="{DE68C763-4CF3-49D3-BCB6-088D55854997}"/>
    <cellStyle name="middle 3 3 7 2" xfId="33034" xr:uid="{EDB8518F-4C6D-4F7E-A42B-2890CFE6C072}"/>
    <cellStyle name="middle 3 3 8" xfId="12648" xr:uid="{079760E1-2166-49B0-88FC-F4C381ED7630}"/>
    <cellStyle name="middle 3 3 8 2" xfId="33035" xr:uid="{6EEF9D65-9ABE-4127-9FCF-3ABF686409DE}"/>
    <cellStyle name="middle 3 3 9" xfId="12649" xr:uid="{E4F004DA-AA86-4BCB-8406-FA14D25E5435}"/>
    <cellStyle name="middle 3 3 9 2" xfId="33036" xr:uid="{D6FD0817-EC3E-4478-85C7-33FF7D4D0806}"/>
    <cellStyle name="middle 3 4" xfId="12650" xr:uid="{95A3546E-7972-443C-A53D-E6FF960067BE}"/>
    <cellStyle name="middle 3 4 2" xfId="33037" xr:uid="{BED7012B-7BB1-4A4F-B93E-8A23D4EBAC85}"/>
    <cellStyle name="middle 3 5" xfId="12651" xr:uid="{9A8852D7-66F1-4D40-A989-20E12129FB24}"/>
    <cellStyle name="middle 3 5 2" xfId="33038" xr:uid="{32D3AD67-07CF-4283-A908-4FCFC3B6F538}"/>
    <cellStyle name="middle 3 6" xfId="12652" xr:uid="{2D0C6ECA-8CD9-4D74-AC22-E306CF36EF13}"/>
    <cellStyle name="middle 3 6 2" xfId="33039" xr:uid="{9AD8EFDA-AA0B-4FD0-9B19-8E0C07B2FF12}"/>
    <cellStyle name="middle 3 7" xfId="12653" xr:uid="{743824F7-7AD0-4762-8E51-5309F678BF84}"/>
    <cellStyle name="middle 3 7 2" xfId="33040" xr:uid="{776CDCD8-3B10-408B-822D-4795CF39E31C}"/>
    <cellStyle name="middle 3 8" xfId="12654" xr:uid="{6337FE88-7A33-4BD4-8945-B17FD682CF21}"/>
    <cellStyle name="middle 3 8 2" xfId="33041" xr:uid="{4F234E17-8D37-4CBC-85A0-1F9BD775D26F}"/>
    <cellStyle name="middle 3 9" xfId="12655" xr:uid="{86A4838E-3EB1-496A-9242-4A7B6FE76E93}"/>
    <cellStyle name="middle 3 9 2" xfId="33042" xr:uid="{C16A5405-8B1C-45AA-96C4-4F7771B3FC08}"/>
    <cellStyle name="middle 4" xfId="12656" xr:uid="{C27A0B6B-7966-4A87-8E65-7D70FFC1B78A}"/>
    <cellStyle name="middle 4 10" xfId="12657" xr:uid="{CA488701-95CE-45B5-B8D5-A1706FA7A384}"/>
    <cellStyle name="middle 4 10 2" xfId="33043" xr:uid="{0724280E-5786-4578-88FA-ED5A472A1DC9}"/>
    <cellStyle name="middle 4 11" xfId="33044" xr:uid="{4F5E56EC-A513-4670-8712-353127EFAA41}"/>
    <cellStyle name="middle 4 2" xfId="12658" xr:uid="{B89CC5AF-C689-4A19-8A7D-A42FE61ED79D}"/>
    <cellStyle name="middle 4 2 10" xfId="33045" xr:uid="{9839B29E-7D26-41A3-B115-74F9C01AB44E}"/>
    <cellStyle name="middle 4 2 2" xfId="12659" xr:uid="{9F67A288-40BE-4EA5-BAEA-DC04CA8BA3E1}"/>
    <cellStyle name="middle 4 2 2 2" xfId="33046" xr:uid="{1456B69D-8BE4-4240-8278-5422C0970814}"/>
    <cellStyle name="middle 4 2 3" xfId="12660" xr:uid="{AE523D36-82F9-4B5A-B356-D1F4506FBD8E}"/>
    <cellStyle name="middle 4 2 3 2" xfId="33047" xr:uid="{BC790EB7-847C-4394-BF81-C60E2A29E42A}"/>
    <cellStyle name="middle 4 2 4" xfId="12661" xr:uid="{E6678E2B-010D-4812-950D-AF597798D27F}"/>
    <cellStyle name="middle 4 2 4 2" xfId="33048" xr:uid="{A3DC0778-0DAA-42DB-AF9E-23F4A585A2F6}"/>
    <cellStyle name="middle 4 2 5" xfId="12662" xr:uid="{A49E232B-A2C6-4108-9BBB-70574633D88F}"/>
    <cellStyle name="middle 4 2 5 2" xfId="33049" xr:uid="{8CED57A7-8707-44D3-BC57-5D7AEFE9C5EE}"/>
    <cellStyle name="middle 4 2 6" xfId="12663" xr:uid="{3260BFC3-A159-4E0C-B732-074ABA04FE4E}"/>
    <cellStyle name="middle 4 2 6 2" xfId="33050" xr:uid="{65D9C13C-DB1F-4153-8261-961C72CB2855}"/>
    <cellStyle name="middle 4 2 7" xfId="12664" xr:uid="{504D0962-DE37-4E0B-AA5C-46F9897AB895}"/>
    <cellStyle name="middle 4 2 7 2" xfId="33051" xr:uid="{A783232F-B745-4829-821E-4D0C5837A0B7}"/>
    <cellStyle name="middle 4 2 8" xfId="12665" xr:uid="{84E4A084-B49A-4662-82EF-9ED19AABFE2B}"/>
    <cellStyle name="middle 4 2 8 2" xfId="33052" xr:uid="{CE53AA85-E4FB-4C2E-A60C-4CC7F07A0505}"/>
    <cellStyle name="middle 4 2 9" xfId="12666" xr:uid="{120C561E-5891-48E2-8754-655B3410C099}"/>
    <cellStyle name="middle 4 2 9 2" xfId="33053" xr:uid="{DC9AC4D9-88F4-4849-8F74-20A5441B3AC6}"/>
    <cellStyle name="middle 4 3" xfId="12667" xr:uid="{E05F8082-E787-40FF-90AD-E72EE53538CD}"/>
    <cellStyle name="middle 4 3 2" xfId="33054" xr:uid="{AFE2A3D6-CABA-4214-A5F3-531543E0B95F}"/>
    <cellStyle name="middle 4 4" xfId="12668" xr:uid="{51F840AE-45DC-4FF2-9F45-6AD8C9D53F29}"/>
    <cellStyle name="middle 4 4 2" xfId="33055" xr:uid="{42BA2C2B-DA21-4756-9E7F-CFC8BCCA40E1}"/>
    <cellStyle name="middle 4 5" xfId="12669" xr:uid="{25D51147-8D6A-421B-98A4-3E3922192A41}"/>
    <cellStyle name="middle 4 5 2" xfId="33056" xr:uid="{B6261CBD-187A-4C78-98A3-FBB2910A18A9}"/>
    <cellStyle name="middle 4 6" xfId="12670" xr:uid="{6E5F7B9E-C437-4BBA-8A7A-7429215E8D7E}"/>
    <cellStyle name="middle 4 6 2" xfId="33057" xr:uid="{3DDA40A8-ECF0-4442-BDE5-6376C5938C84}"/>
    <cellStyle name="middle 4 7" xfId="12671" xr:uid="{8D578EF8-696C-40F4-BFFE-73ADE156BA11}"/>
    <cellStyle name="middle 4 7 2" xfId="33058" xr:uid="{C7FA0531-C827-4E62-8456-1813A82ECE0C}"/>
    <cellStyle name="middle 4 8" xfId="12672" xr:uid="{AE2B6FD9-F54F-47A3-9FCD-DD7A4A5F6878}"/>
    <cellStyle name="middle 4 8 2" xfId="33059" xr:uid="{CFDA3B39-5D20-4421-821E-C9D2973A5507}"/>
    <cellStyle name="middle 4 9" xfId="12673" xr:uid="{A32C817C-E27E-4F34-BD81-82B8B0529324}"/>
    <cellStyle name="middle 4 9 2" xfId="33060" xr:uid="{38645367-E06C-4F8D-8A6C-938B8A197C35}"/>
    <cellStyle name="middle 5" xfId="12674" xr:uid="{6C05D645-8E4D-4FFE-9CB3-A1C4E58B5253}"/>
    <cellStyle name="middle 5 10" xfId="33061" xr:uid="{E20A12D2-A121-416D-BA54-62E3AF3277BF}"/>
    <cellStyle name="middle 5 2" xfId="12675" xr:uid="{A4673B5D-EF9B-46BA-B6BF-654996C07842}"/>
    <cellStyle name="middle 5 2 2" xfId="33062" xr:uid="{00CD9BC4-78C9-45F4-88A7-3787F789EC56}"/>
    <cellStyle name="middle 5 3" xfId="12676" xr:uid="{67C7FBDA-B4B5-4E75-A0FD-9E161FADD0CB}"/>
    <cellStyle name="middle 5 3 2" xfId="33063" xr:uid="{4A6EA278-02EC-4B6D-AF16-B88D37F640E3}"/>
    <cellStyle name="middle 5 4" xfId="12677" xr:uid="{01597D4F-A10F-4240-B1F3-93BA76D8B8F3}"/>
    <cellStyle name="middle 5 4 2" xfId="33064" xr:uid="{9BA9D880-1321-4C36-8CA8-B966EAF5B255}"/>
    <cellStyle name="middle 5 5" xfId="12678" xr:uid="{5ECB4C20-C599-4500-B012-C56D8FE51512}"/>
    <cellStyle name="middle 5 5 2" xfId="33065" xr:uid="{0C840026-ED2A-4D94-86D7-5214C13A3DFB}"/>
    <cellStyle name="middle 5 6" xfId="12679" xr:uid="{34885547-A21C-4EDD-84C9-96E61299DE87}"/>
    <cellStyle name="middle 5 6 2" xfId="33066" xr:uid="{CEFBC5D4-327E-4C77-9EB8-4639CE3F9D2D}"/>
    <cellStyle name="middle 5 7" xfId="12680" xr:uid="{58B7FBBB-511B-441F-A9A7-1639631C0A37}"/>
    <cellStyle name="middle 5 7 2" xfId="33067" xr:uid="{D0AF4D5C-FA9D-4124-A01A-9CE207E5BC95}"/>
    <cellStyle name="middle 5 8" xfId="12681" xr:uid="{5F0A4091-634E-4125-9A41-05B2B625B7F8}"/>
    <cellStyle name="middle 5 8 2" xfId="33068" xr:uid="{D050F2AA-30F3-4AB5-A123-419332197FF9}"/>
    <cellStyle name="middle 5 9" xfId="12682" xr:uid="{242C31E7-E052-4245-8D01-E399AD5E6726}"/>
    <cellStyle name="middle 5 9 2" xfId="33069" xr:uid="{DD4A4B38-07A3-44AC-B8FD-78A06B60A183}"/>
    <cellStyle name="middle 6" xfId="12683" xr:uid="{3A0FC655-F556-4BB8-AEFC-04ADFBF24B4F}"/>
    <cellStyle name="middle 6 2" xfId="33070" xr:uid="{B654A9B0-172F-4A24-83F5-1FA3A7AA72B2}"/>
    <cellStyle name="middle 7" xfId="12684" xr:uid="{76251E0B-4D87-4365-82F8-6D6F1F23595A}"/>
    <cellStyle name="middle 7 2" xfId="33071" xr:uid="{FF8CD41A-364A-4018-A985-9DD0F1D3A24A}"/>
    <cellStyle name="middle 8" xfId="12685" xr:uid="{421161B3-6E07-4F22-97C8-BC1B061C22F4}"/>
    <cellStyle name="middle 8 2" xfId="33072" xr:uid="{436C714F-8C69-4026-ABEA-89BC78882921}"/>
    <cellStyle name="middle 9" xfId="12686" xr:uid="{8ACD7A41-09CF-49BB-A9C9-42B7F696D15E}"/>
    <cellStyle name="middle 9 2" xfId="33073" xr:uid="{16743F1A-34ED-4453-B68B-10B404FF74E3}"/>
    <cellStyle name="middle2" xfId="431" xr:uid="{39844A1E-9FEB-4233-A891-31B37B18BD50}"/>
    <cellStyle name="middle2 10" xfId="12687" xr:uid="{AB2ACA4B-59ED-4C29-87AF-D4549F059411}"/>
    <cellStyle name="middle2 10 2" xfId="33074" xr:uid="{A5D6C406-A095-4594-A4DF-6436811EC8B1}"/>
    <cellStyle name="middle2 11" xfId="12688" xr:uid="{E7B6F66E-09EC-409D-92E4-86AC12740568}"/>
    <cellStyle name="middle2 11 2" xfId="33075" xr:uid="{9C3D0C09-F472-439A-A927-13CF43C56543}"/>
    <cellStyle name="middle2 12" xfId="12689" xr:uid="{D3297EC9-7855-45C4-A0CF-DD1275E35270}"/>
    <cellStyle name="middle2 12 2" xfId="33076" xr:uid="{7DC50F0D-1185-492A-8279-F28CC7FED188}"/>
    <cellStyle name="middle2 13" xfId="33077" xr:uid="{49A57FC6-8967-46A9-AD33-964C3D1D93AF}"/>
    <cellStyle name="middle2 2" xfId="12690" xr:uid="{96573091-875C-4662-A91E-B182E9CDD51E}"/>
    <cellStyle name="middle2 2 10" xfId="12691" xr:uid="{FE39825B-ED03-400E-A1D6-D2A57425E570}"/>
    <cellStyle name="middle2 2 10 2" xfId="33078" xr:uid="{B02D37B3-1C26-4026-90EB-425AC05B825B}"/>
    <cellStyle name="middle2 2 11" xfId="12692" xr:uid="{36EE9750-E61B-4F11-B2AF-D6C308E7A4A1}"/>
    <cellStyle name="middle2 2 11 2" xfId="33079" xr:uid="{A72F7468-C66B-4630-BCB1-62DD4C040FAB}"/>
    <cellStyle name="middle2 2 12" xfId="33080" xr:uid="{40D1E81A-55A2-4703-96D0-B5ED6DA90389}"/>
    <cellStyle name="middle2 2 2" xfId="12693" xr:uid="{5974AF52-E324-4284-AF28-1194E73E2F56}"/>
    <cellStyle name="middle2 2 2 10" xfId="12694" xr:uid="{FE907CD4-D4A1-4D83-A5CE-4E23ADC13893}"/>
    <cellStyle name="middle2 2 2 10 2" xfId="33081" xr:uid="{D27AE49F-4A0F-4466-A0F3-559C32C65C2A}"/>
    <cellStyle name="middle2 2 2 11" xfId="33082" xr:uid="{D955DE31-0703-4FCB-B3D9-325566A90885}"/>
    <cellStyle name="middle2 2 2 2" xfId="12695" xr:uid="{A2D46BA4-827F-4BE9-B9E6-569D73A59F46}"/>
    <cellStyle name="middle2 2 2 2 10" xfId="33083" xr:uid="{F84FDB64-9732-49F0-8E7F-D6B2C0E2A46B}"/>
    <cellStyle name="middle2 2 2 2 2" xfId="12696" xr:uid="{61316578-A806-4359-BEAB-F55BFD38E3C2}"/>
    <cellStyle name="middle2 2 2 2 2 2" xfId="33084" xr:uid="{D9A0EDC0-A874-4F56-9AC8-91D7789F025E}"/>
    <cellStyle name="middle2 2 2 2 3" xfId="12697" xr:uid="{BF710C96-B02E-433B-9736-A5A7765B14BB}"/>
    <cellStyle name="middle2 2 2 2 3 2" xfId="33085" xr:uid="{B903BD60-1B1A-49A5-A866-1CFB24E72478}"/>
    <cellStyle name="middle2 2 2 2 4" xfId="12698" xr:uid="{B9866704-3A3B-4F6D-ACF0-F27649F6BE3D}"/>
    <cellStyle name="middle2 2 2 2 4 2" xfId="33086" xr:uid="{23500346-A109-4583-B3D4-665EC0B716B8}"/>
    <cellStyle name="middle2 2 2 2 5" xfId="12699" xr:uid="{8ECBFFE7-C4D1-4FEC-8AD9-DF79AEA06371}"/>
    <cellStyle name="middle2 2 2 2 5 2" xfId="33087" xr:uid="{59A151B7-4B98-4AA8-BB98-CA251E985AD9}"/>
    <cellStyle name="middle2 2 2 2 6" xfId="12700" xr:uid="{8B9A44BC-8FCD-4232-AA38-1C89A219FFF0}"/>
    <cellStyle name="middle2 2 2 2 6 2" xfId="33088" xr:uid="{6CCF9E51-7299-4177-B682-4D10320CDAF9}"/>
    <cellStyle name="middle2 2 2 2 7" xfId="12701" xr:uid="{A1242116-7789-401B-8C10-25D106E99F82}"/>
    <cellStyle name="middle2 2 2 2 7 2" xfId="33089" xr:uid="{6A1AF06D-5FCA-4EA9-82B4-86FBD92C3324}"/>
    <cellStyle name="middle2 2 2 2 8" xfId="12702" xr:uid="{07A2D12B-18AC-4238-827C-3D42A480F893}"/>
    <cellStyle name="middle2 2 2 2 8 2" xfId="33090" xr:uid="{B343CC2C-7B00-4E3E-8C42-16C73E9A8F30}"/>
    <cellStyle name="middle2 2 2 2 9" xfId="12703" xr:uid="{A89C470A-040C-4CC7-8965-3E04FB8425A1}"/>
    <cellStyle name="middle2 2 2 2 9 2" xfId="33091" xr:uid="{7FC6BFFE-7AB9-4022-AF0A-30648A1D2789}"/>
    <cellStyle name="middle2 2 2 3" xfId="12704" xr:uid="{D284148F-F95A-4A80-B4F6-140B5C417BFE}"/>
    <cellStyle name="middle2 2 2 3 2" xfId="33092" xr:uid="{8B2421F2-0D67-44EB-9C33-916D78419A18}"/>
    <cellStyle name="middle2 2 2 4" xfId="12705" xr:uid="{4EEA9A99-0533-4A1D-8BD1-F39D170A1990}"/>
    <cellStyle name="middle2 2 2 4 2" xfId="33093" xr:uid="{6F1F9E16-E52D-4CED-9F69-3081E7FE3468}"/>
    <cellStyle name="middle2 2 2 5" xfId="12706" xr:uid="{E8BF4B1B-51D8-4DB2-80B1-E93A8C39D401}"/>
    <cellStyle name="middle2 2 2 5 2" xfId="33094" xr:uid="{1A2691C9-F617-409E-A69B-2917116D9AA4}"/>
    <cellStyle name="middle2 2 2 6" xfId="12707" xr:uid="{488F1BC9-5172-42EE-8E72-BF97F9AB9413}"/>
    <cellStyle name="middle2 2 2 6 2" xfId="33095" xr:uid="{5BEFE258-D4EF-4DBB-90E4-102D5DB06D35}"/>
    <cellStyle name="middle2 2 2 7" xfId="12708" xr:uid="{4511A7B1-64DC-4620-8EA5-1A260DCD4258}"/>
    <cellStyle name="middle2 2 2 7 2" xfId="33096" xr:uid="{C22EDA6E-87EC-4DAD-99FC-EFC8117AE10F}"/>
    <cellStyle name="middle2 2 2 8" xfId="12709" xr:uid="{82C1EB29-AF3F-4750-B62A-9183E864342D}"/>
    <cellStyle name="middle2 2 2 8 2" xfId="33097" xr:uid="{947B04D2-08FB-4B6C-8E9B-FEFD05183D31}"/>
    <cellStyle name="middle2 2 2 9" xfId="12710" xr:uid="{41F50353-3220-45E5-8E9A-DAA68D80DEDB}"/>
    <cellStyle name="middle2 2 2 9 2" xfId="33098" xr:uid="{F2B77C4A-E797-438D-88C6-1E5CCC01B3CB}"/>
    <cellStyle name="middle2 2 3" xfId="12711" xr:uid="{4B61698F-4EE7-49F0-B6D9-AF16F3FF4281}"/>
    <cellStyle name="middle2 2 3 10" xfId="33099" xr:uid="{D4933ECC-DA68-4E0D-A2BB-A2235DF24659}"/>
    <cellStyle name="middle2 2 3 2" xfId="12712" xr:uid="{BC483E6E-4E60-44AD-967F-39D971547025}"/>
    <cellStyle name="middle2 2 3 2 2" xfId="33100" xr:uid="{10DDCB3D-C893-4517-A870-ACF85F28867F}"/>
    <cellStyle name="middle2 2 3 3" xfId="12713" xr:uid="{578ADEED-7B40-4688-9A44-2E0DE6FE2ABF}"/>
    <cellStyle name="middle2 2 3 3 2" xfId="33101" xr:uid="{482E1C38-E1B4-4DAB-A842-B95EC22CA594}"/>
    <cellStyle name="middle2 2 3 4" xfId="12714" xr:uid="{F5407968-4793-4309-8282-B0587EB2C150}"/>
    <cellStyle name="middle2 2 3 4 2" xfId="33102" xr:uid="{9F8BCE28-A66F-413B-AB67-7261983A7EE9}"/>
    <cellStyle name="middle2 2 3 5" xfId="12715" xr:uid="{E17F0207-67AF-4D48-9E68-6B29CD2AD076}"/>
    <cellStyle name="middle2 2 3 5 2" xfId="33103" xr:uid="{E2DD381E-D3DA-475A-8E91-CDCE5DF6A7AE}"/>
    <cellStyle name="middle2 2 3 6" xfId="12716" xr:uid="{1B7C7188-BE60-4535-8931-B518145083C8}"/>
    <cellStyle name="middle2 2 3 6 2" xfId="33104" xr:uid="{BBED2E63-AB54-4925-B617-020F72792AA3}"/>
    <cellStyle name="middle2 2 3 7" xfId="12717" xr:uid="{612E0247-BC23-40AB-B4E7-0944DA2B7DA3}"/>
    <cellStyle name="middle2 2 3 7 2" xfId="33105" xr:uid="{C87F8434-D020-43C2-A53C-FE9C16A347FB}"/>
    <cellStyle name="middle2 2 3 8" xfId="12718" xr:uid="{DDD0012A-C112-40AD-BC7E-DA33727CFB95}"/>
    <cellStyle name="middle2 2 3 8 2" xfId="33106" xr:uid="{27E86E06-5577-4DB0-81A9-32461E495BCD}"/>
    <cellStyle name="middle2 2 3 9" xfId="12719" xr:uid="{BFAB4C1F-34A9-4493-AE90-2057E54DA5C6}"/>
    <cellStyle name="middle2 2 3 9 2" xfId="33107" xr:uid="{744594AD-0AB9-4218-9E2F-CB1D8742CEE0}"/>
    <cellStyle name="middle2 2 4" xfId="12720" xr:uid="{63223038-B85E-4590-9591-C2C02FA296DC}"/>
    <cellStyle name="middle2 2 4 2" xfId="33108" xr:uid="{BF86B57B-5E95-4AF2-B677-8C23EB66B942}"/>
    <cellStyle name="middle2 2 5" xfId="12721" xr:uid="{AEBE184A-8DA9-4013-97E6-D23D8AA1E7A0}"/>
    <cellStyle name="middle2 2 5 2" xfId="33109" xr:uid="{F8350CC3-1B7F-4DD8-8A8A-C73045099DE9}"/>
    <cellStyle name="middle2 2 6" xfId="12722" xr:uid="{533A074A-29EB-4CBB-8435-B3EC942A583B}"/>
    <cellStyle name="middle2 2 6 2" xfId="33110" xr:uid="{07C30F92-3E42-44FD-BF66-A00E1446A3FE}"/>
    <cellStyle name="middle2 2 7" xfId="12723" xr:uid="{A55C04EC-BD94-4B74-8657-43F7DB56ECE5}"/>
    <cellStyle name="middle2 2 7 2" xfId="33111" xr:uid="{D0901F53-AF9B-43B0-A10D-BA566CE1A909}"/>
    <cellStyle name="middle2 2 8" xfId="12724" xr:uid="{B413F5F0-C0DA-4C7F-96D8-DF20E2FF8567}"/>
    <cellStyle name="middle2 2 8 2" xfId="33112" xr:uid="{4E4CB5C3-3C39-488E-A383-A173EC025D72}"/>
    <cellStyle name="middle2 2 9" xfId="12725" xr:uid="{33A630FA-1C0E-4D23-BE20-07464A3613A2}"/>
    <cellStyle name="middle2 2 9 2" xfId="33113" xr:uid="{C3F07979-01B3-432A-8E78-2563FA29CE06}"/>
    <cellStyle name="middle2 3" xfId="12726" xr:uid="{78ED95B0-2280-4DBD-8D94-F1076F5A573E}"/>
    <cellStyle name="middle2 3 10" xfId="12727" xr:uid="{06500ACF-101F-4F23-B9A7-6BFE59BDED2B}"/>
    <cellStyle name="middle2 3 10 2" xfId="33114" xr:uid="{BC60D4A1-A383-431B-8418-EDCE6E8B415A}"/>
    <cellStyle name="middle2 3 11" xfId="12728" xr:uid="{FDD8F0EB-AEC2-4D23-A379-3CBFD0C2E9E4}"/>
    <cellStyle name="middle2 3 11 2" xfId="33115" xr:uid="{BA6DD145-BB7B-4D60-93D8-C3E0F57BCC0C}"/>
    <cellStyle name="middle2 3 12" xfId="33116" xr:uid="{536F1106-6C27-4A21-8E04-1F336FC5AECF}"/>
    <cellStyle name="middle2 3 2" xfId="12729" xr:uid="{92700171-4673-4E27-A376-8BBB483ECAB8}"/>
    <cellStyle name="middle2 3 2 10" xfId="12730" xr:uid="{CE7DFEE7-DE15-484F-8E1E-F88E8C97B7CE}"/>
    <cellStyle name="middle2 3 2 10 2" xfId="33117" xr:uid="{A2FD1389-DD07-4818-B8BA-55277DC6ECE7}"/>
    <cellStyle name="middle2 3 2 11" xfId="33118" xr:uid="{778A9A72-971F-4FA7-953F-D43F57DB9B13}"/>
    <cellStyle name="middle2 3 2 2" xfId="12731" xr:uid="{09D8633B-5442-4907-9E79-892151D2D4A4}"/>
    <cellStyle name="middle2 3 2 2 10" xfId="33119" xr:uid="{3CAE7C61-7443-45A8-8EF7-56B3B0ED3AA2}"/>
    <cellStyle name="middle2 3 2 2 2" xfId="12732" xr:uid="{1CAEB415-028D-47FF-90B6-FAC55A6E60AB}"/>
    <cellStyle name="middle2 3 2 2 2 2" xfId="33120" xr:uid="{1D4A2E70-DE5B-435E-9678-2C3C447CB390}"/>
    <cellStyle name="middle2 3 2 2 3" xfId="12733" xr:uid="{3D5C2767-127C-4E03-80D9-29D38C0F1601}"/>
    <cellStyle name="middle2 3 2 2 3 2" xfId="33121" xr:uid="{DF4AF196-AEFD-4ACA-8EB8-34F09DBC373C}"/>
    <cellStyle name="middle2 3 2 2 4" xfId="12734" xr:uid="{87B5C1D3-BBE3-442A-9FFE-2B4E7C6AB6E0}"/>
    <cellStyle name="middle2 3 2 2 4 2" xfId="33122" xr:uid="{55AB89E1-8A36-47AD-8EA5-915321102490}"/>
    <cellStyle name="middle2 3 2 2 5" xfId="12735" xr:uid="{DD6A1DCA-22B1-4F45-928F-376BC1274685}"/>
    <cellStyle name="middle2 3 2 2 5 2" xfId="33123" xr:uid="{7DD47683-6080-48BD-80A4-972F3658E473}"/>
    <cellStyle name="middle2 3 2 2 6" xfId="12736" xr:uid="{931C5542-B895-4F85-A86E-B4B0E024C594}"/>
    <cellStyle name="middle2 3 2 2 6 2" xfId="33124" xr:uid="{0260BCCC-7C1D-49DC-8CB3-343403BC6DFE}"/>
    <cellStyle name="middle2 3 2 2 7" xfId="12737" xr:uid="{1E55C0D5-7BB0-47E3-9D90-F4BEFC2F7C14}"/>
    <cellStyle name="middle2 3 2 2 7 2" xfId="33125" xr:uid="{8F642AFA-092C-4196-9BAF-B6B7AFF496C8}"/>
    <cellStyle name="middle2 3 2 2 8" xfId="12738" xr:uid="{E9C3273B-257C-4A97-953E-38365798AD95}"/>
    <cellStyle name="middle2 3 2 2 8 2" xfId="33126" xr:uid="{B161976C-3406-4BFB-9287-5DDBF2044B91}"/>
    <cellStyle name="middle2 3 2 2 9" xfId="12739" xr:uid="{A9ADD31E-77B7-4573-A7A1-8422F71F4962}"/>
    <cellStyle name="middle2 3 2 2 9 2" xfId="33127" xr:uid="{2C7DA8BA-7511-4D46-BC36-45B8FDA904CA}"/>
    <cellStyle name="middle2 3 2 3" xfId="12740" xr:uid="{BDDD2268-8417-4926-AAED-10DD4638028C}"/>
    <cellStyle name="middle2 3 2 3 2" xfId="33128" xr:uid="{C638BEFA-D1E5-4585-93D0-96C7ADC3AD14}"/>
    <cellStyle name="middle2 3 2 4" xfId="12741" xr:uid="{F55B1372-C0E4-44ED-8278-6369774BAC59}"/>
    <cellStyle name="middle2 3 2 4 2" xfId="33129" xr:uid="{4FEDF177-70FF-4B61-B259-DE7E33C16596}"/>
    <cellStyle name="middle2 3 2 5" xfId="12742" xr:uid="{7F4CF90B-FB22-47E1-BE60-DF111CE3BB04}"/>
    <cellStyle name="middle2 3 2 5 2" xfId="33130" xr:uid="{4FE33384-DF1B-41EF-AA90-F8555204DA9A}"/>
    <cellStyle name="middle2 3 2 6" xfId="12743" xr:uid="{459188D6-1110-44DA-A287-7706BA094E37}"/>
    <cellStyle name="middle2 3 2 6 2" xfId="33131" xr:uid="{24493766-00C0-44B5-AF55-D5AA6C56CE7F}"/>
    <cellStyle name="middle2 3 2 7" xfId="12744" xr:uid="{AEBDC884-543A-4FE3-900B-5402218611D0}"/>
    <cellStyle name="middle2 3 2 7 2" xfId="33132" xr:uid="{9B101EE8-246A-4326-807A-1A9AC5916577}"/>
    <cellStyle name="middle2 3 2 8" xfId="12745" xr:uid="{845A784C-EBA4-4292-BC03-01E53DBDE7E5}"/>
    <cellStyle name="middle2 3 2 8 2" xfId="33133" xr:uid="{E829FEAC-D0B0-4CC8-8F38-01437E7E4B6C}"/>
    <cellStyle name="middle2 3 2 9" xfId="12746" xr:uid="{DB4038A3-287C-481A-B9C1-ABF5713D87BC}"/>
    <cellStyle name="middle2 3 2 9 2" xfId="33134" xr:uid="{E5744E14-E232-4D38-BDCB-EADF811C4759}"/>
    <cellStyle name="middle2 3 3" xfId="12747" xr:uid="{F5562DDC-5990-4C66-8DA5-3E58B36AA00B}"/>
    <cellStyle name="middle2 3 3 10" xfId="33135" xr:uid="{95810207-BE8B-4E02-8C2F-011F25AEE7C8}"/>
    <cellStyle name="middle2 3 3 2" xfId="12748" xr:uid="{5E3B7C5A-4B09-40E0-8557-118CFCF29B0D}"/>
    <cellStyle name="middle2 3 3 2 2" xfId="33136" xr:uid="{3D47F946-F992-4301-99BE-4E5C27BB4145}"/>
    <cellStyle name="middle2 3 3 3" xfId="12749" xr:uid="{35A2DAB0-196D-42F4-A4DA-D4E13A0F0685}"/>
    <cellStyle name="middle2 3 3 3 2" xfId="33137" xr:uid="{A7A4FDBC-7648-41BF-946F-DFD6A0E17F69}"/>
    <cellStyle name="middle2 3 3 4" xfId="12750" xr:uid="{3DA81AA1-C4E7-4A0B-8F1C-1652F5821F56}"/>
    <cellStyle name="middle2 3 3 4 2" xfId="33138" xr:uid="{704E9E35-3829-42FB-9BC1-A2E7843E0624}"/>
    <cellStyle name="middle2 3 3 5" xfId="12751" xr:uid="{941419DC-3AB5-4F49-B111-56C4F1D75543}"/>
    <cellStyle name="middle2 3 3 5 2" xfId="33139" xr:uid="{440CA7F0-4DB4-4F48-A175-A233E7889B3A}"/>
    <cellStyle name="middle2 3 3 6" xfId="12752" xr:uid="{CF75ACDD-D51F-43E8-90E6-BC87C85EC90B}"/>
    <cellStyle name="middle2 3 3 6 2" xfId="33140" xr:uid="{9DA3B8B6-9FE1-4FC1-B552-0B56A05EE0E6}"/>
    <cellStyle name="middle2 3 3 7" xfId="12753" xr:uid="{2224CA90-F8E8-4DA1-9FF3-2711463AF17B}"/>
    <cellStyle name="middle2 3 3 7 2" xfId="33141" xr:uid="{72A77296-2361-40EE-8F6E-E83939AC65EC}"/>
    <cellStyle name="middle2 3 3 8" xfId="12754" xr:uid="{9FEEE003-D259-4703-8CE7-306D64CE57DA}"/>
    <cellStyle name="middle2 3 3 8 2" xfId="33142" xr:uid="{C362768A-AE58-4AE8-A82A-BBDE1EACF787}"/>
    <cellStyle name="middle2 3 3 9" xfId="12755" xr:uid="{4EF42E9B-3F34-469D-8462-C8E8B1617516}"/>
    <cellStyle name="middle2 3 3 9 2" xfId="33143" xr:uid="{A1806008-832B-4258-96CB-F31BBBCB073D}"/>
    <cellStyle name="middle2 3 4" xfId="12756" xr:uid="{262E044A-793C-400C-A579-91CB63B5E3AA}"/>
    <cellStyle name="middle2 3 4 2" xfId="33144" xr:uid="{B989DC93-9B82-4F16-9295-8E4605113FF7}"/>
    <cellStyle name="middle2 3 5" xfId="12757" xr:uid="{F9D9A294-380E-479E-8391-3779BC912F72}"/>
    <cellStyle name="middle2 3 5 2" xfId="33145" xr:uid="{AAA77D9B-71D6-448D-ACCF-5B701F153A67}"/>
    <cellStyle name="middle2 3 6" xfId="12758" xr:uid="{5F676735-3E36-44DF-AD25-7113AA57F8CC}"/>
    <cellStyle name="middle2 3 6 2" xfId="33146" xr:uid="{871F0922-BC9F-42BB-ACDA-BC88AC4F5CB0}"/>
    <cellStyle name="middle2 3 7" xfId="12759" xr:uid="{0D0CAD64-1B48-4A2D-995E-C8DC9E8B53D5}"/>
    <cellStyle name="middle2 3 7 2" xfId="33147" xr:uid="{41ACD5F7-382B-4CB6-954A-82FC9B9A4A20}"/>
    <cellStyle name="middle2 3 8" xfId="12760" xr:uid="{D2A930F2-D71C-495A-9853-A60B2E75E4A0}"/>
    <cellStyle name="middle2 3 8 2" xfId="33148" xr:uid="{E17C6B7C-9936-42C8-BFCB-48149F0BD7D3}"/>
    <cellStyle name="middle2 3 9" xfId="12761" xr:uid="{2FB666AE-193D-447D-9AFA-ADB90706690B}"/>
    <cellStyle name="middle2 3 9 2" xfId="33149" xr:uid="{63ED7829-602F-4CEB-ABB5-FE707661057D}"/>
    <cellStyle name="middle2 4" xfId="12762" xr:uid="{B377715C-4E8B-4E52-AD62-37A891E7FE7A}"/>
    <cellStyle name="middle2 4 10" xfId="12763" xr:uid="{867B8583-DE62-4720-AD16-C8E26F0BF8DD}"/>
    <cellStyle name="middle2 4 10 2" xfId="33150" xr:uid="{ED1930F7-71AB-4828-A5DD-4A915C4AFF4A}"/>
    <cellStyle name="middle2 4 11" xfId="33151" xr:uid="{8E5513EF-C6AB-4B12-B259-EB90D62D0973}"/>
    <cellStyle name="middle2 4 2" xfId="12764" xr:uid="{2EBFD577-5520-4245-B0DE-46B6424CCF88}"/>
    <cellStyle name="middle2 4 2 10" xfId="33152" xr:uid="{1C68B94A-7E17-4946-BD0E-92BA6E5DDC70}"/>
    <cellStyle name="middle2 4 2 2" xfId="12765" xr:uid="{3931ACD2-2232-4AD1-9303-3C49DE0388EE}"/>
    <cellStyle name="middle2 4 2 2 2" xfId="33153" xr:uid="{37A97539-68B2-4507-8D53-9EE560A10A94}"/>
    <cellStyle name="middle2 4 2 3" xfId="12766" xr:uid="{8E14FD24-C644-4983-871B-4C6372F0110A}"/>
    <cellStyle name="middle2 4 2 3 2" xfId="33154" xr:uid="{022FEE13-F9A5-4795-AD56-258E021A8EE9}"/>
    <cellStyle name="middle2 4 2 4" xfId="12767" xr:uid="{05B5BCF2-2EFE-46A7-B584-596E82E9384F}"/>
    <cellStyle name="middle2 4 2 4 2" xfId="33155" xr:uid="{B458873B-1F2F-4945-A12F-9F8A878D3150}"/>
    <cellStyle name="middle2 4 2 5" xfId="12768" xr:uid="{AEB4CD47-BE76-4D80-AC5F-A5CCEA5C0CA5}"/>
    <cellStyle name="middle2 4 2 5 2" xfId="33156" xr:uid="{2DF107C3-75FC-4050-BCF8-9F02C480CE6D}"/>
    <cellStyle name="middle2 4 2 6" xfId="12769" xr:uid="{40812A73-0A72-4C7F-AEF9-FE4389DEC454}"/>
    <cellStyle name="middle2 4 2 6 2" xfId="33157" xr:uid="{9BEEE5A6-7180-437F-84BF-6D36110A4D46}"/>
    <cellStyle name="middle2 4 2 7" xfId="12770" xr:uid="{2681D905-2FB9-490F-B2FE-A874E25FC2DC}"/>
    <cellStyle name="middle2 4 2 7 2" xfId="33158" xr:uid="{E55A37A5-742C-47AD-9B7D-1DCEAB80043A}"/>
    <cellStyle name="middle2 4 2 8" xfId="12771" xr:uid="{9A541714-28A8-4229-9E13-5E7FCF7BDD74}"/>
    <cellStyle name="middle2 4 2 8 2" xfId="33159" xr:uid="{223CEF33-2531-4B8E-8D7E-584608860D14}"/>
    <cellStyle name="middle2 4 2 9" xfId="12772" xr:uid="{540DAA7C-0774-4FD0-BB22-2AEB9BAFDB28}"/>
    <cellStyle name="middle2 4 2 9 2" xfId="33160" xr:uid="{0BDA257C-8120-45C3-A670-DAF553A6FC11}"/>
    <cellStyle name="middle2 4 3" xfId="12773" xr:uid="{75AA0B86-E30C-4961-A30A-8CC2D92FDECC}"/>
    <cellStyle name="middle2 4 3 2" xfId="33161" xr:uid="{17322673-D666-47CE-8F59-81F54344D0A0}"/>
    <cellStyle name="middle2 4 4" xfId="12774" xr:uid="{8F84107A-041E-4FCA-949A-FF0F950B7A4A}"/>
    <cellStyle name="middle2 4 4 2" xfId="33162" xr:uid="{FFF67751-D23A-4A07-A808-3D83273C9C54}"/>
    <cellStyle name="middle2 4 5" xfId="12775" xr:uid="{00356A65-0588-40C0-8905-C294833BA7CE}"/>
    <cellStyle name="middle2 4 5 2" xfId="33163" xr:uid="{65434784-A189-4196-B39A-12694CE03571}"/>
    <cellStyle name="middle2 4 6" xfId="12776" xr:uid="{4C62050A-35A4-47B8-99FD-4B4B8A61C1C1}"/>
    <cellStyle name="middle2 4 6 2" xfId="33164" xr:uid="{513F96F9-6A8A-4442-8BBE-82B491B779B5}"/>
    <cellStyle name="middle2 4 7" xfId="12777" xr:uid="{A08FDD2D-77CC-471C-B6EF-ECF884A5919A}"/>
    <cellStyle name="middle2 4 7 2" xfId="33165" xr:uid="{6FF3F10B-F33A-4111-873B-52E84ACE793D}"/>
    <cellStyle name="middle2 4 8" xfId="12778" xr:uid="{87872F3F-DAAF-4A0E-9DA9-3BFB0D09924B}"/>
    <cellStyle name="middle2 4 8 2" xfId="33166" xr:uid="{40256945-1304-45CA-A507-8CF15A254B5A}"/>
    <cellStyle name="middle2 4 9" xfId="12779" xr:uid="{5523CA7E-9B5E-4514-9759-F23AA9A719A2}"/>
    <cellStyle name="middle2 4 9 2" xfId="33167" xr:uid="{27AAA6B6-E52D-4D7E-8902-A24FE3F9E52F}"/>
    <cellStyle name="middle2 5" xfId="12780" xr:uid="{CF79049E-E416-499D-994A-EAF3AB78B2E6}"/>
    <cellStyle name="middle2 5 10" xfId="33168" xr:uid="{C183A072-C990-42FE-9CF4-E7DFE45D8EB6}"/>
    <cellStyle name="middle2 5 2" xfId="12781" xr:uid="{1DE50CAB-EEBD-4A17-8380-F77A19060027}"/>
    <cellStyle name="middle2 5 2 2" xfId="33169" xr:uid="{2AB48DBD-3023-43C1-8F9C-C4C1A11A0959}"/>
    <cellStyle name="middle2 5 3" xfId="12782" xr:uid="{CE163A06-9C65-4D6D-AA2A-161EEECAD37F}"/>
    <cellStyle name="middle2 5 3 2" xfId="33170" xr:uid="{2D86DC58-F081-429E-9D56-602FB2E21D25}"/>
    <cellStyle name="middle2 5 4" xfId="12783" xr:uid="{90E73715-2B22-4D09-9A4F-20BA7FAEBDA5}"/>
    <cellStyle name="middle2 5 4 2" xfId="33171" xr:uid="{678A1F7B-8560-48DD-B54C-5DD3E5D4CB76}"/>
    <cellStyle name="middle2 5 5" xfId="12784" xr:uid="{FC6CAB68-6E28-4F89-B237-F0C2FAE500CC}"/>
    <cellStyle name="middle2 5 5 2" xfId="33172" xr:uid="{2F4512F5-9DA1-44C8-B038-46A9D38AECDB}"/>
    <cellStyle name="middle2 5 6" xfId="12785" xr:uid="{AAC7E130-23D6-4EBC-BD06-BA1482F87359}"/>
    <cellStyle name="middle2 5 6 2" xfId="33173" xr:uid="{1300EF7E-C91D-4AD3-8553-43035FA0C2FC}"/>
    <cellStyle name="middle2 5 7" xfId="12786" xr:uid="{9717A5C3-60E1-488C-B13F-AE59894BA5FF}"/>
    <cellStyle name="middle2 5 7 2" xfId="33174" xr:uid="{DAB9AEC0-90C6-4227-9EC1-CA80496B0793}"/>
    <cellStyle name="middle2 5 8" xfId="12787" xr:uid="{F705A2C6-A7CD-4EA0-8781-F553FC606ADC}"/>
    <cellStyle name="middle2 5 8 2" xfId="33175" xr:uid="{B41CCBCD-EEA2-4BA1-BB3C-AE361D77DB6C}"/>
    <cellStyle name="middle2 5 9" xfId="12788" xr:uid="{CEDFEBDA-6C01-4C8A-81DA-E627354D2234}"/>
    <cellStyle name="middle2 5 9 2" xfId="33176" xr:uid="{4CFEA306-11D8-43A7-905A-0C16301288EA}"/>
    <cellStyle name="middle2 6" xfId="12789" xr:uid="{DE500E4C-6AFD-4B97-84BE-4C82AD272E97}"/>
    <cellStyle name="middle2 6 2" xfId="33177" xr:uid="{14F6D2FB-1A02-4085-8E64-60E1E04C3DFF}"/>
    <cellStyle name="middle2 7" xfId="12790" xr:uid="{4F754AF0-300F-4B33-87D5-25CCCA841120}"/>
    <cellStyle name="middle2 7 2" xfId="33178" xr:uid="{65359E79-60CD-4307-885C-F6C605462FB4}"/>
    <cellStyle name="middle2 8" xfId="12791" xr:uid="{EAA18A57-C3BC-46C0-8CED-83BDF70740CE}"/>
    <cellStyle name="middle2 8 2" xfId="33179" xr:uid="{11B3EE9D-D55C-4470-9444-6F9669B4EEE8}"/>
    <cellStyle name="middle2 9" xfId="12792" xr:uid="{236E6E9F-92F2-4B1B-A33B-9D4B9F5A2E2D}"/>
    <cellStyle name="middle2 9 2" xfId="33180" xr:uid="{666882D7-9057-4B8A-9A9C-9AFFC25A32C2}"/>
    <cellStyle name="Migliaia (0)_ trend costi" xfId="432" xr:uid="{988B1CC1-C82D-48CD-8178-28883CBFE631}"/>
    <cellStyle name="Migliaia [0]_Costed BOM Skoda Fabia rev1 del 19 feb 02" xfId="172" xr:uid="{95F5B6BA-0AB3-4C3C-A49B-57138C51BF09}"/>
    <cellStyle name="Migliaia_02 MD report 0207_V00" xfId="433" xr:uid="{DE29B6D8-A687-4450-B74E-BC83F640412B}"/>
    <cellStyle name="Millares [0]_~0022748" xfId="434" xr:uid="{238D5EC0-30D9-49DF-9FB5-C96F51218F9B}"/>
    <cellStyle name="Millares_~0022748" xfId="435" xr:uid="{79568C69-187B-418F-8174-3EBDE46CA354}"/>
    <cellStyle name="Milliers [0]_!!!GO" xfId="173" xr:uid="{2EA7706D-3F1C-4A1C-93F6-2DFDC8E29789}"/>
    <cellStyle name="Milliers_!!!GO" xfId="174" xr:uid="{BFDD961A-3D5D-4E84-BFD2-1571A296B513}"/>
    <cellStyle name="mini" xfId="436" xr:uid="{934751C3-D6DC-4825-95FC-B094E4C474CC}"/>
    <cellStyle name="mini 10" xfId="12793" xr:uid="{C21C68D3-F4F2-4CAD-99C5-C9E25D416523}"/>
    <cellStyle name="mini 10 2" xfId="33181" xr:uid="{E7687358-CEA2-4BC9-9419-B621F1E29DBA}"/>
    <cellStyle name="mini 11" xfId="12794" xr:uid="{58DE146A-7520-49A8-8F9F-7DB92536177F}"/>
    <cellStyle name="mini 11 2" xfId="33182" xr:uid="{90614766-562A-4C5F-B2AA-89240BC8D3E6}"/>
    <cellStyle name="mini 12" xfId="12795" xr:uid="{96FE1CE3-5ABA-43D4-B81F-DBB71AEB42B8}"/>
    <cellStyle name="mini 12 2" xfId="33183" xr:uid="{EEDDD939-44BD-4A32-BE2C-B51A6C5F4217}"/>
    <cellStyle name="mini 13" xfId="33184" xr:uid="{D0564D98-8642-4303-9D22-5DE69F940158}"/>
    <cellStyle name="mini 2" xfId="12796" xr:uid="{C9260BAD-555D-4817-80D8-5BEB41AD4572}"/>
    <cellStyle name="mini 2 10" xfId="12797" xr:uid="{0A4F02B1-157D-47F7-A54E-C78ACBDE78E7}"/>
    <cellStyle name="mini 2 10 2" xfId="33185" xr:uid="{832055CC-068E-4825-9F27-B117233E5931}"/>
    <cellStyle name="mini 2 11" xfId="12798" xr:uid="{9017DCB4-E771-443C-9C94-8B0C4932C4C0}"/>
    <cellStyle name="mini 2 11 2" xfId="33186" xr:uid="{E961E6A7-B4CF-40AF-9F8C-0B7D0265F081}"/>
    <cellStyle name="mini 2 12" xfId="33187" xr:uid="{12445160-DB58-4F6F-8595-40C4858ADCC7}"/>
    <cellStyle name="mini 2 2" xfId="12799" xr:uid="{51C40773-C3CE-4448-A0AD-40DA11C06855}"/>
    <cellStyle name="mini 2 2 10" xfId="12800" xr:uid="{82F6EBD0-B1F4-4967-8702-37AA2C237DDF}"/>
    <cellStyle name="mini 2 2 10 2" xfId="33188" xr:uid="{BB84BFD0-AA42-4A0C-B36A-51DD9B639149}"/>
    <cellStyle name="mini 2 2 11" xfId="33189" xr:uid="{44A1FBF1-57FD-4A47-83D4-697FA110AE2B}"/>
    <cellStyle name="mini 2 2 2" xfId="12801" xr:uid="{154CFF2A-A650-4E73-BD95-B3E354CB71C9}"/>
    <cellStyle name="mini 2 2 2 10" xfId="33190" xr:uid="{328648C9-3F0C-4E39-9B22-69A8806338A2}"/>
    <cellStyle name="mini 2 2 2 2" xfId="12802" xr:uid="{AEE85A81-FD50-43E9-A761-F86714417E34}"/>
    <cellStyle name="mini 2 2 2 2 2" xfId="33191" xr:uid="{7FFDF10D-830D-4E90-93B5-232EC7CB3AE9}"/>
    <cellStyle name="mini 2 2 2 3" xfId="12803" xr:uid="{3F971289-D7BB-49DE-BF2B-633DE47EA10D}"/>
    <cellStyle name="mini 2 2 2 3 2" xfId="33192" xr:uid="{B0137BFC-E6A0-4C28-8D4E-3B7C8C36D47C}"/>
    <cellStyle name="mini 2 2 2 4" xfId="12804" xr:uid="{FD9916E8-0AC6-48C1-A218-D9E716DC925B}"/>
    <cellStyle name="mini 2 2 2 4 2" xfId="33193" xr:uid="{57DE5462-6795-460D-8900-0CE5BCCCFC37}"/>
    <cellStyle name="mini 2 2 2 5" xfId="12805" xr:uid="{77874A40-5D55-4CB2-B226-997859771F40}"/>
    <cellStyle name="mini 2 2 2 5 2" xfId="33194" xr:uid="{8F37DFA0-46E4-4FA1-9E16-5B70A9394899}"/>
    <cellStyle name="mini 2 2 2 6" xfId="12806" xr:uid="{59D1E64F-11C4-4A94-818E-D590F9A54686}"/>
    <cellStyle name="mini 2 2 2 6 2" xfId="33195" xr:uid="{3ED39CBE-D890-496C-8DFF-C3B76E19314F}"/>
    <cellStyle name="mini 2 2 2 7" xfId="12807" xr:uid="{A4401A32-ECF3-44BF-A394-91663909EF99}"/>
    <cellStyle name="mini 2 2 2 7 2" xfId="33196" xr:uid="{C6435AE6-B86A-4D5D-A108-D491CC4CC14B}"/>
    <cellStyle name="mini 2 2 2 8" xfId="12808" xr:uid="{38D56195-20B7-4E40-B784-CD0B5D5A9B72}"/>
    <cellStyle name="mini 2 2 2 8 2" xfId="33197" xr:uid="{59F2EF74-A602-4D17-9868-6D213A5551EF}"/>
    <cellStyle name="mini 2 2 2 9" xfId="12809" xr:uid="{649EC911-8FCC-440C-9A8B-E84376BB4B38}"/>
    <cellStyle name="mini 2 2 2 9 2" xfId="33198" xr:uid="{E80ABAA9-6580-451D-999D-DE8F63A0A3D2}"/>
    <cellStyle name="mini 2 2 3" xfId="12810" xr:uid="{FB68732F-4292-4639-BB45-9E84E17B1960}"/>
    <cellStyle name="mini 2 2 3 2" xfId="33199" xr:uid="{76342910-8A94-49DD-8B0C-533846A037E2}"/>
    <cellStyle name="mini 2 2 4" xfId="12811" xr:uid="{63BADF1B-59F9-4016-AB24-119870C5E3E6}"/>
    <cellStyle name="mini 2 2 4 2" xfId="33200" xr:uid="{B4851417-FFBF-4448-A660-72C45DB1B006}"/>
    <cellStyle name="mini 2 2 5" xfId="12812" xr:uid="{2EF78131-2AAC-42B8-8D1D-ECFDCCA87AF8}"/>
    <cellStyle name="mini 2 2 5 2" xfId="33201" xr:uid="{85F6B24B-97EA-4420-B3FB-D8F2A795F4DC}"/>
    <cellStyle name="mini 2 2 6" xfId="12813" xr:uid="{7B1D6652-9841-4535-8A10-614DCC569DDF}"/>
    <cellStyle name="mini 2 2 6 2" xfId="33202" xr:uid="{27FA4AA1-3D8F-445A-940C-B3B3131B212A}"/>
    <cellStyle name="mini 2 2 7" xfId="12814" xr:uid="{E127E2FD-1B92-4EF9-B41A-542FBC0687A4}"/>
    <cellStyle name="mini 2 2 7 2" xfId="33203" xr:uid="{2168F1F0-D26E-425B-ADF8-E452C639A45C}"/>
    <cellStyle name="mini 2 2 8" xfId="12815" xr:uid="{ECAF2688-6D7A-4B6B-AAF1-221966BEFA19}"/>
    <cellStyle name="mini 2 2 8 2" xfId="33204" xr:uid="{0891DED8-7CFD-4CE2-B271-2183569916EB}"/>
    <cellStyle name="mini 2 2 9" xfId="12816" xr:uid="{F95B9372-01CE-4030-B241-82171683DB8D}"/>
    <cellStyle name="mini 2 2 9 2" xfId="33205" xr:uid="{334A046D-F60A-481C-B757-234082E5162D}"/>
    <cellStyle name="mini 2 3" xfId="12817" xr:uid="{C236033C-BABF-497A-B353-E13C04A3BEF0}"/>
    <cellStyle name="mini 2 3 10" xfId="33206" xr:uid="{3123E6B7-580C-4DC8-BB9B-6366848AB8DC}"/>
    <cellStyle name="mini 2 3 2" xfId="12818" xr:uid="{CD1D5804-0660-4029-AB4B-CDB45DCE15BC}"/>
    <cellStyle name="mini 2 3 2 2" xfId="33207" xr:uid="{A341344D-5CEF-45AD-9BC5-596E3F0328A2}"/>
    <cellStyle name="mini 2 3 3" xfId="12819" xr:uid="{430718DC-99D2-40F9-9514-9EB9E0F89A02}"/>
    <cellStyle name="mini 2 3 3 2" xfId="33208" xr:uid="{2C6E486E-F87D-4793-8AAE-91F37213C49D}"/>
    <cellStyle name="mini 2 3 4" xfId="12820" xr:uid="{A09D526E-D295-45EE-802D-68AA032220BB}"/>
    <cellStyle name="mini 2 3 4 2" xfId="33209" xr:uid="{FA2E6783-CE80-4BD5-804D-5952FDC70C3B}"/>
    <cellStyle name="mini 2 3 5" xfId="12821" xr:uid="{11362418-1934-4441-B527-5A60BBAD1620}"/>
    <cellStyle name="mini 2 3 5 2" xfId="33210" xr:uid="{33B11D14-A8B8-4A03-B908-ACD3C96E80F9}"/>
    <cellStyle name="mini 2 3 6" xfId="12822" xr:uid="{FB25C485-DB5F-41EE-B48A-513C14D19C9E}"/>
    <cellStyle name="mini 2 3 6 2" xfId="33211" xr:uid="{6ADD1773-70E5-4906-8711-37A66CA3F3A9}"/>
    <cellStyle name="mini 2 3 7" xfId="12823" xr:uid="{64FBB9E6-4DEE-4E41-B6C9-866EAF32D26E}"/>
    <cellStyle name="mini 2 3 7 2" xfId="33212" xr:uid="{184D91B4-7867-4118-BEB9-14BC209DD465}"/>
    <cellStyle name="mini 2 3 8" xfId="12824" xr:uid="{B8864CC5-7ED8-4A18-83D6-0028325DFFCD}"/>
    <cellStyle name="mini 2 3 8 2" xfId="33213" xr:uid="{5520A5BD-B248-48C8-87CF-BB3050A26B5F}"/>
    <cellStyle name="mini 2 3 9" xfId="12825" xr:uid="{7E7B3370-1B64-4435-9A69-50F7A798C73C}"/>
    <cellStyle name="mini 2 3 9 2" xfId="33214" xr:uid="{982AA969-56BF-4931-AA55-283B76682D26}"/>
    <cellStyle name="mini 2 4" xfId="12826" xr:uid="{D0544C9A-F22A-434A-9526-B7BFD2DE8EF6}"/>
    <cellStyle name="mini 2 4 2" xfId="33215" xr:uid="{892FF81F-22D8-4E46-A422-1E8946F5C510}"/>
    <cellStyle name="mini 2 5" xfId="12827" xr:uid="{4A14733D-27AB-474F-8E4F-A9F01CA1933F}"/>
    <cellStyle name="mini 2 5 2" xfId="33216" xr:uid="{74D724F1-F942-41DA-849A-1711DD9C210A}"/>
    <cellStyle name="mini 2 6" xfId="12828" xr:uid="{04367F5E-7D34-416F-A499-0619E7802586}"/>
    <cellStyle name="mini 2 6 2" xfId="33217" xr:uid="{24875EB9-5793-4875-A481-04A4EF69AA25}"/>
    <cellStyle name="mini 2 7" xfId="12829" xr:uid="{99057E97-182A-45FC-81F1-BA470495987C}"/>
    <cellStyle name="mini 2 7 2" xfId="33218" xr:uid="{40C61F08-0818-4EE1-A3EE-A9C6B090EC97}"/>
    <cellStyle name="mini 2 8" xfId="12830" xr:uid="{155153B6-5736-4BF4-850A-9FA676E2F5BD}"/>
    <cellStyle name="mini 2 8 2" xfId="33219" xr:uid="{D5D04EE1-A8BD-4858-A48C-889C410F7327}"/>
    <cellStyle name="mini 2 9" xfId="12831" xr:uid="{B16CF3AD-25B3-4765-AC69-484DEAF3EDCB}"/>
    <cellStyle name="mini 2 9 2" xfId="33220" xr:uid="{81EA4D79-FA49-4374-94D5-59B98247DFE3}"/>
    <cellStyle name="mini 3" xfId="12832" xr:uid="{F25C8F82-B43B-486B-A709-4049387A847B}"/>
    <cellStyle name="mini 3 10" xfId="12833" xr:uid="{2F75E3B6-6B01-4073-A48A-CA86BD23C0AE}"/>
    <cellStyle name="mini 3 10 2" xfId="33221" xr:uid="{B9078B96-C135-4196-AC04-975BC048F705}"/>
    <cellStyle name="mini 3 11" xfId="12834" xr:uid="{6285DBF1-B4CC-4032-BD31-0209BA39593E}"/>
    <cellStyle name="mini 3 11 2" xfId="33222" xr:uid="{EFBDD164-AE18-4E2E-BB78-2633754B357B}"/>
    <cellStyle name="mini 3 12" xfId="33223" xr:uid="{6993DCC4-3E45-42B1-8324-84932E439995}"/>
    <cellStyle name="mini 3 2" xfId="12835" xr:uid="{A2BC3F67-9818-4478-BE92-F4EA5E3D7FF0}"/>
    <cellStyle name="mini 3 2 10" xfId="12836" xr:uid="{B598B920-5E4C-45F4-BF21-65FD418D2DFB}"/>
    <cellStyle name="mini 3 2 10 2" xfId="33224" xr:uid="{0AED6AD4-C5B7-4A3C-B7F2-AE7D0E766129}"/>
    <cellStyle name="mini 3 2 11" xfId="33225" xr:uid="{0AFCDC09-FD53-4FF7-81FF-46982ACF990E}"/>
    <cellStyle name="mini 3 2 2" xfId="12837" xr:uid="{D6C6B25C-9528-404C-BB5B-852E87A92756}"/>
    <cellStyle name="mini 3 2 2 10" xfId="33226" xr:uid="{8696DC0F-1F1D-42E0-89A4-609FF614DA5F}"/>
    <cellStyle name="mini 3 2 2 2" xfId="12838" xr:uid="{AACCCDF0-4FEB-4A9D-AD9E-5EE717FE925F}"/>
    <cellStyle name="mini 3 2 2 2 2" xfId="33227" xr:uid="{BF745478-C51F-416C-B100-4714726A59A4}"/>
    <cellStyle name="mini 3 2 2 3" xfId="12839" xr:uid="{28BA4436-523D-4CC6-BFF8-8AD479083B28}"/>
    <cellStyle name="mini 3 2 2 3 2" xfId="33228" xr:uid="{474D6A45-D7B5-4C0E-BAC2-A1595A4BBE75}"/>
    <cellStyle name="mini 3 2 2 4" xfId="12840" xr:uid="{7021DC4B-F3D5-4BF6-ACEC-1111762EE34F}"/>
    <cellStyle name="mini 3 2 2 4 2" xfId="33229" xr:uid="{199B53F4-A512-44EA-A06B-582481992526}"/>
    <cellStyle name="mini 3 2 2 5" xfId="12841" xr:uid="{61F6FB97-0A15-4110-97AC-5FD441845539}"/>
    <cellStyle name="mini 3 2 2 5 2" xfId="33230" xr:uid="{6ACFCB7E-D574-443A-941D-C9E651F4F0FD}"/>
    <cellStyle name="mini 3 2 2 6" xfId="12842" xr:uid="{0574BEEA-D4F1-4D7B-BC10-9C85CA7C64EB}"/>
    <cellStyle name="mini 3 2 2 6 2" xfId="33231" xr:uid="{7CC9337C-503E-4152-9379-616CD1BBCAD0}"/>
    <cellStyle name="mini 3 2 2 7" xfId="12843" xr:uid="{F1CB8C7C-9918-46CC-B7C5-B4E41F51FAD6}"/>
    <cellStyle name="mini 3 2 2 7 2" xfId="33232" xr:uid="{BF80E7A1-B71A-4AE6-A51F-015C4837BD94}"/>
    <cellStyle name="mini 3 2 2 8" xfId="12844" xr:uid="{F1F786DC-68C2-4A03-BE68-233FAE75ABFC}"/>
    <cellStyle name="mini 3 2 2 8 2" xfId="33233" xr:uid="{21B6F252-0E36-484C-8BCA-FF769D8B17CD}"/>
    <cellStyle name="mini 3 2 2 9" xfId="12845" xr:uid="{E84CFEB4-48AD-4F57-AC3E-71A3CD6C16A4}"/>
    <cellStyle name="mini 3 2 2 9 2" xfId="33234" xr:uid="{FBB1B915-620B-4533-9945-8603EE17A762}"/>
    <cellStyle name="mini 3 2 3" xfId="12846" xr:uid="{4B2AE363-E705-4FA1-8CD9-C9D6C4FBF8D4}"/>
    <cellStyle name="mini 3 2 3 2" xfId="33235" xr:uid="{46121F93-E441-4CE9-B43A-1C5BFB5109BA}"/>
    <cellStyle name="mini 3 2 4" xfId="12847" xr:uid="{2EF6933A-C922-4EA2-BB2F-4F036816193F}"/>
    <cellStyle name="mini 3 2 4 2" xfId="33236" xr:uid="{2D586ABE-881E-46CC-B733-F3942D1EBCF8}"/>
    <cellStyle name="mini 3 2 5" xfId="12848" xr:uid="{7F4CB574-93B5-4DE2-B0C1-549D834A0414}"/>
    <cellStyle name="mini 3 2 5 2" xfId="33237" xr:uid="{7E9ED07E-7624-4D27-941D-E8EF26CBA26D}"/>
    <cellStyle name="mini 3 2 6" xfId="12849" xr:uid="{215C7905-D6C8-499E-AE34-DF2314490910}"/>
    <cellStyle name="mini 3 2 6 2" xfId="33238" xr:uid="{ADB32315-EBFD-4CB7-9EEE-F56DE6F05AC6}"/>
    <cellStyle name="mini 3 2 7" xfId="12850" xr:uid="{72AB1C80-8EF0-454E-99BF-33BCC0295B36}"/>
    <cellStyle name="mini 3 2 7 2" xfId="33239" xr:uid="{D7242CD4-C536-4486-AC31-EAB54E522E87}"/>
    <cellStyle name="mini 3 2 8" xfId="12851" xr:uid="{81CC43DB-9C3C-4037-A6F7-039AB115FC70}"/>
    <cellStyle name="mini 3 2 8 2" xfId="33240" xr:uid="{DB1D482E-05A7-4F31-B8E8-71AD44F494E4}"/>
    <cellStyle name="mini 3 2 9" xfId="12852" xr:uid="{E8614769-DC5C-47F2-9C27-E98748799B43}"/>
    <cellStyle name="mini 3 2 9 2" xfId="33241" xr:uid="{66DA3635-BF42-44A0-8865-85CF9A75FBBB}"/>
    <cellStyle name="mini 3 3" xfId="12853" xr:uid="{CAEDB3B4-AC45-475B-A094-7529673179B1}"/>
    <cellStyle name="mini 3 3 10" xfId="33242" xr:uid="{23CDDBFE-EC1C-439B-8CDF-D55CD80B6FAF}"/>
    <cellStyle name="mini 3 3 2" xfId="12854" xr:uid="{5D5D7C12-62EB-40BD-8663-E64A6A9C632A}"/>
    <cellStyle name="mini 3 3 2 2" xfId="33243" xr:uid="{7FA7D879-F603-452F-987B-440C0AD356BF}"/>
    <cellStyle name="mini 3 3 3" xfId="12855" xr:uid="{B81D2AD1-5864-44A4-B294-82416FFFEA07}"/>
    <cellStyle name="mini 3 3 3 2" xfId="33244" xr:uid="{8D84BB0F-C89F-47F0-9764-4FB887EF9A76}"/>
    <cellStyle name="mini 3 3 4" xfId="12856" xr:uid="{B9F1806D-79B9-4DAA-919E-E6B5535EF309}"/>
    <cellStyle name="mini 3 3 4 2" xfId="33245" xr:uid="{7700361D-32C5-411A-9A81-98B482273FBC}"/>
    <cellStyle name="mini 3 3 5" xfId="12857" xr:uid="{D13430C9-78FC-4715-ABFE-410EBC2946FA}"/>
    <cellStyle name="mini 3 3 5 2" xfId="33246" xr:uid="{3CF3F963-B2CE-476E-BD8E-4BF28F8F5CAC}"/>
    <cellStyle name="mini 3 3 6" xfId="12858" xr:uid="{0726828B-97F8-490F-B3BD-0935C0ECBFE5}"/>
    <cellStyle name="mini 3 3 6 2" xfId="33247" xr:uid="{4D45D6CB-8C63-4510-9D76-D60042D12191}"/>
    <cellStyle name="mini 3 3 7" xfId="12859" xr:uid="{819453A9-D62C-4760-8B68-B3134DB61943}"/>
    <cellStyle name="mini 3 3 7 2" xfId="33248" xr:uid="{CB79DFF6-6654-4428-A7B1-80F51C2D46A1}"/>
    <cellStyle name="mini 3 3 8" xfId="12860" xr:uid="{9082F084-D514-471A-857A-510A9FFF42B0}"/>
    <cellStyle name="mini 3 3 8 2" xfId="33249" xr:uid="{3B2AAF68-9069-4310-B8F2-11A850D46820}"/>
    <cellStyle name="mini 3 3 9" xfId="12861" xr:uid="{DBC6EA21-E21A-4C29-B3E4-BA3585562CC0}"/>
    <cellStyle name="mini 3 3 9 2" xfId="33250" xr:uid="{5E389C21-58D3-4CAA-BE95-88A60F32A2B4}"/>
    <cellStyle name="mini 3 4" xfId="12862" xr:uid="{8F1DC1F0-10BB-4873-940B-614BC0DCD2FC}"/>
    <cellStyle name="mini 3 4 2" xfId="33251" xr:uid="{1530C932-BADC-4E7B-91AF-543E4205A24D}"/>
    <cellStyle name="mini 3 5" xfId="12863" xr:uid="{F19A10B7-C3A6-4C29-92D7-74DC34FDC5D6}"/>
    <cellStyle name="mini 3 5 2" xfId="33252" xr:uid="{8AA9AAA9-09B2-4CB3-B822-650D7E0FEF99}"/>
    <cellStyle name="mini 3 6" xfId="12864" xr:uid="{DE7B7DDE-EB78-4606-8056-6128A672EA35}"/>
    <cellStyle name="mini 3 6 2" xfId="33253" xr:uid="{E67D1D2E-6144-4232-84E8-C9A5362115DC}"/>
    <cellStyle name="mini 3 7" xfId="12865" xr:uid="{C95364AF-95A7-43C3-853E-E2D319D6022A}"/>
    <cellStyle name="mini 3 7 2" xfId="33254" xr:uid="{1B8B2536-522D-4D2A-81CA-8BA574BDA832}"/>
    <cellStyle name="mini 3 8" xfId="12866" xr:uid="{E451A1A9-02FB-4FAC-9B7E-2A2EB2B30ECC}"/>
    <cellStyle name="mini 3 8 2" xfId="33255" xr:uid="{D22D1BFA-7C83-41EF-9E3B-CC18B1C16CF3}"/>
    <cellStyle name="mini 3 9" xfId="12867" xr:uid="{6C9BCD05-444B-45BA-85D8-4DFBFE148492}"/>
    <cellStyle name="mini 3 9 2" xfId="33256" xr:uid="{4F76C61A-5BF9-471C-B6BC-5F099FFA4EA1}"/>
    <cellStyle name="mini 4" xfId="12868" xr:uid="{A493524B-F88D-4AC4-90DB-6EE53CBF3A4F}"/>
    <cellStyle name="mini 4 10" xfId="12869" xr:uid="{BB37E5C4-375B-42B2-9912-8B4F3F5DBCD1}"/>
    <cellStyle name="mini 4 10 2" xfId="33257" xr:uid="{DE01E239-EAA8-40EF-A245-E93572B3AC5E}"/>
    <cellStyle name="mini 4 11" xfId="33258" xr:uid="{8096A78F-D93D-417C-99EE-4D043C9AEF29}"/>
    <cellStyle name="mini 4 2" xfId="12870" xr:uid="{EB17296C-C07B-48DE-BA2F-4A71DFA86038}"/>
    <cellStyle name="mini 4 2 10" xfId="33259" xr:uid="{7B647C3E-B6EC-4231-A549-8147B7DB2FC6}"/>
    <cellStyle name="mini 4 2 2" xfId="12871" xr:uid="{C8ECAA49-943B-43A3-AFB4-7AAC04CF6864}"/>
    <cellStyle name="mini 4 2 2 2" xfId="33260" xr:uid="{869D3444-927F-4928-9E43-091B8F9E2B17}"/>
    <cellStyle name="mini 4 2 3" xfId="12872" xr:uid="{902D579A-7E82-414B-8187-D81A1779EB9C}"/>
    <cellStyle name="mini 4 2 3 2" xfId="33261" xr:uid="{E9624FF9-E11A-4F26-8CD7-2361FE470E15}"/>
    <cellStyle name="mini 4 2 4" xfId="12873" xr:uid="{2857E379-854E-4EE0-81E6-0381C001AA33}"/>
    <cellStyle name="mini 4 2 4 2" xfId="33262" xr:uid="{6DA1A5A8-33A5-4FD2-8451-0FDAD359D699}"/>
    <cellStyle name="mini 4 2 5" xfId="12874" xr:uid="{9295005B-BB3B-41D7-9459-7ED2973F0153}"/>
    <cellStyle name="mini 4 2 5 2" xfId="33263" xr:uid="{9954C012-0FC8-4F1B-8FD3-2D5A70AC3F77}"/>
    <cellStyle name="mini 4 2 6" xfId="12875" xr:uid="{F2EED159-6BEA-4B3D-B609-72AEA6D55FF8}"/>
    <cellStyle name="mini 4 2 6 2" xfId="33264" xr:uid="{E7822417-3B57-4852-A1FB-D9D06B384B25}"/>
    <cellStyle name="mini 4 2 7" xfId="12876" xr:uid="{0B0FD104-DE95-41A3-8A3A-82D03BE43224}"/>
    <cellStyle name="mini 4 2 7 2" xfId="33265" xr:uid="{4C1E39EC-7CAD-48DC-A01B-827EC9B9B777}"/>
    <cellStyle name="mini 4 2 8" xfId="12877" xr:uid="{DD0AC174-33FC-4518-A9DE-96F84F450F50}"/>
    <cellStyle name="mini 4 2 8 2" xfId="33266" xr:uid="{A1960C37-785B-4B3F-A23F-AB4E9A3DDC74}"/>
    <cellStyle name="mini 4 2 9" xfId="12878" xr:uid="{3941442B-3112-438B-B9FD-EF2A0CB906E1}"/>
    <cellStyle name="mini 4 2 9 2" xfId="33267" xr:uid="{D28F3A64-0436-43EF-9EF8-2679949F7342}"/>
    <cellStyle name="mini 4 3" xfId="12879" xr:uid="{1EAC4459-12FA-41A1-9A95-5A57A09E71F7}"/>
    <cellStyle name="mini 4 3 2" xfId="33268" xr:uid="{EA5F8809-55B1-48A1-B490-74C6D652E88C}"/>
    <cellStyle name="mini 4 4" xfId="12880" xr:uid="{589A1E6E-1442-4199-8EFB-340F7E5AA298}"/>
    <cellStyle name="mini 4 4 2" xfId="33269" xr:uid="{FF817163-027F-4A1C-A7FE-B00304577339}"/>
    <cellStyle name="mini 4 5" xfId="12881" xr:uid="{972DB7B0-22DA-46BD-9B87-2D800613CC02}"/>
    <cellStyle name="mini 4 5 2" xfId="33270" xr:uid="{C36A2CBC-3A62-4127-80F7-73E7445DDED2}"/>
    <cellStyle name="mini 4 6" xfId="12882" xr:uid="{88C4236C-BB02-4C51-BB6A-ACDB52F56034}"/>
    <cellStyle name="mini 4 6 2" xfId="33271" xr:uid="{01463A26-B7D8-4987-8097-30A4A72D6EF0}"/>
    <cellStyle name="mini 4 7" xfId="12883" xr:uid="{EBC6174B-1213-4F28-8C4E-ED3ABA754BC1}"/>
    <cellStyle name="mini 4 7 2" xfId="33272" xr:uid="{8474456A-0ABF-4CEF-B171-C7F5A7FCFD23}"/>
    <cellStyle name="mini 4 8" xfId="12884" xr:uid="{2AF713F3-53F8-4044-8C23-4828BB21616C}"/>
    <cellStyle name="mini 4 8 2" xfId="33273" xr:uid="{54591FF4-E5DD-4E69-A01D-79AAA6EF4415}"/>
    <cellStyle name="mini 4 9" xfId="12885" xr:uid="{07921800-C4D1-40D7-B4BB-7A3EFD36661E}"/>
    <cellStyle name="mini 4 9 2" xfId="33274" xr:uid="{4C3AC5E2-7D76-43E0-950E-5DF3466D07DD}"/>
    <cellStyle name="mini 5" xfId="12886" xr:uid="{60DE9528-9939-4E74-AB22-A943F9FBA996}"/>
    <cellStyle name="mini 5 10" xfId="33275" xr:uid="{1C27B9F1-A6CA-473C-A506-C5431984F941}"/>
    <cellStyle name="mini 5 2" xfId="12887" xr:uid="{0AA5589C-CECE-47ED-A3DF-4254A0B47C61}"/>
    <cellStyle name="mini 5 2 2" xfId="33276" xr:uid="{54A22FBE-85A5-43AF-9853-2AD266655C0C}"/>
    <cellStyle name="mini 5 3" xfId="12888" xr:uid="{F19B4822-0DAB-4136-A7B9-51D97539E0BD}"/>
    <cellStyle name="mini 5 3 2" xfId="33277" xr:uid="{D0C7D7C5-9E90-4BD3-B4A1-C371ACF2E33C}"/>
    <cellStyle name="mini 5 4" xfId="12889" xr:uid="{2E6B4A55-5527-4A74-85DE-4430853EF83C}"/>
    <cellStyle name="mini 5 4 2" xfId="33278" xr:uid="{5561C81A-CA31-4258-A5A7-83BAC03DF59A}"/>
    <cellStyle name="mini 5 5" xfId="12890" xr:uid="{A86633DB-22D0-42F5-BCB6-F7970EB02ABD}"/>
    <cellStyle name="mini 5 5 2" xfId="33279" xr:uid="{ABFC8A12-9D10-4D7F-BBC4-0EE2F3D0DD15}"/>
    <cellStyle name="mini 5 6" xfId="12891" xr:uid="{BECF7ACE-01F7-40A9-9846-6CF054B95C80}"/>
    <cellStyle name="mini 5 6 2" xfId="33280" xr:uid="{1843A1FA-B619-428B-87A5-11CFAB447B58}"/>
    <cellStyle name="mini 5 7" xfId="12892" xr:uid="{49811A8C-B235-4839-BAD7-E2854BED147E}"/>
    <cellStyle name="mini 5 7 2" xfId="33281" xr:uid="{C8C9B646-48A0-46D5-90C7-767BAC2C47B1}"/>
    <cellStyle name="mini 5 8" xfId="12893" xr:uid="{6CB5F21D-5DC7-497E-AA9B-6584A2E45242}"/>
    <cellStyle name="mini 5 8 2" xfId="33282" xr:uid="{4EA5F2E8-B35A-4806-B183-70824FE50CBE}"/>
    <cellStyle name="mini 5 9" xfId="12894" xr:uid="{C2E4A7BF-97C1-4329-A9C0-643FFEB98CD7}"/>
    <cellStyle name="mini 5 9 2" xfId="33283" xr:uid="{5A5C4B66-223F-4231-A2F8-A516D3F436FD}"/>
    <cellStyle name="mini 6" xfId="12895" xr:uid="{C8843BFD-770E-40AE-ACCC-22919680F87A}"/>
    <cellStyle name="mini 6 2" xfId="33284" xr:uid="{8DE3D23C-0AC8-4661-9FDC-7D465999D9CB}"/>
    <cellStyle name="mini 7" xfId="12896" xr:uid="{DBF20682-4343-4912-B1A1-70D6ACC67312}"/>
    <cellStyle name="mini 7 2" xfId="33285" xr:uid="{C9BC8BA2-8433-4EFB-877E-62632F07D76A}"/>
    <cellStyle name="mini 8" xfId="12897" xr:uid="{2D349DB0-CDFF-40D8-8259-4DB35C9AFCAA}"/>
    <cellStyle name="mini 8 2" xfId="33286" xr:uid="{33562891-C9F1-43E7-A2BE-8AB2A4F8741B}"/>
    <cellStyle name="mini 9" xfId="12898" xr:uid="{A118C5C8-5C06-42C9-93BF-52DBE58714D1}"/>
    <cellStyle name="mini 9 2" xfId="33287" xr:uid="{CF2393F7-26F8-4FF5-81B0-495059184844}"/>
    <cellStyle name="MioS-Format" xfId="437" xr:uid="{302FBCA0-9367-44C2-B7C3-53B7E34AB3E0}"/>
    <cellStyle name="Model" xfId="175" xr:uid="{7402A33C-72B2-4618-90D0-FA2FC1BA6B80}"/>
    <cellStyle name="Moeda [0]_aola" xfId="176" xr:uid="{90B70915-A50F-40C5-931A-8D30110CA452}"/>
    <cellStyle name="Moeda_aola" xfId="177" xr:uid="{B1A37C83-B850-40D4-A7DF-7A740DCDA70B}"/>
    <cellStyle name="Moneda [0]_~0022748" xfId="438" xr:uid="{017FB061-3C49-41F4-AC86-9E804B782F40}"/>
    <cellStyle name="Moneda_~0022748" xfId="439" xr:uid="{9DF96ABF-AF4C-414D-90A7-1CF8AB65EDB2}"/>
    <cellStyle name="Monétaire [0]_!!!GO" xfId="178" xr:uid="{4EE372AE-3F5E-41AF-A7A0-9C1632731AA8}"/>
    <cellStyle name="Monétaire_!!!GO" xfId="179" xr:uid="{B14C2756-652C-4B68-BDF8-439E146DEBFE}"/>
    <cellStyle name="Nadpis" xfId="440" xr:uid="{5BA4C220-23AF-4080-BACB-9FAFA83F12B6}"/>
    <cellStyle name="no dec" xfId="180" xr:uid="{177BA754-CD1E-4345-9051-30967DE9D865}"/>
    <cellStyle name="Non défini" xfId="441" xr:uid="{CC87F378-C897-454E-9702-6ADC783DAE18}"/>
    <cellStyle name="norm" xfId="442" xr:uid="{7689C84D-B8BC-4C52-A2A3-691DE7FE0017}"/>
    <cellStyle name="norm 10" xfId="12899" xr:uid="{69AF2D6A-75F1-4FA3-A096-40C037561919}"/>
    <cellStyle name="norm 10 2" xfId="33288" xr:uid="{3060AD26-8C7E-43E9-966B-C3D915F2F513}"/>
    <cellStyle name="norm 11" xfId="12900" xr:uid="{77701EAC-2D26-480D-B677-7F62D118D597}"/>
    <cellStyle name="norm 11 2" xfId="33289" xr:uid="{AF0C90E4-C0DD-4BFF-BCF7-28310B16AB24}"/>
    <cellStyle name="norm 12" xfId="12901" xr:uid="{2AA91746-8DD3-4F8A-AC7A-F5A66508D5C9}"/>
    <cellStyle name="norm 12 2" xfId="33290" xr:uid="{5366C665-CD68-4BD7-B831-18B42EC62064}"/>
    <cellStyle name="norm 13" xfId="33291" xr:uid="{F3B46556-49E1-4171-93B1-A9F515E8D0DB}"/>
    <cellStyle name="norm 2" xfId="12902" xr:uid="{C7BFB3F7-797F-4FAA-9F2C-DBEE97F4F38C}"/>
    <cellStyle name="norm 2 10" xfId="12903" xr:uid="{DD8A0025-AE2A-475B-A113-4A88513C2B30}"/>
    <cellStyle name="norm 2 10 2" xfId="33292" xr:uid="{75D9A2BD-FFE6-493C-B27A-62FD48210CAA}"/>
    <cellStyle name="norm 2 11" xfId="12904" xr:uid="{4E82D41F-DDC1-4B06-A38D-6844C580870E}"/>
    <cellStyle name="norm 2 11 2" xfId="33293" xr:uid="{50010696-B9E6-4EBA-A14E-0D86B8E8CE7E}"/>
    <cellStyle name="norm 2 12" xfId="33294" xr:uid="{84EC40B8-206A-4187-8C43-F6ED87FD0A60}"/>
    <cellStyle name="norm 2 2" xfId="12905" xr:uid="{496773A0-561F-473F-935F-4BCD87D851C6}"/>
    <cellStyle name="norm 2 2 10" xfId="12906" xr:uid="{5E915A29-EDCE-4D7E-BE74-CF6ACD3493CC}"/>
    <cellStyle name="norm 2 2 10 2" xfId="33295" xr:uid="{FF5363D2-CF35-4508-AC47-11A12A3D691F}"/>
    <cellStyle name="norm 2 2 11" xfId="33296" xr:uid="{3B6E925A-9EE2-439A-869B-BF50A623DAD4}"/>
    <cellStyle name="norm 2 2 2" xfId="12907" xr:uid="{4A653580-05E3-4813-97A1-5ED2107C2ABA}"/>
    <cellStyle name="norm 2 2 2 10" xfId="33297" xr:uid="{562D52CD-F010-4C8E-A645-661F7A348EAD}"/>
    <cellStyle name="norm 2 2 2 2" xfId="12908" xr:uid="{27936981-A698-4639-8B94-C73A087022E4}"/>
    <cellStyle name="norm 2 2 2 2 2" xfId="33298" xr:uid="{661733AB-70F6-4815-80E8-C61CEA828C44}"/>
    <cellStyle name="norm 2 2 2 3" xfId="12909" xr:uid="{9B371F0B-54FA-4215-AF20-4EEF8CE4D428}"/>
    <cellStyle name="norm 2 2 2 3 2" xfId="33299" xr:uid="{E4A84E2F-A3A5-4017-A908-9BABC1A643F0}"/>
    <cellStyle name="norm 2 2 2 4" xfId="12910" xr:uid="{C1B05959-5532-428F-BAC0-18258F7F4822}"/>
    <cellStyle name="norm 2 2 2 4 2" xfId="33300" xr:uid="{3587F6B3-ADB9-4FEA-8C5B-5D9CFDF1E6C7}"/>
    <cellStyle name="norm 2 2 2 5" xfId="12911" xr:uid="{0CC38B0C-8F07-43F9-BFD1-A5CBC5F558BF}"/>
    <cellStyle name="norm 2 2 2 5 2" xfId="33301" xr:uid="{4683CD5C-59F1-400F-9532-FEEEFAF8F194}"/>
    <cellStyle name="norm 2 2 2 6" xfId="12912" xr:uid="{CA762E36-9CA7-43A2-ACA2-82E565C6936B}"/>
    <cellStyle name="norm 2 2 2 6 2" xfId="33302" xr:uid="{445448E8-D0C6-413D-A57D-4747E4B7E7F2}"/>
    <cellStyle name="norm 2 2 2 7" xfId="12913" xr:uid="{B95C8B7C-38AD-4C20-8284-80D3870ED08A}"/>
    <cellStyle name="norm 2 2 2 7 2" xfId="33303" xr:uid="{BB741004-11D1-49FF-909C-5ABD0725CD1E}"/>
    <cellStyle name="norm 2 2 2 8" xfId="12914" xr:uid="{42889CFD-A6C7-4067-B57B-09D17AFA8273}"/>
    <cellStyle name="norm 2 2 2 8 2" xfId="33304" xr:uid="{4E05CC72-1264-4971-9AEE-62FA78FC069C}"/>
    <cellStyle name="norm 2 2 2 9" xfId="12915" xr:uid="{38959FCF-42F7-409A-B8E7-E1F5F7662B87}"/>
    <cellStyle name="norm 2 2 2 9 2" xfId="33305" xr:uid="{3A25CC10-51E1-4C2B-9465-26C14EEC779E}"/>
    <cellStyle name="norm 2 2 3" xfId="12916" xr:uid="{144D7A1F-1360-46D4-98F6-7FD0FDE964E2}"/>
    <cellStyle name="norm 2 2 3 2" xfId="33306" xr:uid="{714DC22D-97AF-434E-9F89-56F29B456B7B}"/>
    <cellStyle name="norm 2 2 4" xfId="12917" xr:uid="{3A0E3001-F5DA-40DF-85A0-84CEB89C64BC}"/>
    <cellStyle name="norm 2 2 4 2" xfId="33307" xr:uid="{D6F66144-06E3-4ECB-89A6-43FBBFE3AFC6}"/>
    <cellStyle name="norm 2 2 5" xfId="12918" xr:uid="{29E9DDE7-7A25-4127-B2BC-BB45A5320053}"/>
    <cellStyle name="norm 2 2 5 2" xfId="33308" xr:uid="{09BC89F0-66CC-49AA-9F96-54AD6E9D32D4}"/>
    <cellStyle name="norm 2 2 6" xfId="12919" xr:uid="{1180C51C-419D-4E49-AE03-9EF0B25BB56C}"/>
    <cellStyle name="norm 2 2 6 2" xfId="33309" xr:uid="{FE658D6A-4832-4420-9D78-23FC5456FBB9}"/>
    <cellStyle name="norm 2 2 7" xfId="12920" xr:uid="{41FD58BA-6CC4-4633-8956-DA89A7382DE9}"/>
    <cellStyle name="norm 2 2 7 2" xfId="33310" xr:uid="{87DBC6EB-29DF-4851-AC7D-BBB2877177BA}"/>
    <cellStyle name="norm 2 2 8" xfId="12921" xr:uid="{63DE31C2-59B5-419A-A397-22E9C2AF118A}"/>
    <cellStyle name="norm 2 2 8 2" xfId="33311" xr:uid="{324CA8E3-C06E-42B0-A021-B8E272DF8115}"/>
    <cellStyle name="norm 2 2 9" xfId="12922" xr:uid="{B7A6274B-4827-444E-8EF5-965EE84469AB}"/>
    <cellStyle name="norm 2 2 9 2" xfId="33312" xr:uid="{C1562414-194B-429C-A26C-048FED91A31F}"/>
    <cellStyle name="norm 2 3" xfId="12923" xr:uid="{4D20DF32-D21F-434D-A527-43676278B057}"/>
    <cellStyle name="norm 2 3 10" xfId="33313" xr:uid="{1BA24AF2-0B0D-48D6-9AF8-26E4D89FD9E7}"/>
    <cellStyle name="norm 2 3 2" xfId="12924" xr:uid="{732B8934-20DF-44A3-926B-58F5A7E61405}"/>
    <cellStyle name="norm 2 3 2 2" xfId="33314" xr:uid="{A2E0869F-E0F5-4FB9-AD6D-3979BD593C72}"/>
    <cellStyle name="norm 2 3 3" xfId="12925" xr:uid="{2707C41B-D29F-41B5-8F86-D1FB0572B1BB}"/>
    <cellStyle name="norm 2 3 3 2" xfId="33315" xr:uid="{5988F0DF-1C5C-4444-BEFB-160E56F3E8C4}"/>
    <cellStyle name="norm 2 3 4" xfId="12926" xr:uid="{01B4DDE2-46F9-44FE-9F30-A4A5DFFC63CC}"/>
    <cellStyle name="norm 2 3 4 2" xfId="33316" xr:uid="{92736DF0-F757-451B-9489-951379CD62C9}"/>
    <cellStyle name="norm 2 3 5" xfId="12927" xr:uid="{BFBFCC8B-F09F-4FE0-8E1A-B3B6EE48E81F}"/>
    <cellStyle name="norm 2 3 5 2" xfId="33317" xr:uid="{1B4FCDEF-0901-4BFD-81D8-F0B8EE875074}"/>
    <cellStyle name="norm 2 3 6" xfId="12928" xr:uid="{BD0C5620-F440-49E6-8045-4FAB82522B3E}"/>
    <cellStyle name="norm 2 3 6 2" xfId="33318" xr:uid="{4399A6FA-8948-4614-A24B-F8AB2FD0DB7F}"/>
    <cellStyle name="norm 2 3 7" xfId="12929" xr:uid="{BA256467-A596-415A-B299-8F3B60377264}"/>
    <cellStyle name="norm 2 3 7 2" xfId="33319" xr:uid="{C35F0684-D8D8-49A7-8A32-8613365199A3}"/>
    <cellStyle name="norm 2 3 8" xfId="12930" xr:uid="{A6969A41-8689-4299-8E21-D7F3C912A8C4}"/>
    <cellStyle name="norm 2 3 8 2" xfId="33320" xr:uid="{653B89D0-37EF-4519-8F08-F6FDBC9A5DC2}"/>
    <cellStyle name="norm 2 3 9" xfId="12931" xr:uid="{E1FCBC29-4006-41B0-BD74-790B0C17A45C}"/>
    <cellStyle name="norm 2 3 9 2" xfId="33321" xr:uid="{BDA4F5A7-CA10-4D9E-B263-75924F4BFBB5}"/>
    <cellStyle name="norm 2 4" xfId="12932" xr:uid="{7411BFAA-2D51-4B1F-B840-D89B28684BFA}"/>
    <cellStyle name="norm 2 4 2" xfId="33322" xr:uid="{31B719C7-2337-4053-A8CC-0E8B64B10223}"/>
    <cellStyle name="norm 2 5" xfId="12933" xr:uid="{0CD4B71A-15ED-4D1D-8C90-BF042D5C74F5}"/>
    <cellStyle name="norm 2 5 2" xfId="33323" xr:uid="{AE877B39-DD09-456F-A031-E8DC724AD5BB}"/>
    <cellStyle name="norm 2 6" xfId="12934" xr:uid="{01535C76-9E3E-472C-8CD8-C49E1BCC1F74}"/>
    <cellStyle name="norm 2 6 2" xfId="33324" xr:uid="{493C8467-5512-4A74-8694-51DBC8642DEA}"/>
    <cellStyle name="norm 2 7" xfId="12935" xr:uid="{8042A05D-1320-4087-805B-F83196C2CEB4}"/>
    <cellStyle name="norm 2 7 2" xfId="33325" xr:uid="{FB6C24F2-57D0-4D2F-AD73-67FE117BA4FD}"/>
    <cellStyle name="norm 2 8" xfId="12936" xr:uid="{C1763CD0-554C-4439-9D73-6E68F49BE367}"/>
    <cellStyle name="norm 2 8 2" xfId="33326" xr:uid="{3EC8A9AF-6481-4AC1-9E95-59CBBEB22ACC}"/>
    <cellStyle name="norm 2 9" xfId="12937" xr:uid="{262702B9-0EFA-490E-9120-02D63F7CEACA}"/>
    <cellStyle name="norm 2 9 2" xfId="33327" xr:uid="{1C1F6919-EE76-456A-AF60-D8516A80684E}"/>
    <cellStyle name="norm 3" xfId="12938" xr:uid="{EA3F3C0E-81E3-4661-8BD7-1CB551544D31}"/>
    <cellStyle name="norm 3 10" xfId="12939" xr:uid="{641B2BAE-9D6A-48DB-A63D-23FCDE177D84}"/>
    <cellStyle name="norm 3 10 2" xfId="33328" xr:uid="{2571D853-47E0-4F64-8832-B2191356E8C3}"/>
    <cellStyle name="norm 3 11" xfId="12940" xr:uid="{79CA67A3-F9FE-4D5B-A06B-83987D85DDFE}"/>
    <cellStyle name="norm 3 11 2" xfId="33329" xr:uid="{9D450BF6-2F23-43CB-A2D5-3ADB59037953}"/>
    <cellStyle name="norm 3 12" xfId="33330" xr:uid="{F7C67B13-16AB-424A-BB9F-97F4D952EFC0}"/>
    <cellStyle name="norm 3 2" xfId="12941" xr:uid="{F0997080-D4EF-4DE4-A59E-06A49C20D5F4}"/>
    <cellStyle name="norm 3 2 10" xfId="12942" xr:uid="{FCAA5B50-5FA5-4579-99E4-8D70FF6AC234}"/>
    <cellStyle name="norm 3 2 10 2" xfId="33331" xr:uid="{595AA202-0983-4950-A942-4412D34A1B7C}"/>
    <cellStyle name="norm 3 2 11" xfId="33332" xr:uid="{D9A3F17E-F0A8-4809-BBA4-2A7CE75443A1}"/>
    <cellStyle name="norm 3 2 2" xfId="12943" xr:uid="{E865C4E5-C63A-448B-891B-729BFCFC3940}"/>
    <cellStyle name="norm 3 2 2 10" xfId="33333" xr:uid="{EA57278F-E7EF-4CAC-B70A-5799846E1166}"/>
    <cellStyle name="norm 3 2 2 2" xfId="12944" xr:uid="{D62D9A28-B0B5-4088-99D9-3C5A563FF458}"/>
    <cellStyle name="norm 3 2 2 2 2" xfId="33334" xr:uid="{E86B9F20-EBE6-4C1D-A922-1F921D6B40E7}"/>
    <cellStyle name="norm 3 2 2 3" xfId="12945" xr:uid="{62684C06-F474-4516-AA2D-70276DE3F906}"/>
    <cellStyle name="norm 3 2 2 3 2" xfId="33335" xr:uid="{2EC43D11-7E56-442C-B807-B4E86F7B8388}"/>
    <cellStyle name="norm 3 2 2 4" xfId="12946" xr:uid="{1A82D23E-A983-4F1C-9A95-FFACED6017DB}"/>
    <cellStyle name="norm 3 2 2 4 2" xfId="33336" xr:uid="{4A934980-11E8-45B8-9708-1E0FFE30CCB0}"/>
    <cellStyle name="norm 3 2 2 5" xfId="12947" xr:uid="{FE6D383D-177D-4883-AAE5-0539249363ED}"/>
    <cellStyle name="norm 3 2 2 5 2" xfId="33337" xr:uid="{FDCC3D4D-8EC9-4AE2-BAF6-40CCB355B6A9}"/>
    <cellStyle name="norm 3 2 2 6" xfId="12948" xr:uid="{5BB7C051-6F5B-42D2-8D5A-86027F844D6D}"/>
    <cellStyle name="norm 3 2 2 6 2" xfId="33338" xr:uid="{84745380-FD6A-4025-BF3D-78C4AF20AA52}"/>
    <cellStyle name="norm 3 2 2 7" xfId="12949" xr:uid="{A7561AB0-1E09-49A6-BB75-105A058ACB82}"/>
    <cellStyle name="norm 3 2 2 7 2" xfId="33339" xr:uid="{DFF17E35-F89B-40FC-86BF-563C6B65DFD7}"/>
    <cellStyle name="norm 3 2 2 8" xfId="12950" xr:uid="{ED005512-6239-4A1C-BBB4-30B60CC150CC}"/>
    <cellStyle name="norm 3 2 2 8 2" xfId="33340" xr:uid="{B28ECD78-9DA7-475A-8726-31FA17FE0F10}"/>
    <cellStyle name="norm 3 2 2 9" xfId="12951" xr:uid="{D5EF6873-D88F-4B0B-ADEC-669E922A2BD4}"/>
    <cellStyle name="norm 3 2 2 9 2" xfId="33341" xr:uid="{E6D004D8-FD47-49BE-8156-83B7EBA188EE}"/>
    <cellStyle name="norm 3 2 3" xfId="12952" xr:uid="{B871F71C-073F-4AA1-9E63-BE5D4DB8262D}"/>
    <cellStyle name="norm 3 2 3 2" xfId="33342" xr:uid="{F38612E2-F205-4C65-B94E-079638CDECF8}"/>
    <cellStyle name="norm 3 2 4" xfId="12953" xr:uid="{B5DE3824-DC79-4E84-93B3-FD23195275CE}"/>
    <cellStyle name="norm 3 2 4 2" xfId="33343" xr:uid="{E0E0B7E1-4EAF-4EF2-B36D-CB26C92086CD}"/>
    <cellStyle name="norm 3 2 5" xfId="12954" xr:uid="{5AD2051D-F97A-4EC4-8E77-9323D11F56D2}"/>
    <cellStyle name="norm 3 2 5 2" xfId="33344" xr:uid="{39FF3F89-0D60-4A79-887E-DCD9BD795093}"/>
    <cellStyle name="norm 3 2 6" xfId="12955" xr:uid="{17244207-6338-4B55-9235-E583BE91A59C}"/>
    <cellStyle name="norm 3 2 6 2" xfId="33345" xr:uid="{B874A0ED-5ADE-4C47-B6DB-BDB765CB6FB8}"/>
    <cellStyle name="norm 3 2 7" xfId="12956" xr:uid="{67E7E45F-0E35-41C6-BC8E-847C484CC0A2}"/>
    <cellStyle name="norm 3 2 7 2" xfId="33346" xr:uid="{41F4A60F-BE16-4389-8845-F66F431318F7}"/>
    <cellStyle name="norm 3 2 8" xfId="12957" xr:uid="{5B183671-3CBD-442F-8E89-1A1396495EC0}"/>
    <cellStyle name="norm 3 2 8 2" xfId="33347" xr:uid="{A435F60D-FFA0-4880-B3C1-C625EEC8BE8D}"/>
    <cellStyle name="norm 3 2 9" xfId="12958" xr:uid="{263899CE-7210-481C-9FF9-538D1DCC6554}"/>
    <cellStyle name="norm 3 2 9 2" xfId="33348" xr:uid="{A9ACB48D-C3A0-4811-B583-40578384E6BE}"/>
    <cellStyle name="norm 3 3" xfId="12959" xr:uid="{9FA6548E-3950-4387-B62F-AD615C159ECF}"/>
    <cellStyle name="norm 3 3 10" xfId="33349" xr:uid="{2473A42E-F037-4495-A428-A5880D1F9B4B}"/>
    <cellStyle name="norm 3 3 2" xfId="12960" xr:uid="{24B0D9FC-4336-474C-BF15-DE43B13BC428}"/>
    <cellStyle name="norm 3 3 2 2" xfId="33350" xr:uid="{29CBDDC5-48AD-43FF-81E7-3A09EF374765}"/>
    <cellStyle name="norm 3 3 3" xfId="12961" xr:uid="{9DFAE2CD-1820-471E-A87B-08471B01D2DB}"/>
    <cellStyle name="norm 3 3 3 2" xfId="33351" xr:uid="{22086EA6-49F1-4476-A047-4B058E695D27}"/>
    <cellStyle name="norm 3 3 4" xfId="12962" xr:uid="{790BE2D2-A1D8-442E-8983-FD54BFFECE06}"/>
    <cellStyle name="norm 3 3 4 2" xfId="33352" xr:uid="{E73D9E29-F877-4BDF-8005-415EC44F850D}"/>
    <cellStyle name="norm 3 3 5" xfId="12963" xr:uid="{E9AAB6C0-E55E-43B3-96FF-9EDCF048CE9A}"/>
    <cellStyle name="norm 3 3 5 2" xfId="33353" xr:uid="{20D0FF3B-F02C-4379-966E-E3D171630CD3}"/>
    <cellStyle name="norm 3 3 6" xfId="12964" xr:uid="{16992FD9-42B8-458F-AAC1-44329E5E60DB}"/>
    <cellStyle name="norm 3 3 6 2" xfId="33354" xr:uid="{6928917F-AA38-4B1A-8C74-5ABCAE66468F}"/>
    <cellStyle name="norm 3 3 7" xfId="12965" xr:uid="{F28D85F4-1813-47F9-99DB-40BCC7BF2C30}"/>
    <cellStyle name="norm 3 3 7 2" xfId="33355" xr:uid="{AFC5166F-7283-4D37-AB9D-875D75EC715B}"/>
    <cellStyle name="norm 3 3 8" xfId="12966" xr:uid="{8F4FF5F3-297D-4735-92D7-A1534ED260D9}"/>
    <cellStyle name="norm 3 3 8 2" xfId="33356" xr:uid="{1514A2F6-CD53-4AD4-9B13-556EB87A71FD}"/>
    <cellStyle name="norm 3 3 9" xfId="12967" xr:uid="{FAE50CF4-81AF-40A0-80DC-8C84FF4FDA65}"/>
    <cellStyle name="norm 3 3 9 2" xfId="33357" xr:uid="{7824EAFF-8660-4BB6-A713-BAF4B5BAF258}"/>
    <cellStyle name="norm 3 4" xfId="12968" xr:uid="{8163D421-43A8-4B6A-9C94-EC2FB04A4D60}"/>
    <cellStyle name="norm 3 4 2" xfId="33358" xr:uid="{81F008E7-4F1D-4404-A016-F12868AA24CB}"/>
    <cellStyle name="norm 3 5" xfId="12969" xr:uid="{367A2339-507C-4DAD-9EEC-7FAA7AE372AA}"/>
    <cellStyle name="norm 3 5 2" xfId="33359" xr:uid="{0DD8C9DF-AF05-4A39-9262-9476ECB26C2F}"/>
    <cellStyle name="norm 3 6" xfId="12970" xr:uid="{B7935BDA-2BB0-4DA7-A232-50024FD0B636}"/>
    <cellStyle name="norm 3 6 2" xfId="33360" xr:uid="{EBA7C871-15E5-46E3-AA1D-D9192117BA90}"/>
    <cellStyle name="norm 3 7" xfId="12971" xr:uid="{7CE25F97-AAAB-4703-9B08-934D41EE93AE}"/>
    <cellStyle name="norm 3 7 2" xfId="33361" xr:uid="{D9F0700E-1834-4DED-A3EF-B351E9E07EC0}"/>
    <cellStyle name="norm 3 8" xfId="12972" xr:uid="{9DB85E5E-9FDB-49DC-A150-2F19A1719BA4}"/>
    <cellStyle name="norm 3 8 2" xfId="33362" xr:uid="{0158D194-26E0-4FCA-8406-D1643068A598}"/>
    <cellStyle name="norm 3 9" xfId="12973" xr:uid="{8BAB9D17-4A79-47B4-9750-13FF8E89CBA3}"/>
    <cellStyle name="norm 3 9 2" xfId="33363" xr:uid="{28CB795A-E1F6-4ACE-A1E9-EFBBEB1668C1}"/>
    <cellStyle name="norm 4" xfId="12974" xr:uid="{37A704B3-044B-4D52-8A46-71711E193CCF}"/>
    <cellStyle name="norm 4 10" xfId="12975" xr:uid="{C635C90B-D8CA-4151-AD49-A8F98806A84F}"/>
    <cellStyle name="norm 4 10 2" xfId="33364" xr:uid="{32562F4A-B231-4434-BD4B-C58F35A1D491}"/>
    <cellStyle name="norm 4 11" xfId="33365" xr:uid="{D47730C4-32B8-4084-942E-BEF111FD6AFE}"/>
    <cellStyle name="norm 4 2" xfId="12976" xr:uid="{14F53F5D-0015-4A2D-8001-304465AC28CF}"/>
    <cellStyle name="norm 4 2 10" xfId="33366" xr:uid="{7F2CEEAC-4BB3-4C3E-BF5B-AC60B6DE5031}"/>
    <cellStyle name="norm 4 2 2" xfId="12977" xr:uid="{AD78B16B-1FB5-41C2-803F-0C213D74611B}"/>
    <cellStyle name="norm 4 2 2 2" xfId="33367" xr:uid="{CE68D7F5-A72B-492A-BF79-3616309A2C2E}"/>
    <cellStyle name="norm 4 2 3" xfId="12978" xr:uid="{39D85DC7-C43B-4C60-B7ED-D51B575CBC46}"/>
    <cellStyle name="norm 4 2 3 2" xfId="33368" xr:uid="{95BEA30C-A43E-47BD-B25C-BDFB8AF557F8}"/>
    <cellStyle name="norm 4 2 4" xfId="12979" xr:uid="{EA0ED78E-31F0-4A90-9565-9D28A7B7AE7F}"/>
    <cellStyle name="norm 4 2 4 2" xfId="33369" xr:uid="{9484E3FC-0118-4957-B312-C1490CD12864}"/>
    <cellStyle name="norm 4 2 5" xfId="12980" xr:uid="{CF54B2FD-8CB8-4A78-8EF8-48470CA68146}"/>
    <cellStyle name="norm 4 2 5 2" xfId="33370" xr:uid="{40B37767-74AE-4D92-978B-F4391692D6AC}"/>
    <cellStyle name="norm 4 2 6" xfId="12981" xr:uid="{B38B51D0-85BF-4527-965F-04CAF9E93085}"/>
    <cellStyle name="norm 4 2 6 2" xfId="33371" xr:uid="{D37F75B7-9E74-443C-98BB-0D4E60B4B304}"/>
    <cellStyle name="norm 4 2 7" xfId="12982" xr:uid="{CC341DFC-F185-440D-80FB-1BA84C6B2F5C}"/>
    <cellStyle name="norm 4 2 7 2" xfId="33372" xr:uid="{0C2869C8-3E1A-4624-BE12-B20868962FB1}"/>
    <cellStyle name="norm 4 2 8" xfId="12983" xr:uid="{7E315757-B251-4DE2-AA4F-DCD00AC68822}"/>
    <cellStyle name="norm 4 2 8 2" xfId="33373" xr:uid="{3DAE04AB-84CB-4A01-9BE5-294E5485DEF5}"/>
    <cellStyle name="norm 4 2 9" xfId="12984" xr:uid="{0874D606-AA82-4331-BC19-709275F229E6}"/>
    <cellStyle name="norm 4 2 9 2" xfId="33374" xr:uid="{6EFE64ED-E07A-4645-A72D-CB98AD5313EE}"/>
    <cellStyle name="norm 4 3" xfId="12985" xr:uid="{9ACBA186-BBC2-46E5-9E18-28CBF3B5EC9B}"/>
    <cellStyle name="norm 4 3 2" xfId="33375" xr:uid="{54BB9866-3007-421C-9251-6E3C4CAB7C4B}"/>
    <cellStyle name="norm 4 4" xfId="12986" xr:uid="{39426A79-57C4-41E3-85D7-CF343F0D3CCF}"/>
    <cellStyle name="norm 4 4 2" xfId="33376" xr:uid="{9F53097F-F094-4E1D-BF21-5868A84DCA33}"/>
    <cellStyle name="norm 4 5" xfId="12987" xr:uid="{BACDC03B-0657-4BDA-B51F-F94478F6A29A}"/>
    <cellStyle name="norm 4 5 2" xfId="33377" xr:uid="{A02FDFC0-B4F2-45B7-A1E2-AE35430EAB53}"/>
    <cellStyle name="norm 4 6" xfId="12988" xr:uid="{137F55D5-1389-477E-A0C3-1EA929B53BAA}"/>
    <cellStyle name="norm 4 6 2" xfId="33378" xr:uid="{E3833444-D81B-4539-A703-BEB718925180}"/>
    <cellStyle name="norm 4 7" xfId="12989" xr:uid="{B029E1A2-DE81-43A0-983E-BBD1C2E62E58}"/>
    <cellStyle name="norm 4 7 2" xfId="33379" xr:uid="{E380E9C3-C0B8-45AB-B042-2CBD9B0CA1B9}"/>
    <cellStyle name="norm 4 8" xfId="12990" xr:uid="{6D00099E-CD1B-49D5-B440-97D51429B120}"/>
    <cellStyle name="norm 4 8 2" xfId="33380" xr:uid="{F7B704DE-F6BB-4CC1-BA40-EC76D7170FAD}"/>
    <cellStyle name="norm 4 9" xfId="12991" xr:uid="{E33FDD34-9FA9-4C9E-8656-1217204BE65C}"/>
    <cellStyle name="norm 4 9 2" xfId="33381" xr:uid="{A7199DBA-BB27-4066-9749-6B539B9C5D1F}"/>
    <cellStyle name="norm 5" xfId="12992" xr:uid="{543F9FE2-B473-4267-AE14-9493BA81FEDE}"/>
    <cellStyle name="norm 5 10" xfId="33382" xr:uid="{A30EAE6B-AB4A-42FB-A7DB-2ED80BD78A97}"/>
    <cellStyle name="norm 5 2" xfId="12993" xr:uid="{D8F67270-B9C3-4505-B956-6F29D88F54C8}"/>
    <cellStyle name="norm 5 2 2" xfId="33383" xr:uid="{8AE3C312-12EA-4FEE-BEAD-4E4CB141FDF1}"/>
    <cellStyle name="norm 5 3" xfId="12994" xr:uid="{6A1ABF98-EFCB-4281-9F86-D2DE10263EF1}"/>
    <cellStyle name="norm 5 3 2" xfId="33384" xr:uid="{EB722ECA-7184-4317-B4FF-F9A68D27C3E3}"/>
    <cellStyle name="norm 5 4" xfId="12995" xr:uid="{49C0E41B-DD3B-4E81-AD33-975200D61194}"/>
    <cellStyle name="norm 5 4 2" xfId="33385" xr:uid="{851B0F47-921C-4E7D-9475-FADF11D8E5ED}"/>
    <cellStyle name="norm 5 5" xfId="12996" xr:uid="{54A9421D-4F76-4FB0-B029-A5A64008E5E7}"/>
    <cellStyle name="norm 5 5 2" xfId="33386" xr:uid="{18C4B4E7-A142-4014-BB55-B32C5539A735}"/>
    <cellStyle name="norm 5 6" xfId="12997" xr:uid="{BC5C8F79-0524-4770-986D-EED35D6C6F81}"/>
    <cellStyle name="norm 5 6 2" xfId="33387" xr:uid="{E84FE26B-BCED-4413-8CCA-F79F4EB85FEB}"/>
    <cellStyle name="norm 5 7" xfId="12998" xr:uid="{1C02BD1F-5CCE-4ECF-8898-EE320DBDC7FC}"/>
    <cellStyle name="norm 5 7 2" xfId="33388" xr:uid="{26419AEE-D3A9-4DF6-A574-C686A1EE98B5}"/>
    <cellStyle name="norm 5 8" xfId="12999" xr:uid="{55E2DA51-80D3-4831-A637-5ACD1FEA6E4F}"/>
    <cellStyle name="norm 5 8 2" xfId="33389" xr:uid="{8A5DF719-25D6-43CA-A30D-4EC4E71B8EED}"/>
    <cellStyle name="norm 5 9" xfId="13000" xr:uid="{1B616792-5EEE-46FE-99F7-4BFD8D85F0C3}"/>
    <cellStyle name="norm 5 9 2" xfId="33390" xr:uid="{ABD0AC60-A9B8-435F-A7D6-FDD961BAE7B0}"/>
    <cellStyle name="norm 6" xfId="13001" xr:uid="{2BECAE40-4EA4-42C0-A0A0-8E5561713A26}"/>
    <cellStyle name="norm 6 2" xfId="33391" xr:uid="{E8F408EE-94E3-4A5D-BC6B-7EA6C1C723DB}"/>
    <cellStyle name="norm 7" xfId="13002" xr:uid="{4FFFF5F4-9CF3-41B2-8586-9B39945867E5}"/>
    <cellStyle name="norm 7 2" xfId="33392" xr:uid="{614DAFDF-16CB-47DC-9F9E-893BC8074DD3}"/>
    <cellStyle name="norm 8" xfId="13003" xr:uid="{17200EBE-F9CA-4D37-AF77-B862A74DE2D8}"/>
    <cellStyle name="norm 8 2" xfId="33393" xr:uid="{8AF7472A-6871-4BC2-9C4E-DAC84DF04E18}"/>
    <cellStyle name="norm 9" xfId="13004" xr:uid="{D35326B5-5D12-4610-80CA-460635109A7F}"/>
    <cellStyle name="norm 9 2" xfId="33394" xr:uid="{84924BFF-0050-45C5-B373-E08BB3BDF800}"/>
    <cellStyle name="Normal - Formatvorlage1" xfId="181" xr:uid="{A0F7F36D-A1B0-4D0D-BB18-3308992B7036}"/>
    <cellStyle name="Normal - Formatvorlage2" xfId="182" xr:uid="{08B73F51-9E63-4C15-81F0-C7ACF07515F1}"/>
    <cellStyle name="Normal - Formatvorlage3" xfId="183" xr:uid="{0629E88F-E008-44D0-88A6-2BEBA3C497C5}"/>
    <cellStyle name="Normal - Formatvorlage4" xfId="184" xr:uid="{C2220D8A-CECC-4F5E-A682-168CF649C123}"/>
    <cellStyle name="Normal - Formatvorlage5" xfId="185" xr:uid="{340648C0-C791-4CD0-AB12-AFDEB11C6ACD}"/>
    <cellStyle name="Normal - Formatvorlage6" xfId="186" xr:uid="{00FCA8F4-787A-41CB-9F9F-2DB57A43BE15}"/>
    <cellStyle name="Normal - Formatvorlage7" xfId="187" xr:uid="{F63FBC80-8FD1-40E0-8BBA-B83431849D03}"/>
    <cellStyle name="Normal - Formatvorlage8" xfId="188" xr:uid="{50C87528-4C72-497C-AFCA-78D9568CF612}"/>
    <cellStyle name="Normal - Style1" xfId="189" xr:uid="{0BEF74DC-A4E1-4D8D-974E-88D1A4D74D20}"/>
    <cellStyle name="Normal - Style1 2" xfId="13005" xr:uid="{9BD8C97B-1E55-4060-AFE6-4639C8E4696C}"/>
    <cellStyle name="Normal - Style2" xfId="190" xr:uid="{BC363E1D-659F-417B-8155-A27B1ADC3363}"/>
    <cellStyle name="Normal - Style3" xfId="191" xr:uid="{E9C839DD-48F1-45C2-9487-52DF09775C7E}"/>
    <cellStyle name="Normal - Style4" xfId="192" xr:uid="{3026E07A-1454-4541-84B7-0BA3F2D7FE5E}"/>
    <cellStyle name="Normal - Style5" xfId="193" xr:uid="{256DAAC6-3979-4EB5-A18F-55B40E801403}"/>
    <cellStyle name="Normal - Style6" xfId="194" xr:uid="{EDFD7533-9FDE-41D0-9A3A-413351A02F72}"/>
    <cellStyle name="Normal - Style7" xfId="195" xr:uid="{285BE655-A027-40E2-8F8A-7EF49BF6B501}"/>
    <cellStyle name="Normal - Style8" xfId="196" xr:uid="{3C11B4E9-39A2-48D5-A99A-4EB1E8C1C25A}"/>
    <cellStyle name="Normal 10" xfId="443" xr:uid="{D0704B58-1C81-4E03-806F-54B2BB4F93D5}"/>
    <cellStyle name="Normal 11" xfId="13006" xr:uid="{76092250-EF46-4886-BFBC-0EBD4F72E4E4}"/>
    <cellStyle name="Normal 19" xfId="13007" xr:uid="{D0B5EB11-AD69-4AB6-A9B7-B3AE1C91408F}"/>
    <cellStyle name="Normal 2" xfId="444" xr:uid="{93870A81-E876-491C-A348-26A397471AD0}"/>
    <cellStyle name="Normal 2 2" xfId="13008" xr:uid="{E9082CEE-4DD2-4FE6-B28F-5E76482440BE}"/>
    <cellStyle name="Normal 2 2 2" xfId="13009" xr:uid="{C05AF037-8566-499C-BA11-A6468A26C6AB}"/>
    <cellStyle name="Normal 2 3" xfId="13010" xr:uid="{F298C137-AD34-4D14-BD48-7612C8D5249E}"/>
    <cellStyle name="Normal 2 3 2" xfId="13011" xr:uid="{2D65033A-7EB6-412E-A549-66A1B2D82051}"/>
    <cellStyle name="Normal 2 3 2 2" xfId="13012" xr:uid="{7B86A62C-8E48-499D-8987-7507B540BB51}"/>
    <cellStyle name="Normal 2 3 2 2 2" xfId="13013" xr:uid="{437E91E7-0E58-4C78-AC95-B635EB1BFB52}"/>
    <cellStyle name="Normal 2 3 2 2 2 2" xfId="33395" xr:uid="{FCB3E76E-F075-4B6B-8396-EAC4B9CB446D}"/>
    <cellStyle name="Normal 2 3 2 2 3" xfId="13014" xr:uid="{53145F7E-9085-4152-AA10-1CD0F9AF7A08}"/>
    <cellStyle name="Normal 2 3 2 2 3 2" xfId="33396" xr:uid="{E816E3B5-EC7D-4EDC-A67A-1940C2B77C8E}"/>
    <cellStyle name="Normal 2 3 2 2 4" xfId="33397" xr:uid="{54903E5D-EA43-4AAF-84E2-DBAC90C76B00}"/>
    <cellStyle name="Normal 2 3 2 3" xfId="13015" xr:uid="{C276D7EE-03F3-4B3B-AFD6-4D3D0C6E5503}"/>
    <cellStyle name="Normal 2 3 2 3 2" xfId="33398" xr:uid="{6205442A-F245-43EE-BA6E-8B22A30E9DA2}"/>
    <cellStyle name="Normal 2 3 2 4" xfId="13016" xr:uid="{908C6E2F-0B4F-4B1D-A2C4-A366B93B5232}"/>
    <cellStyle name="Normal 2 3 2 4 2" xfId="33399" xr:uid="{80F0D822-FC0E-4D2C-B700-186B62F8E509}"/>
    <cellStyle name="Normal 2 3 2 5" xfId="33400" xr:uid="{F2157696-31FA-4582-BC9D-CAF7FB9767DF}"/>
    <cellStyle name="Normal 2 3 3" xfId="13017" xr:uid="{D1E7FAE6-B9EA-4A24-AFD0-1B728A98FF2B}"/>
    <cellStyle name="Normal 2 3 3 2" xfId="13018" xr:uid="{4783B544-635B-4ABE-948D-443951E26180}"/>
    <cellStyle name="Normal 2 3 3 2 2" xfId="33401" xr:uid="{F57882BE-DD25-4E27-98C2-6D4D32ACC6B3}"/>
    <cellStyle name="Normal 2 3 3 3" xfId="13019" xr:uid="{3AE5BE85-F092-4177-8BF1-2C932BEB3AA9}"/>
    <cellStyle name="Normal 2 3 3 3 2" xfId="33402" xr:uid="{5BF1449B-065A-4C30-8D9F-88652644C666}"/>
    <cellStyle name="Normal 2 3 3 4" xfId="33403" xr:uid="{3E39FDA2-0F51-46DE-825C-9A7E73AE2A87}"/>
    <cellStyle name="Normal 2 3 4" xfId="13020" xr:uid="{73E964A4-A350-4BBD-8C5C-EB93918FDA82}"/>
    <cellStyle name="Normal 2 3 4 2" xfId="33404" xr:uid="{12ED3559-603C-4DE3-9AF1-B8A9EBBDA3A2}"/>
    <cellStyle name="Normal 2 3 5" xfId="13021" xr:uid="{485F32A8-6B1C-4F61-AF5D-88E625C215EA}"/>
    <cellStyle name="Normal 2 3 5 2" xfId="33405" xr:uid="{81383802-3198-4A08-85D8-D7D739A569CF}"/>
    <cellStyle name="Normal 2 3 6" xfId="33406" xr:uid="{346E2679-DB81-413A-9B6C-184C19930A7B}"/>
    <cellStyle name="Normal 2 4" xfId="13022" xr:uid="{B8D70D90-4328-422C-B617-5AE0E9292FFD}"/>
    <cellStyle name="Normal 2 5" xfId="13023" xr:uid="{0DE581DA-D1FB-4F4F-BB02-8AA582647AEB}"/>
    <cellStyle name="Normal 2 5 2" xfId="13024" xr:uid="{1B18F11F-71C6-40C2-ADAF-F8BE531AC9A3}"/>
    <cellStyle name="Normal 2 5 2 2" xfId="13025" xr:uid="{C3364637-C1AC-45DF-A73A-50D1B876F908}"/>
    <cellStyle name="Normal 2 5 2 2 2" xfId="33407" xr:uid="{5D0DB3EB-69C6-45F6-BE49-F0C8A170CB40}"/>
    <cellStyle name="Normal 2 5 2 3" xfId="13026" xr:uid="{21A0E247-BCB0-45F7-8403-5F879B3BFD7C}"/>
    <cellStyle name="Normal 2 5 2 3 2" xfId="33408" xr:uid="{DADA0FF3-2928-4826-B58B-9C5A779132DB}"/>
    <cellStyle name="Normal 2 5 2 4" xfId="33409" xr:uid="{5D1C7B3E-2CF3-443D-90B1-3F6F717EE093}"/>
    <cellStyle name="Normal 2 5 3" xfId="13027" xr:uid="{F381453F-60F2-444E-97D5-61AB90AD7D51}"/>
    <cellStyle name="Normal 2 5 3 2" xfId="33410" xr:uid="{BBCEB63C-06E9-4E3B-9AE0-25F6249BA6CE}"/>
    <cellStyle name="Normal 2 5 4" xfId="13028" xr:uid="{6A44D607-D925-4CB5-B9E1-A8305740720D}"/>
    <cellStyle name="Normal 2 5 4 2" xfId="33411" xr:uid="{7737D155-309C-42EE-8D25-56B1775432A1}"/>
    <cellStyle name="Normal 2 5 5" xfId="33412" xr:uid="{9550169B-870C-463E-B6CD-E5D68C278966}"/>
    <cellStyle name="Normal 2 6" xfId="13029" xr:uid="{BC611718-82E1-4FFA-8EB5-B1CE70FEC8D2}"/>
    <cellStyle name="Normal 2 6 2" xfId="13030" xr:uid="{D39F56ED-BCC3-4DF0-B77A-1AECDB1E117A}"/>
    <cellStyle name="Normal 2 6 2 2" xfId="33413" xr:uid="{070B8965-0BD0-4486-81D8-E6B73B3D4337}"/>
    <cellStyle name="Normal 2 6 3" xfId="13031" xr:uid="{E2B00D37-0ED2-4868-BC11-BE513B1B40A4}"/>
    <cellStyle name="Normal 2 6 3 2" xfId="33414" xr:uid="{1F394799-1A0A-4E0C-BB78-91A373B47AE9}"/>
    <cellStyle name="Normal 2 6 4" xfId="33415" xr:uid="{BAD2C7B5-5C68-4AC3-907C-6026164D3F2D}"/>
    <cellStyle name="Normal 2 7" xfId="13032" xr:uid="{7F94215C-4B96-490B-8BAB-BEC4EEF4559B}"/>
    <cellStyle name="Normal 2 7 2" xfId="33416" xr:uid="{B30197F5-964C-477F-AB25-2EBF2D8B3AEB}"/>
    <cellStyle name="Normal 2 8" xfId="13033" xr:uid="{1D04516D-5D53-4DFC-A177-F34F63A3CED7}"/>
    <cellStyle name="Normal 2 8 2" xfId="33417" xr:uid="{E08A3B66-EB21-441D-A90A-4E74478CF5C6}"/>
    <cellStyle name="Normal 2 9" xfId="33418" xr:uid="{720E89AB-29C0-4273-8BCB-FD13DD33B0C7}"/>
    <cellStyle name="Normal 20" xfId="40531" xr:uid="{18ED3B1C-789C-46CF-AF96-7BD555F0F0CD}"/>
    <cellStyle name="Normal 20 2" xfId="40535" xr:uid="{8F07AC52-9BB7-4079-A69F-527B6050B09C}"/>
    <cellStyle name="Normal 3" xfId="445" xr:uid="{A6358C57-ADA9-4BC1-A0CD-EF8F78281F77}"/>
    <cellStyle name="Normal 3 2" xfId="13034" xr:uid="{5DA413FD-FC11-4B71-B66E-7CAC25316638}"/>
    <cellStyle name="Normal 4" xfId="446" xr:uid="{39A5D8C1-2020-44A1-B8D8-1B0E36E9CD32}"/>
    <cellStyle name="Normal 4 2" xfId="13035" xr:uid="{4345F562-D9AB-44C7-96D8-8006604435F8}"/>
    <cellStyle name="Normal 4 3" xfId="13036" xr:uid="{6B1B8B1B-1609-4026-AEB3-3887DB347A0E}"/>
    <cellStyle name="Normal 5" xfId="271" xr:uid="{53EB2484-F3EA-4DA2-85E4-D4F1FBFA95AA}"/>
    <cellStyle name="Normal 5 2" xfId="13037" xr:uid="{D60177D7-1B70-4196-97D7-80F5779F17B8}"/>
    <cellStyle name="Normal 6" xfId="447" xr:uid="{7E9D03F4-44A8-442F-957B-D011CD9308EC}"/>
    <cellStyle name="Normal 7" xfId="448" xr:uid="{5FAFE884-2B63-46BE-8D8F-E7F3E4137E77}"/>
    <cellStyle name="Normal 7 2" xfId="13038" xr:uid="{BC1922BC-42EA-40A5-9CD9-8731E4B42CD0}"/>
    <cellStyle name="Normal 7 2 2" xfId="13039" xr:uid="{C5D4C8ED-B7A9-44EE-B29F-B80E3A7AC388}"/>
    <cellStyle name="Normal 7 2 2 2" xfId="13040" xr:uid="{8DF423FC-856D-4F44-ABC0-3235460195BC}"/>
    <cellStyle name="Normal 7 2 2 2 2" xfId="13041" xr:uid="{B4062485-808E-437E-8012-5CC3E3ED0176}"/>
    <cellStyle name="Normal 7 2 2 2 2 2" xfId="33419" xr:uid="{824F14BD-F8DB-4CF1-B56F-D095249D2820}"/>
    <cellStyle name="Normal 7 2 2 2 3" xfId="13042" xr:uid="{7666D7EC-7718-4407-B757-BE6B7705163C}"/>
    <cellStyle name="Normal 7 2 2 2 3 2" xfId="33420" xr:uid="{ECA35972-4F3A-4419-A7BD-3341BBCFB31A}"/>
    <cellStyle name="Normal 7 2 2 2 4" xfId="33421" xr:uid="{93164ED0-CF44-4593-B7BD-3400DB039EBD}"/>
    <cellStyle name="Normal 7 2 2 3" xfId="13043" xr:uid="{67892241-6ABF-4A02-865F-5D6A502461A3}"/>
    <cellStyle name="Normal 7 2 2 3 2" xfId="33422" xr:uid="{F9118EC5-5409-4314-84DE-FE45ED1EA0C1}"/>
    <cellStyle name="Normal 7 2 2 4" xfId="13044" xr:uid="{BCA4BF2B-4C40-465C-A2BE-0DD7B0849DFB}"/>
    <cellStyle name="Normal 7 2 2 4 2" xfId="33423" xr:uid="{C20179E3-DEAA-4053-B1B7-3D5D4D12E889}"/>
    <cellStyle name="Normal 7 2 2 5" xfId="33424" xr:uid="{F9C059AB-A140-4ABE-BEA5-2BCDDE1865CB}"/>
    <cellStyle name="Normal 7 2 3" xfId="13045" xr:uid="{A79EA4FF-5E9E-41D6-96C5-DD29BA5F4C2F}"/>
    <cellStyle name="Normal 7 2 3 2" xfId="13046" xr:uid="{32B09F83-FEB2-4803-AA65-074DDB46A29D}"/>
    <cellStyle name="Normal 7 2 3 2 2" xfId="33425" xr:uid="{724DF81F-8F20-4A23-BD50-89077EF6BE36}"/>
    <cellStyle name="Normal 7 2 3 3" xfId="13047" xr:uid="{EF23D83D-7044-48F4-9D06-9485977BBF70}"/>
    <cellStyle name="Normal 7 2 3 3 2" xfId="33426" xr:uid="{401B971A-2BB0-4007-8956-0683B00AC523}"/>
    <cellStyle name="Normal 7 2 3 4" xfId="33427" xr:uid="{86DB6163-1F42-4FE6-9E0A-44003C491345}"/>
    <cellStyle name="Normal 7 2 4" xfId="13048" xr:uid="{55203F15-F7E1-45AD-9322-F8F9C93DF3EB}"/>
    <cellStyle name="Normal 7 2 4 2" xfId="33428" xr:uid="{056F6B04-7173-4043-98A1-BB15C44FCDFB}"/>
    <cellStyle name="Normal 7 2 5" xfId="13049" xr:uid="{42DE8538-65A0-4FB0-B36B-C968A34EEB80}"/>
    <cellStyle name="Normal 7 2 5 2" xfId="33429" xr:uid="{C6991A4A-8AAC-4C7C-9082-01DBE1102980}"/>
    <cellStyle name="Normal 7 2 6" xfId="33430" xr:uid="{1F030005-A4B7-435C-BA70-A7FA232BCE25}"/>
    <cellStyle name="Normal 7 3" xfId="13050" xr:uid="{E8417F8B-3BCB-419B-A786-A2F2FCFA3944}"/>
    <cellStyle name="Normal 7 3 2" xfId="13051" xr:uid="{F247369A-6DE7-44DF-86A6-8F451F19388C}"/>
    <cellStyle name="Normal 7 3 2 2" xfId="13052" xr:uid="{F8EF56FD-00BE-4DD0-A6DB-CCFD5F4B224D}"/>
    <cellStyle name="Normal 7 3 2 2 2" xfId="13053" xr:uid="{856F4567-09FF-4CCC-9761-B5ABCBFEEEC0}"/>
    <cellStyle name="Normal 7 3 2 2 2 2" xfId="33431" xr:uid="{23DE7036-E86B-4D9E-AD08-F6E5628A42E5}"/>
    <cellStyle name="Normal 7 3 2 2 3" xfId="13054" xr:uid="{39A5685E-BD4A-4670-BE6E-DB8FE13DE168}"/>
    <cellStyle name="Normal 7 3 2 2 3 2" xfId="33432" xr:uid="{764587D0-B84C-454B-B1BA-F846F9BACD73}"/>
    <cellStyle name="Normal 7 3 2 2 4" xfId="33433" xr:uid="{411A5989-8237-4E04-935A-CBDCD6682BE7}"/>
    <cellStyle name="Normal 7 3 2 3" xfId="13055" xr:uid="{FEB83F27-44C7-41F1-8D6D-4763C699D3F2}"/>
    <cellStyle name="Normal 7 3 2 3 2" xfId="33434" xr:uid="{E3BA6FFE-B7E9-4FB5-8501-F65FC7BC1365}"/>
    <cellStyle name="Normal 7 3 2 4" xfId="13056" xr:uid="{DD41E38C-1F29-465E-A145-B0106F63A709}"/>
    <cellStyle name="Normal 7 3 2 4 2" xfId="33435" xr:uid="{89BC80E1-A954-4FBF-B31C-7EEED6E0E8A3}"/>
    <cellStyle name="Normal 7 3 2 5" xfId="33436" xr:uid="{22F632BA-479C-4B79-90D0-F4A6854FCA53}"/>
    <cellStyle name="Normal 7 3 3" xfId="13057" xr:uid="{0B6E9B1B-547E-49B4-9DAD-3C8CE7A64121}"/>
    <cellStyle name="Normal 7 3 3 2" xfId="13058" xr:uid="{17AB5DD8-061C-4893-BF9E-E8036C650A42}"/>
    <cellStyle name="Normal 7 3 3 2 2" xfId="33437" xr:uid="{C6A1125D-7C6F-4898-9C58-57610DC894DB}"/>
    <cellStyle name="Normal 7 3 3 3" xfId="13059" xr:uid="{049675E8-FD1A-4B34-9A5C-AC2DA04AF73B}"/>
    <cellStyle name="Normal 7 3 3 3 2" xfId="33438" xr:uid="{B9578FA5-C836-4869-9747-D632F1735329}"/>
    <cellStyle name="Normal 7 3 3 4" xfId="33439" xr:uid="{C70D3AC7-B34B-46C8-8203-74A1FB844A64}"/>
    <cellStyle name="Normal 7 3 4" xfId="13060" xr:uid="{FDB39003-FC30-4B13-ADC5-CF4D32B1C97B}"/>
    <cellStyle name="Normal 7 3 4 2" xfId="33440" xr:uid="{7FA21125-1D7A-4DBD-A92A-1C5AB3321E92}"/>
    <cellStyle name="Normal 7 3 5" xfId="13061" xr:uid="{47BB2DC5-120C-456D-A6F9-66DA4727D741}"/>
    <cellStyle name="Normal 7 3 5 2" xfId="33441" xr:uid="{A33BCAFC-A906-4824-AFCC-4F60D4D26118}"/>
    <cellStyle name="Normal 7 3 6" xfId="33442" xr:uid="{C1EF2E4F-49EF-409F-B553-D5F10DC03F7C}"/>
    <cellStyle name="Normal 7 4" xfId="13062" xr:uid="{AC5B3688-DA76-426A-A393-BB6094604C14}"/>
    <cellStyle name="Normal 7 4 2" xfId="13063" xr:uid="{7015D6BA-49B9-4B76-B741-B7DCFFE8AFDC}"/>
    <cellStyle name="Normal 7 4 2 2" xfId="13064" xr:uid="{A7D8D524-B001-4C9F-AFDC-8A37611797DC}"/>
    <cellStyle name="Normal 7 4 2 2 2" xfId="33443" xr:uid="{53335204-7211-4683-9281-5ADAD858ACE7}"/>
    <cellStyle name="Normal 7 4 2 3" xfId="13065" xr:uid="{8DBE3922-B2C8-4926-997F-1E2E59EA0A42}"/>
    <cellStyle name="Normal 7 4 2 3 2" xfId="33444" xr:uid="{F5594711-2756-4514-A09D-C26F71F8FDB2}"/>
    <cellStyle name="Normal 7 4 2 4" xfId="33445" xr:uid="{C31A8DDF-3D73-4964-AFFC-24E64FB7271F}"/>
    <cellStyle name="Normal 7 4 3" xfId="13066" xr:uid="{BE41795F-00E7-461C-A48E-91DA5AF0D3A1}"/>
    <cellStyle name="Normal 7 4 3 2" xfId="33446" xr:uid="{79EB1C4A-A275-4ADA-B815-3AA54FBE5F4A}"/>
    <cellStyle name="Normal 7 4 4" xfId="13067" xr:uid="{11B4F0EA-608E-48C8-9454-C1B0E380F9B4}"/>
    <cellStyle name="Normal 7 4 4 2" xfId="33447" xr:uid="{5D649845-4665-47DE-8CA8-222660A856C0}"/>
    <cellStyle name="Normal 7 4 5" xfId="33448" xr:uid="{988045F4-C773-4593-80F0-1546D78C2EB1}"/>
    <cellStyle name="Normal 7 5" xfId="13068" xr:uid="{33CF8EC5-0839-42A8-9565-F1926CABAA2C}"/>
    <cellStyle name="Normal 7 6" xfId="13069" xr:uid="{8D78E598-006C-4EA0-A5D0-ECDF2B8933FF}"/>
    <cellStyle name="Normal 7 6 2" xfId="33449" xr:uid="{954E8A35-5FF9-4548-A9F8-42A2A4DE65CC}"/>
    <cellStyle name="Normal 7 7" xfId="13070" xr:uid="{6026AC6F-694B-4CEF-8A84-8EC91A022761}"/>
    <cellStyle name="Normal 7 7 2" xfId="33450" xr:uid="{C13F1CF2-CF5D-4B5A-ACD5-E931DB8B16CD}"/>
    <cellStyle name="Normal 7 8" xfId="13071" xr:uid="{2A0C2AEA-9CB1-4E6A-966E-89BA85C872D8}"/>
    <cellStyle name="Normal 7 8 2" xfId="33451" xr:uid="{D6DCE598-EDFF-412C-965E-CBAE811A502E}"/>
    <cellStyle name="Normal 8" xfId="272" xr:uid="{FF3CE553-28B3-45D6-BA57-3A4DE1721944}"/>
    <cellStyle name="Normal 9" xfId="273" xr:uid="{552C85B7-C0DE-4A6F-81AD-09CBF890987B}"/>
    <cellStyle name="Normal_030709_QAF_Spezifizierung_1.8" xfId="7" xr:uid="{00000000-0005-0000-0000-000006000000}"/>
    <cellStyle name="Normál_PD_193c_MAGNA_Abdeckteil prisma48" xfId="197" xr:uid="{57CFDAE3-996E-4E52-BDCD-C9B2F0BA7931}"/>
    <cellStyle name="Normal_Sched 2(Jan00)" xfId="54" xr:uid="{89C55300-A992-4235-825D-F0E8394B97E6}"/>
    <cellStyle name="Normale_1 CSCHED1C" xfId="449" xr:uid="{58B1C106-7FEA-4D00-8CAC-18B87D21ECE9}"/>
    <cellStyle name="normálne_0000005" xfId="198" xr:uid="{B64805F9-4183-4F16-9154-DFA0DAEB4AD8}"/>
    <cellStyle name="normální 2" xfId="13072" xr:uid="{0CB91F95-E97B-4C77-A9F0-352B4E066339}"/>
    <cellStyle name="normální_061.Hauptscheinwerfer F_SK_00_32263 SK 351 Fr. Polmova" xfId="199" xr:uid="{F6AC8CB9-6458-4BC1-9553-CB149DE3119C}"/>
    <cellStyle name="Normalny_1K6_004" xfId="200" xr:uid="{AC339364-BD24-413F-9BF2-77B92788B411}"/>
    <cellStyle name="normBold" xfId="450" xr:uid="{B89E2623-D244-4A09-A795-D32EED216E38}"/>
    <cellStyle name="normBold 10" xfId="13073" xr:uid="{7192650E-F15E-42B2-8265-F7C45FE4CE24}"/>
    <cellStyle name="normBold 10 2" xfId="33452" xr:uid="{A789A792-41A6-44E2-B455-1404525992FE}"/>
    <cellStyle name="normBold 11" xfId="13074" xr:uid="{51AB23FC-71A3-45FD-A1C3-4DDD1055500D}"/>
    <cellStyle name="normBold 11 2" xfId="33453" xr:uid="{C5281BCD-1B89-42B3-BA32-A8CAFDF04535}"/>
    <cellStyle name="normBold 12" xfId="13075" xr:uid="{FDCDE7D3-94C1-4A08-8068-211E58F3E7C8}"/>
    <cellStyle name="normBold 12 2" xfId="33454" xr:uid="{A1DFAD3A-CE36-409F-B530-93472E1532CE}"/>
    <cellStyle name="normBold 13" xfId="33455" xr:uid="{0932EAB0-51E7-4160-A1B7-8767746D446C}"/>
    <cellStyle name="normBold 2" xfId="13076" xr:uid="{FE1102AD-CF3F-40B7-9B84-06AFEAAAA886}"/>
    <cellStyle name="normBold 2 10" xfId="13077" xr:uid="{FA2D94D8-A3F9-4F73-894F-DBAB5D10D06D}"/>
    <cellStyle name="normBold 2 10 2" xfId="33456" xr:uid="{7CD881A0-65F8-47EA-B4EF-0F7337AAC5DD}"/>
    <cellStyle name="normBold 2 11" xfId="13078" xr:uid="{64B79B05-3E2E-4C33-AD75-14CCEBF9E9A1}"/>
    <cellStyle name="normBold 2 11 2" xfId="33457" xr:uid="{D2DFAC08-EE38-4992-95C2-5ABDA5DE23E3}"/>
    <cellStyle name="normBold 2 12" xfId="33458" xr:uid="{FC3205CB-CD5C-459B-92A0-DBC42B82C4B3}"/>
    <cellStyle name="normBold 2 2" xfId="13079" xr:uid="{B63B3E86-2682-49C0-BC85-291EF858D3C5}"/>
    <cellStyle name="normBold 2 2 10" xfId="13080" xr:uid="{770C0000-0421-4708-9F34-A9B005E5ABB6}"/>
    <cellStyle name="normBold 2 2 10 2" xfId="33459" xr:uid="{2E487114-31B8-43C6-BB50-C0D8B40D1F07}"/>
    <cellStyle name="normBold 2 2 11" xfId="33460" xr:uid="{6098F1AD-3B44-4AE3-ACD1-0C3C4738DF04}"/>
    <cellStyle name="normBold 2 2 2" xfId="13081" xr:uid="{146B8A77-E26C-4B95-AA5C-134C6FC4F17B}"/>
    <cellStyle name="normBold 2 2 2 10" xfId="33461" xr:uid="{021C18FF-354D-44B5-874A-C21C12DEC86B}"/>
    <cellStyle name="normBold 2 2 2 2" xfId="13082" xr:uid="{A059B8FF-36E2-4610-9072-7B36BDEE96E5}"/>
    <cellStyle name="normBold 2 2 2 2 2" xfId="33462" xr:uid="{11727F0C-6F34-4058-8CEA-C09C0DAEF897}"/>
    <cellStyle name="normBold 2 2 2 3" xfId="13083" xr:uid="{B9CE6F0E-2A43-4ABE-98A1-81CCBFBD9072}"/>
    <cellStyle name="normBold 2 2 2 3 2" xfId="33463" xr:uid="{9CE15AEE-E820-4999-BFC3-FC8EFC29FFB4}"/>
    <cellStyle name="normBold 2 2 2 4" xfId="13084" xr:uid="{AFFFE97A-59E1-49DC-B57C-BD88297CDB2B}"/>
    <cellStyle name="normBold 2 2 2 4 2" xfId="33464" xr:uid="{25D8ED69-B9E7-4067-8E9F-0E8FB2FC4D7E}"/>
    <cellStyle name="normBold 2 2 2 5" xfId="13085" xr:uid="{925C2936-C803-4C43-BE75-2C1C1EE2B097}"/>
    <cellStyle name="normBold 2 2 2 5 2" xfId="33465" xr:uid="{8946DE5C-6586-4655-8FEB-9090F355A3B3}"/>
    <cellStyle name="normBold 2 2 2 6" xfId="13086" xr:uid="{21E35C90-121F-4C77-8F53-624CC5E3FB4B}"/>
    <cellStyle name="normBold 2 2 2 6 2" xfId="33466" xr:uid="{6F74172F-37EF-411A-988A-3D13012A9854}"/>
    <cellStyle name="normBold 2 2 2 7" xfId="13087" xr:uid="{D310F0DD-A589-43E7-97EB-244B052F11E0}"/>
    <cellStyle name="normBold 2 2 2 7 2" xfId="33467" xr:uid="{DF5F6DFF-3F76-402F-BE5B-0E82B5643FA9}"/>
    <cellStyle name="normBold 2 2 2 8" xfId="13088" xr:uid="{1CD26CBA-2250-47D1-B4D2-41428AF460E7}"/>
    <cellStyle name="normBold 2 2 2 8 2" xfId="33468" xr:uid="{297905A3-2B22-4B32-B717-76E65085FE2A}"/>
    <cellStyle name="normBold 2 2 2 9" xfId="13089" xr:uid="{08CB5E45-DF6B-4B39-9EAE-30367B659C9F}"/>
    <cellStyle name="normBold 2 2 2 9 2" xfId="33469" xr:uid="{99A1CD50-D6EF-470E-A0DA-A9F892F5A2B9}"/>
    <cellStyle name="normBold 2 2 3" xfId="13090" xr:uid="{4D903309-66BD-415E-AD5C-176276352F6C}"/>
    <cellStyle name="normBold 2 2 3 2" xfId="33470" xr:uid="{3677EBCD-5E8D-4AA2-8C35-7D857FB74425}"/>
    <cellStyle name="normBold 2 2 4" xfId="13091" xr:uid="{9F4B192D-7239-4528-9DE7-4968EB7BF23A}"/>
    <cellStyle name="normBold 2 2 4 2" xfId="33471" xr:uid="{2818C28D-86C3-4841-91A2-BF147ADBB589}"/>
    <cellStyle name="normBold 2 2 5" xfId="13092" xr:uid="{A15B81F4-CF7B-4706-B5E9-ED3D6449C3A5}"/>
    <cellStyle name="normBold 2 2 5 2" xfId="33472" xr:uid="{FB346B81-6597-4FA6-8D78-EC3170812931}"/>
    <cellStyle name="normBold 2 2 6" xfId="13093" xr:uid="{7EB7858D-E38D-4AE8-A366-8D00BE2E748B}"/>
    <cellStyle name="normBold 2 2 6 2" xfId="33473" xr:uid="{1E14A512-7547-46D6-93B9-F2A956207E0A}"/>
    <cellStyle name="normBold 2 2 7" xfId="13094" xr:uid="{92DD5A97-B986-414D-B263-B220C4E823FF}"/>
    <cellStyle name="normBold 2 2 7 2" xfId="33474" xr:uid="{2AE7687D-8EB1-4B21-939A-B1C5CFA2B26D}"/>
    <cellStyle name="normBold 2 2 8" xfId="13095" xr:uid="{72876E5B-0E97-4593-9C3C-21C1635F7580}"/>
    <cellStyle name="normBold 2 2 8 2" xfId="33475" xr:uid="{7D666BE8-D60C-4623-B6DE-36508C19A034}"/>
    <cellStyle name="normBold 2 2 9" xfId="13096" xr:uid="{715D37B9-48CB-4E85-9EBC-BE766F02700E}"/>
    <cellStyle name="normBold 2 2 9 2" xfId="33476" xr:uid="{F842C6DB-E7EF-436F-9E39-A2F1ECA5A89D}"/>
    <cellStyle name="normBold 2 3" xfId="13097" xr:uid="{DCE5EA03-5D7C-4111-B892-0C13458E678E}"/>
    <cellStyle name="normBold 2 3 10" xfId="33477" xr:uid="{0AC0A134-7578-4828-B9B6-F379A32776B3}"/>
    <cellStyle name="normBold 2 3 2" xfId="13098" xr:uid="{A2F7D89B-5127-44EC-8A22-F0B67E4E508E}"/>
    <cellStyle name="normBold 2 3 2 2" xfId="33478" xr:uid="{C6A6CB61-1C4F-4B43-958F-A26A463C8D0E}"/>
    <cellStyle name="normBold 2 3 3" xfId="13099" xr:uid="{A496F76A-AC39-49CC-9DFA-2CCC93728ADE}"/>
    <cellStyle name="normBold 2 3 3 2" xfId="33479" xr:uid="{C759903B-6543-4059-89E7-31365662690B}"/>
    <cellStyle name="normBold 2 3 4" xfId="13100" xr:uid="{30955357-B70F-4E02-90E7-B4C541F8CAD9}"/>
    <cellStyle name="normBold 2 3 4 2" xfId="33480" xr:uid="{7465F367-8426-4405-A27C-C92C3547C9AF}"/>
    <cellStyle name="normBold 2 3 5" xfId="13101" xr:uid="{9E08D04A-0DB6-4906-80C3-7E7AC6E9C1D6}"/>
    <cellStyle name="normBold 2 3 5 2" xfId="33481" xr:uid="{F3100EE5-0EC4-4F35-A3EA-1F991846D2A4}"/>
    <cellStyle name="normBold 2 3 6" xfId="13102" xr:uid="{638BC012-F7A5-4172-BB4D-81604C199017}"/>
    <cellStyle name="normBold 2 3 6 2" xfId="33482" xr:uid="{1BA301B4-294B-4DC0-8214-2CD3D35AEC05}"/>
    <cellStyle name="normBold 2 3 7" xfId="13103" xr:uid="{B4E444E5-6633-4623-B643-72FBD6CF52A5}"/>
    <cellStyle name="normBold 2 3 7 2" xfId="33483" xr:uid="{3C8FAF17-F966-4CDA-ABD8-A1E7F193542D}"/>
    <cellStyle name="normBold 2 3 8" xfId="13104" xr:uid="{53C02B65-AF03-4233-8190-F33F0713DD7D}"/>
    <cellStyle name="normBold 2 3 8 2" xfId="33484" xr:uid="{766226D8-F711-4531-AFC5-538B4D856410}"/>
    <cellStyle name="normBold 2 3 9" xfId="13105" xr:uid="{F2DBA273-5411-4291-9DA0-A7BE1159B4F9}"/>
    <cellStyle name="normBold 2 3 9 2" xfId="33485" xr:uid="{481D431D-24DA-4D7E-81F0-F9FF265D0F53}"/>
    <cellStyle name="normBold 2 4" xfId="13106" xr:uid="{F4E68283-533B-4C20-A5EC-A4A6B7BB6E56}"/>
    <cellStyle name="normBold 2 4 2" xfId="33486" xr:uid="{46BAB15D-D745-471F-9922-BDD42241B246}"/>
    <cellStyle name="normBold 2 5" xfId="13107" xr:uid="{628F32E8-7943-42C5-80C9-5F684D995C32}"/>
    <cellStyle name="normBold 2 5 2" xfId="33487" xr:uid="{5801F3E1-1586-44C1-A988-FD6430800998}"/>
    <cellStyle name="normBold 2 6" xfId="13108" xr:uid="{BD12BA66-3CAB-4068-B43A-52EAA9B5D79C}"/>
    <cellStyle name="normBold 2 6 2" xfId="33488" xr:uid="{624E4EB1-3265-426B-975A-C2DB0AD22F3F}"/>
    <cellStyle name="normBold 2 7" xfId="13109" xr:uid="{A4A0986A-6A71-4738-8E6E-D8E9F6B8145E}"/>
    <cellStyle name="normBold 2 7 2" xfId="33489" xr:uid="{FAB3EA82-E940-484C-8B83-493226931484}"/>
    <cellStyle name="normBold 2 8" xfId="13110" xr:uid="{22EA9DF2-C6EA-48B1-A22F-8BB2A3BF21A5}"/>
    <cellStyle name="normBold 2 8 2" xfId="33490" xr:uid="{A8044BC1-C5B4-4A2D-BF7F-17399A240B20}"/>
    <cellStyle name="normBold 2 9" xfId="13111" xr:uid="{DA869D93-F345-46DB-B914-8F46D52DA48B}"/>
    <cellStyle name="normBold 2 9 2" xfId="33491" xr:uid="{176AC434-1111-460E-887E-931332C85DB1}"/>
    <cellStyle name="normBold 3" xfId="13112" xr:uid="{D15A3CC2-B449-4BF8-9824-06E168EBC224}"/>
    <cellStyle name="normBold 3 10" xfId="13113" xr:uid="{843835BE-6EF8-4C89-BDF4-0209CEE25DF1}"/>
    <cellStyle name="normBold 3 10 2" xfId="33492" xr:uid="{2B89335D-E844-4435-9D97-F8F4E54AE28A}"/>
    <cellStyle name="normBold 3 11" xfId="13114" xr:uid="{DE8D0547-6715-45F4-ACF0-8A72B2734C5C}"/>
    <cellStyle name="normBold 3 11 2" xfId="33493" xr:uid="{93B93448-7BBB-4E8E-AE15-3A6B75B42ABD}"/>
    <cellStyle name="normBold 3 12" xfId="33494" xr:uid="{921D9FCC-F700-4528-9049-2E8A3F092112}"/>
    <cellStyle name="normBold 3 2" xfId="13115" xr:uid="{8F3DAC37-C82E-4B74-A5BC-37344A7BC56E}"/>
    <cellStyle name="normBold 3 2 10" xfId="13116" xr:uid="{AC71BE85-1977-41D9-BCA6-E2E80F27A1B6}"/>
    <cellStyle name="normBold 3 2 10 2" xfId="33495" xr:uid="{5268A9F3-8907-4601-AFFA-0E40937F0BC7}"/>
    <cellStyle name="normBold 3 2 11" xfId="33496" xr:uid="{6B507748-FBF6-49CE-84C4-09854171DA38}"/>
    <cellStyle name="normBold 3 2 2" xfId="13117" xr:uid="{E9571EEF-F26B-4CFE-B4A0-8ACCDF11AB5F}"/>
    <cellStyle name="normBold 3 2 2 10" xfId="33497" xr:uid="{B2D73D56-6358-4FED-9088-9CA259B2F081}"/>
    <cellStyle name="normBold 3 2 2 2" xfId="13118" xr:uid="{B4BED4F1-7B7D-4D61-97E6-44989E59495A}"/>
    <cellStyle name="normBold 3 2 2 2 2" xfId="33498" xr:uid="{ADC903D9-72BA-41E4-9F26-FD8303648CB6}"/>
    <cellStyle name="normBold 3 2 2 3" xfId="13119" xr:uid="{129B4414-3257-4156-98F6-234D00E9CB3E}"/>
    <cellStyle name="normBold 3 2 2 3 2" xfId="33499" xr:uid="{0B29C3A7-7F25-4E11-AB2E-6F84C2D46E96}"/>
    <cellStyle name="normBold 3 2 2 4" xfId="13120" xr:uid="{F45032E9-24C8-4E96-A24E-7FAEDCA3A646}"/>
    <cellStyle name="normBold 3 2 2 4 2" xfId="33500" xr:uid="{5B7A2580-88C1-42B2-BDD1-858230198554}"/>
    <cellStyle name="normBold 3 2 2 5" xfId="13121" xr:uid="{EC1D3E7C-831D-47FF-9776-4A3260F7510F}"/>
    <cellStyle name="normBold 3 2 2 5 2" xfId="33501" xr:uid="{84D8D4AE-29B5-4408-A797-E356A49E3BBD}"/>
    <cellStyle name="normBold 3 2 2 6" xfId="13122" xr:uid="{37E7A488-CBBD-4312-9EA4-89A009A9979B}"/>
    <cellStyle name="normBold 3 2 2 6 2" xfId="33502" xr:uid="{674B3CC9-B1FC-4431-98F4-407FE39FC555}"/>
    <cellStyle name="normBold 3 2 2 7" xfId="13123" xr:uid="{64EBBF17-4B99-4F65-9ED6-81E53F1F4270}"/>
    <cellStyle name="normBold 3 2 2 7 2" xfId="33503" xr:uid="{420A4D9E-DB60-4157-89D6-77E4B7B240EF}"/>
    <cellStyle name="normBold 3 2 2 8" xfId="13124" xr:uid="{B915F18A-DB5B-416C-BE79-BF31EE4A6FD8}"/>
    <cellStyle name="normBold 3 2 2 8 2" xfId="33504" xr:uid="{A89F0C64-DFAE-4BA9-B243-E108BCEFB0BE}"/>
    <cellStyle name="normBold 3 2 2 9" xfId="13125" xr:uid="{F537EEC4-F6EE-4E29-A253-1B01BCFD12B3}"/>
    <cellStyle name="normBold 3 2 2 9 2" xfId="33505" xr:uid="{9B620495-315A-421C-88E9-2D8F7FC58FDD}"/>
    <cellStyle name="normBold 3 2 3" xfId="13126" xr:uid="{1A2EAE47-61D2-434B-8848-C15E9CE6CE29}"/>
    <cellStyle name="normBold 3 2 3 2" xfId="33506" xr:uid="{32545212-B5DD-46AC-9961-095C7B4BB80D}"/>
    <cellStyle name="normBold 3 2 4" xfId="13127" xr:uid="{710912E1-3C0E-4432-981C-05FE4E29FC35}"/>
    <cellStyle name="normBold 3 2 4 2" xfId="33507" xr:uid="{81DC4453-E386-452F-B491-EF57EB935F13}"/>
    <cellStyle name="normBold 3 2 5" xfId="13128" xr:uid="{6A22415C-E8E4-4AD2-9C0F-D62EA776A2E1}"/>
    <cellStyle name="normBold 3 2 5 2" xfId="33508" xr:uid="{F7A372AD-15B5-4EC1-9840-7E9D427B95C4}"/>
    <cellStyle name="normBold 3 2 6" xfId="13129" xr:uid="{D14E7551-5A85-4AF9-B9DD-44B8903A25F6}"/>
    <cellStyle name="normBold 3 2 6 2" xfId="33509" xr:uid="{BF5D3029-1EDD-4D76-8622-2963E2A1A699}"/>
    <cellStyle name="normBold 3 2 7" xfId="13130" xr:uid="{B2F24A58-928B-4AD2-8342-B24C6F124F69}"/>
    <cellStyle name="normBold 3 2 7 2" xfId="33510" xr:uid="{8E3C854A-E77E-4D9D-8E0F-1BA039A9140B}"/>
    <cellStyle name="normBold 3 2 8" xfId="13131" xr:uid="{A85D29F3-403A-4135-B598-6ABA7E137AAB}"/>
    <cellStyle name="normBold 3 2 8 2" xfId="33511" xr:uid="{11CFA2F3-23D0-4227-83CA-CD1122B73933}"/>
    <cellStyle name="normBold 3 2 9" xfId="13132" xr:uid="{DC809841-B81B-45A8-862C-38539AB5E752}"/>
    <cellStyle name="normBold 3 2 9 2" xfId="33512" xr:uid="{4BA129B3-EA87-4708-B6FB-D6715248EC23}"/>
    <cellStyle name="normBold 3 3" xfId="13133" xr:uid="{16F766CA-0B33-4A59-8603-892A4F1FD7AA}"/>
    <cellStyle name="normBold 3 3 10" xfId="33513" xr:uid="{77464AFD-2505-4652-9815-A0AB760CE384}"/>
    <cellStyle name="normBold 3 3 2" xfId="13134" xr:uid="{F94708DD-5FF7-4140-95B4-FC67FE74B89F}"/>
    <cellStyle name="normBold 3 3 2 2" xfId="33514" xr:uid="{967A0197-D54C-4411-A937-76AFEE7501D3}"/>
    <cellStyle name="normBold 3 3 3" xfId="13135" xr:uid="{DAEE1E27-6210-418B-B345-F9AB3A7D476B}"/>
    <cellStyle name="normBold 3 3 3 2" xfId="33515" xr:uid="{770373D9-516F-4492-8926-0D87723E5E5D}"/>
    <cellStyle name="normBold 3 3 4" xfId="13136" xr:uid="{36620ACF-1051-4D98-8F81-0A96749151A7}"/>
    <cellStyle name="normBold 3 3 4 2" xfId="33516" xr:uid="{D0652641-F6C2-4784-8FCE-BD669A08CCA0}"/>
    <cellStyle name="normBold 3 3 5" xfId="13137" xr:uid="{8EFC2C56-4749-4FE6-A6AB-4577665E61F8}"/>
    <cellStyle name="normBold 3 3 5 2" xfId="33517" xr:uid="{CB247716-D9C0-4F5E-88E2-952AEB665C09}"/>
    <cellStyle name="normBold 3 3 6" xfId="13138" xr:uid="{E07A774F-9E4E-4246-BF48-650393F281FF}"/>
    <cellStyle name="normBold 3 3 6 2" xfId="33518" xr:uid="{A4354075-9D4C-4B96-A5AE-9BD33FE7B032}"/>
    <cellStyle name="normBold 3 3 7" xfId="13139" xr:uid="{75AB130A-BCED-43AA-B991-16A709B8C868}"/>
    <cellStyle name="normBold 3 3 7 2" xfId="33519" xr:uid="{A719553D-5C5D-49C6-8189-86E415AF45BD}"/>
    <cellStyle name="normBold 3 3 8" xfId="13140" xr:uid="{98644EA0-A21F-4BE7-B1D8-80200D09D6E1}"/>
    <cellStyle name="normBold 3 3 8 2" xfId="33520" xr:uid="{093E2A49-AB56-4D80-8427-AE31E36D50E6}"/>
    <cellStyle name="normBold 3 3 9" xfId="13141" xr:uid="{3FCC5159-3D9F-4BFD-A786-14398025A182}"/>
    <cellStyle name="normBold 3 3 9 2" xfId="33521" xr:uid="{2E15B235-CC48-40DB-AFC8-7A9F9D4BE415}"/>
    <cellStyle name="normBold 3 4" xfId="13142" xr:uid="{927FD429-2B40-42F8-817D-9EF7C489D4EF}"/>
    <cellStyle name="normBold 3 4 2" xfId="33522" xr:uid="{EB41135C-5105-48D5-97EE-A112348FAF8D}"/>
    <cellStyle name="normBold 3 5" xfId="13143" xr:uid="{0E384E97-8058-433C-A471-4DF14C1C77DC}"/>
    <cellStyle name="normBold 3 5 2" xfId="33523" xr:uid="{8694F16C-9BE4-4464-8E05-EA1DBD6F7CC9}"/>
    <cellStyle name="normBold 3 6" xfId="13144" xr:uid="{8E1D0A22-2043-40A3-802B-F1EAF9A86380}"/>
    <cellStyle name="normBold 3 6 2" xfId="33524" xr:uid="{11FD570F-8672-416B-B9AD-019926313864}"/>
    <cellStyle name="normBold 3 7" xfId="13145" xr:uid="{25DDA64F-9665-4068-8A7D-32E575D44238}"/>
    <cellStyle name="normBold 3 7 2" xfId="33525" xr:uid="{87878806-1041-4B3E-AC00-6916F3257AFF}"/>
    <cellStyle name="normBold 3 8" xfId="13146" xr:uid="{500E48BE-4B62-4705-970A-E06BD10168D8}"/>
    <cellStyle name="normBold 3 8 2" xfId="33526" xr:uid="{092EF268-D9A2-4CBC-8F97-7ED1FBECEEA4}"/>
    <cellStyle name="normBold 3 9" xfId="13147" xr:uid="{9837801A-0A0B-47F9-B2F9-E5BDD997824A}"/>
    <cellStyle name="normBold 3 9 2" xfId="33527" xr:uid="{BC87EBBF-DFF8-4E56-AE1E-E661B64C0FDD}"/>
    <cellStyle name="normBold 4" xfId="13148" xr:uid="{C095AA73-1F5B-4C9B-ACFD-4458FD089C9A}"/>
    <cellStyle name="normBold 4 10" xfId="13149" xr:uid="{25A760B8-307B-4D9F-A287-E08774B9982C}"/>
    <cellStyle name="normBold 4 10 2" xfId="33528" xr:uid="{C53586EB-D253-4C06-957D-FB71D283E393}"/>
    <cellStyle name="normBold 4 11" xfId="33529" xr:uid="{762D3448-47BB-4987-9683-3764E78D5A99}"/>
    <cellStyle name="normBold 4 2" xfId="13150" xr:uid="{1AEB1259-CE4C-4EDE-AD39-039923D917A5}"/>
    <cellStyle name="normBold 4 2 10" xfId="33530" xr:uid="{51D7D952-4BF2-42BF-B987-B768D4412028}"/>
    <cellStyle name="normBold 4 2 2" xfId="13151" xr:uid="{177C84CE-5F98-4316-B059-487C781D6CED}"/>
    <cellStyle name="normBold 4 2 2 2" xfId="33531" xr:uid="{F4B68312-F247-45EC-8F59-0FB24FDFA60D}"/>
    <cellStyle name="normBold 4 2 3" xfId="13152" xr:uid="{346357C5-A98F-4F08-935D-3106D4A06CBD}"/>
    <cellStyle name="normBold 4 2 3 2" xfId="33532" xr:uid="{E97D4030-A819-4108-8C41-96097FEE9366}"/>
    <cellStyle name="normBold 4 2 4" xfId="13153" xr:uid="{2618659F-7DC3-441E-9AB8-1C92C244BF64}"/>
    <cellStyle name="normBold 4 2 4 2" xfId="33533" xr:uid="{75B29472-E7B5-4879-BFF8-38B86B610B4B}"/>
    <cellStyle name="normBold 4 2 5" xfId="13154" xr:uid="{E65DABA9-6508-47AE-8590-DE718C3D2492}"/>
    <cellStyle name="normBold 4 2 5 2" xfId="33534" xr:uid="{6E80B07E-3809-47DD-BE68-E4B0B03C3732}"/>
    <cellStyle name="normBold 4 2 6" xfId="13155" xr:uid="{46C65244-7AB1-4240-85AF-C85E2C5AFCE8}"/>
    <cellStyle name="normBold 4 2 6 2" xfId="33535" xr:uid="{C6A0B620-0710-4EAF-9FBB-FE645ED3AC2B}"/>
    <cellStyle name="normBold 4 2 7" xfId="13156" xr:uid="{0CCACE11-CBB8-4B9B-8251-4E1BCEE7AFF3}"/>
    <cellStyle name="normBold 4 2 7 2" xfId="33536" xr:uid="{E5F83C98-65AE-48E7-A1F3-32881E5972CC}"/>
    <cellStyle name="normBold 4 2 8" xfId="13157" xr:uid="{5D121E8D-1E1C-4D14-BFD7-BBCF1D1BA753}"/>
    <cellStyle name="normBold 4 2 8 2" xfId="33537" xr:uid="{10230EBB-D945-4DA9-90AD-7066E03B180E}"/>
    <cellStyle name="normBold 4 2 9" xfId="13158" xr:uid="{991E54C3-AE77-41E5-B7C8-3EE5D5BA310B}"/>
    <cellStyle name="normBold 4 2 9 2" xfId="33538" xr:uid="{85030D50-09DC-4F4D-9571-5586D3A05250}"/>
    <cellStyle name="normBold 4 3" xfId="13159" xr:uid="{8B342F21-FDB6-4D45-AA17-B7E4E6A7FEF0}"/>
    <cellStyle name="normBold 4 3 2" xfId="33539" xr:uid="{8DAE4943-E9B8-44FD-83A0-37A03EC6F4E3}"/>
    <cellStyle name="normBold 4 4" xfId="13160" xr:uid="{9C8E4E45-D10E-493E-A360-E919C888C17C}"/>
    <cellStyle name="normBold 4 4 2" xfId="33540" xr:uid="{6072FCA2-29BF-42A9-A8F7-EE7C9BBBEF36}"/>
    <cellStyle name="normBold 4 5" xfId="13161" xr:uid="{F29CEC18-E2E4-4A14-80FF-A264DE9DD922}"/>
    <cellStyle name="normBold 4 5 2" xfId="33541" xr:uid="{B74F6F11-9B91-4438-A270-20C5AB0869C8}"/>
    <cellStyle name="normBold 4 6" xfId="13162" xr:uid="{430A35DA-7133-4E07-AF13-7950BA2CC90A}"/>
    <cellStyle name="normBold 4 6 2" xfId="33542" xr:uid="{71FA5C17-4424-4584-A90A-67F11954F67E}"/>
    <cellStyle name="normBold 4 7" xfId="13163" xr:uid="{B70A3D5F-4FD4-401A-A14A-DF7994F27F66}"/>
    <cellStyle name="normBold 4 7 2" xfId="33543" xr:uid="{F28C8E2F-5A3E-4EE4-8702-72A9A66A8130}"/>
    <cellStyle name="normBold 4 8" xfId="13164" xr:uid="{6D61E8E1-AF16-4509-9919-E10362327E43}"/>
    <cellStyle name="normBold 4 8 2" xfId="33544" xr:uid="{CFC6F397-E450-4241-B4B6-9963741DA970}"/>
    <cellStyle name="normBold 4 9" xfId="13165" xr:uid="{C815AFAC-BF44-4EC2-A87D-6830F5143FC2}"/>
    <cellStyle name="normBold 4 9 2" xfId="33545" xr:uid="{919C38EA-DF77-4A32-B49B-4C97C8817563}"/>
    <cellStyle name="normBold 5" xfId="13166" xr:uid="{00E34F97-D42A-4A36-BDA0-5DE1FFF64674}"/>
    <cellStyle name="normBold 5 10" xfId="33546" xr:uid="{370D1DDF-9EC0-49ED-9F18-73F9F5DCDB82}"/>
    <cellStyle name="normBold 5 2" xfId="13167" xr:uid="{C93575E0-3F63-4903-9496-9A552E12DEEC}"/>
    <cellStyle name="normBold 5 2 2" xfId="33547" xr:uid="{5F5C722B-E820-4CB9-B19A-8BE606F865B3}"/>
    <cellStyle name="normBold 5 3" xfId="13168" xr:uid="{4A239B24-CBA6-4C5A-BA5A-38E6A57ACDA5}"/>
    <cellStyle name="normBold 5 3 2" xfId="33548" xr:uid="{4E3C731D-4732-48D2-BB63-1F6CC33993F0}"/>
    <cellStyle name="normBold 5 4" xfId="13169" xr:uid="{F76BBB4B-6E44-4110-8291-4F6A9ADF2D42}"/>
    <cellStyle name="normBold 5 4 2" xfId="33549" xr:uid="{564483F6-1F4F-4436-910A-D3F38D7273E2}"/>
    <cellStyle name="normBold 5 5" xfId="13170" xr:uid="{7B5BFAD4-D98C-4129-8EFE-D6E8D7E46E2B}"/>
    <cellStyle name="normBold 5 5 2" xfId="33550" xr:uid="{C90E990E-E86B-42A6-9D95-0B8044B16BA0}"/>
    <cellStyle name="normBold 5 6" xfId="13171" xr:uid="{8C6EC14D-FECE-4602-9005-E96FD67326C4}"/>
    <cellStyle name="normBold 5 6 2" xfId="33551" xr:uid="{5CF71AC4-B542-48BC-8492-DAA04F5C73DA}"/>
    <cellStyle name="normBold 5 7" xfId="13172" xr:uid="{3716BCF0-8B11-4936-9CE5-B11AC8A01C58}"/>
    <cellStyle name="normBold 5 7 2" xfId="33552" xr:uid="{24B9A0CB-CE48-429C-AFB7-BEEDC33C9E15}"/>
    <cellStyle name="normBold 5 8" xfId="13173" xr:uid="{F95B7D5D-97BE-4DB3-882A-A44039CAC956}"/>
    <cellStyle name="normBold 5 8 2" xfId="33553" xr:uid="{01A32377-B46D-4155-AFD7-F968E273D49D}"/>
    <cellStyle name="normBold 5 9" xfId="13174" xr:uid="{304447B1-DA2E-4400-B53A-959E1DB2C5C0}"/>
    <cellStyle name="normBold 5 9 2" xfId="33554" xr:uid="{B7A57718-4440-4FB7-A2D4-ACF6B667A5D6}"/>
    <cellStyle name="normBold 6" xfId="13175" xr:uid="{FDA37827-0789-48BE-8E18-40D8B86A8E37}"/>
    <cellStyle name="normBold 6 2" xfId="33555" xr:uid="{515A7B43-ED97-43EF-8BD9-3C4A2C0DDD15}"/>
    <cellStyle name="normBold 7" xfId="13176" xr:uid="{9C975CFA-C8EC-452A-B4B7-A4BF366C8EE5}"/>
    <cellStyle name="normBold 7 2" xfId="33556" xr:uid="{B46D5D12-DF7D-41D9-9D7C-531F89FF4C5D}"/>
    <cellStyle name="normBold 8" xfId="13177" xr:uid="{9B7EA269-2477-4E34-8A9C-E70F2B3D7B0D}"/>
    <cellStyle name="normBold 8 2" xfId="33557" xr:uid="{97503F7A-86DC-4E0E-AB6D-09D6FCCA04AD}"/>
    <cellStyle name="normBold 9" xfId="13178" xr:uid="{33F9E260-1F46-4075-B705-B2F512D148F8}"/>
    <cellStyle name="normBold 9 2" xfId="33558" xr:uid="{02A51EAB-5773-4FDA-A8DF-DD253ED6341E}"/>
    <cellStyle name="normGrey" xfId="451" xr:uid="{8E72B5E2-B75C-40B5-A51D-9919F5B28096}"/>
    <cellStyle name="normGrey 10" xfId="13179" xr:uid="{48433BDA-F70B-468A-9AE5-CDE6938D3BDF}"/>
    <cellStyle name="normGrey 10 2" xfId="33559" xr:uid="{2FADD1E9-AF06-4B68-A92A-75658E1E46F1}"/>
    <cellStyle name="normGrey 11" xfId="13180" xr:uid="{331645B9-2CE2-4402-865E-A2E3288A6601}"/>
    <cellStyle name="normGrey 11 2" xfId="33560" xr:uid="{4E94D6A4-D17C-4AA5-BC99-7F44CCEC68D3}"/>
    <cellStyle name="normGrey 12" xfId="13181" xr:uid="{8ACF6392-51D6-4FF4-B902-D3D735E43702}"/>
    <cellStyle name="normGrey 12 2" xfId="33561" xr:uid="{B73A3F3B-E446-417F-9419-AFA1CB0DB8F8}"/>
    <cellStyle name="normGrey 13" xfId="33562" xr:uid="{4D35C42E-3C2E-4D81-8BD2-061D962ED47D}"/>
    <cellStyle name="normGrey 2" xfId="13182" xr:uid="{2BD8D163-BACF-4D16-AAEE-93CC1CD31AE1}"/>
    <cellStyle name="normGrey 2 10" xfId="13183" xr:uid="{60F98E5A-1C86-49F7-9557-2C36A374A25A}"/>
    <cellStyle name="normGrey 2 10 2" xfId="33563" xr:uid="{A410C29A-81E2-42C6-9BB4-52E0F1192D91}"/>
    <cellStyle name="normGrey 2 11" xfId="13184" xr:uid="{3EA5D22E-46F3-4127-BA82-092767C7B547}"/>
    <cellStyle name="normGrey 2 11 2" xfId="33564" xr:uid="{ECE7D580-4CC8-45CD-BD74-68268F3519D9}"/>
    <cellStyle name="normGrey 2 12" xfId="33565" xr:uid="{1D60A528-AD3F-463A-A1F4-576F7060472A}"/>
    <cellStyle name="normGrey 2 2" xfId="13185" xr:uid="{CD5E2186-74DC-408E-B71E-EE1D56161CCC}"/>
    <cellStyle name="normGrey 2 2 10" xfId="13186" xr:uid="{623CC46C-E578-4189-A5C6-D1527DACAAE7}"/>
    <cellStyle name="normGrey 2 2 10 2" xfId="33566" xr:uid="{5A6241C3-7B42-45FB-A50D-7415EA39124E}"/>
    <cellStyle name="normGrey 2 2 11" xfId="33567" xr:uid="{4906C259-4AFE-4CE8-B0AE-7FE397149F82}"/>
    <cellStyle name="normGrey 2 2 2" xfId="13187" xr:uid="{E4B909AA-8C1C-4DC8-83D3-9D6188F649F0}"/>
    <cellStyle name="normGrey 2 2 2 10" xfId="33568" xr:uid="{7C8BCDD3-8422-4307-AB2E-1311C643E5D6}"/>
    <cellStyle name="normGrey 2 2 2 2" xfId="13188" xr:uid="{ADF1159D-4BE4-4077-8466-C95FB93E2212}"/>
    <cellStyle name="normGrey 2 2 2 2 2" xfId="33569" xr:uid="{C2FCFA16-D914-4990-A1FC-4A914C4C8014}"/>
    <cellStyle name="normGrey 2 2 2 3" xfId="13189" xr:uid="{B2DA37D0-AE83-421F-9B36-FC905AFCED6B}"/>
    <cellStyle name="normGrey 2 2 2 3 2" xfId="33570" xr:uid="{198F820B-205C-457F-AC39-957BA924F2E3}"/>
    <cellStyle name="normGrey 2 2 2 4" xfId="13190" xr:uid="{337A7258-AD68-484F-BD69-8DE4147D2E96}"/>
    <cellStyle name="normGrey 2 2 2 4 2" xfId="33571" xr:uid="{1A4E33ED-17D3-49FD-B64B-9B4221D7300D}"/>
    <cellStyle name="normGrey 2 2 2 5" xfId="13191" xr:uid="{56E16046-8701-497C-94D8-99D870302936}"/>
    <cellStyle name="normGrey 2 2 2 5 2" xfId="33572" xr:uid="{28AF3988-BE00-4903-B7C8-E35FDA07F62C}"/>
    <cellStyle name="normGrey 2 2 2 6" xfId="13192" xr:uid="{391C7734-16CA-43F4-9B4F-A9243797D708}"/>
    <cellStyle name="normGrey 2 2 2 6 2" xfId="33573" xr:uid="{D0749AB2-FC47-4B98-86DB-BF6C4FFD639E}"/>
    <cellStyle name="normGrey 2 2 2 7" xfId="13193" xr:uid="{2ECF4A17-D761-4F1B-8103-F53A8F2FC63C}"/>
    <cellStyle name="normGrey 2 2 2 7 2" xfId="33574" xr:uid="{BC860921-52AA-40C3-9793-5E94F727734B}"/>
    <cellStyle name="normGrey 2 2 2 8" xfId="13194" xr:uid="{4EA5CEF7-CC39-44CA-A78C-26FAE5A32401}"/>
    <cellStyle name="normGrey 2 2 2 8 2" xfId="33575" xr:uid="{E700F83B-68FF-405A-B1B5-FC850611BEDA}"/>
    <cellStyle name="normGrey 2 2 2 9" xfId="13195" xr:uid="{1250FD0F-155E-4C8B-BF00-BA0E728F59C6}"/>
    <cellStyle name="normGrey 2 2 2 9 2" xfId="33576" xr:uid="{EF39D1AD-F7E2-40F0-8F4A-B9F3D77B0849}"/>
    <cellStyle name="normGrey 2 2 3" xfId="13196" xr:uid="{3707A9F1-FF63-4D86-99A3-AA0839D3D7AD}"/>
    <cellStyle name="normGrey 2 2 3 2" xfId="33577" xr:uid="{BF172821-F21F-4357-8130-DB093D99FD34}"/>
    <cellStyle name="normGrey 2 2 4" xfId="13197" xr:uid="{669B76D7-E98D-48DB-BDD0-0FDD0D6A72B8}"/>
    <cellStyle name="normGrey 2 2 4 2" xfId="33578" xr:uid="{693F0A6C-4EFA-4A12-9093-2D1B5377C09C}"/>
    <cellStyle name="normGrey 2 2 5" xfId="13198" xr:uid="{F60B8DAC-87AC-4E58-988C-D78D00758241}"/>
    <cellStyle name="normGrey 2 2 5 2" xfId="33579" xr:uid="{3F3AABE3-BCEE-42C9-A1BE-A69A6CF191CB}"/>
    <cellStyle name="normGrey 2 2 6" xfId="13199" xr:uid="{BDAEECE1-FD89-4260-AE63-010C8F8224B0}"/>
    <cellStyle name="normGrey 2 2 6 2" xfId="33580" xr:uid="{0ACE440D-F0B8-416E-AC3E-B710790877F3}"/>
    <cellStyle name="normGrey 2 2 7" xfId="13200" xr:uid="{E6594909-3A96-44F7-BDCC-AF0CFE86A606}"/>
    <cellStyle name="normGrey 2 2 7 2" xfId="33581" xr:uid="{E0050FA9-FB3C-47C9-AD9B-37CCC9A7F925}"/>
    <cellStyle name="normGrey 2 2 8" xfId="13201" xr:uid="{7B9E0525-29C6-4C29-864A-E00D46427A2B}"/>
    <cellStyle name="normGrey 2 2 8 2" xfId="33582" xr:uid="{6B5B6949-EA63-4B8E-91DA-0094E034AAAA}"/>
    <cellStyle name="normGrey 2 2 9" xfId="13202" xr:uid="{67126A74-9EFA-4C44-B944-FE864E469957}"/>
    <cellStyle name="normGrey 2 2 9 2" xfId="33583" xr:uid="{9153B141-5BBA-4234-BE2A-AC35FD5B4CE4}"/>
    <cellStyle name="normGrey 2 3" xfId="13203" xr:uid="{E6E98BF3-4AE4-45A5-9DE8-7B3B6D1F476C}"/>
    <cellStyle name="normGrey 2 3 10" xfId="33584" xr:uid="{757E599D-FD13-4BAF-BB15-CB12D7F2ACFB}"/>
    <cellStyle name="normGrey 2 3 2" xfId="13204" xr:uid="{C18E691D-88AF-462F-8D3C-775F1EB160E7}"/>
    <cellStyle name="normGrey 2 3 2 2" xfId="33585" xr:uid="{AD72375C-BD22-40CF-88E9-2214D16E5AF8}"/>
    <cellStyle name="normGrey 2 3 3" xfId="13205" xr:uid="{81174E17-AAC4-4502-AFB4-61031DAC7200}"/>
    <cellStyle name="normGrey 2 3 3 2" xfId="33586" xr:uid="{EC8D4028-AFDF-4D00-890C-2349E2D22C18}"/>
    <cellStyle name="normGrey 2 3 4" xfId="13206" xr:uid="{0C96C67F-6F76-48DB-ADB7-F616F67299D5}"/>
    <cellStyle name="normGrey 2 3 4 2" xfId="33587" xr:uid="{48F920E1-193F-4363-913C-A19E87C41461}"/>
    <cellStyle name="normGrey 2 3 5" xfId="13207" xr:uid="{BE815DF5-CECB-4C42-92AA-CD29460F042F}"/>
    <cellStyle name="normGrey 2 3 5 2" xfId="33588" xr:uid="{0AEC7D62-A13D-46B7-9B88-845AE4A19D44}"/>
    <cellStyle name="normGrey 2 3 6" xfId="13208" xr:uid="{936594EB-FFC1-42FC-B024-9335C973B5F4}"/>
    <cellStyle name="normGrey 2 3 6 2" xfId="33589" xr:uid="{118DADD6-B460-4757-94B3-E739204FD414}"/>
    <cellStyle name="normGrey 2 3 7" xfId="13209" xr:uid="{384CE56F-A6F5-4F58-BAE3-FDB1E6C6829C}"/>
    <cellStyle name="normGrey 2 3 7 2" xfId="33590" xr:uid="{C67B13C0-1760-4B62-ACFB-2825BF17FD25}"/>
    <cellStyle name="normGrey 2 3 8" xfId="13210" xr:uid="{32C93A61-4B83-4E9B-B7A0-5126A9F0A032}"/>
    <cellStyle name="normGrey 2 3 8 2" xfId="33591" xr:uid="{AAE8F282-853E-4805-953F-E9F5EDA7E33D}"/>
    <cellStyle name="normGrey 2 3 9" xfId="13211" xr:uid="{DE82745E-525B-419A-AE05-A8B7A88F3CC5}"/>
    <cellStyle name="normGrey 2 3 9 2" xfId="33592" xr:uid="{D63F0587-3060-4224-91A1-76E7F985096B}"/>
    <cellStyle name="normGrey 2 4" xfId="13212" xr:uid="{DEE2F173-4D1C-4AB1-BD69-A73A2EE9F598}"/>
    <cellStyle name="normGrey 2 4 2" xfId="33593" xr:uid="{C4E2ED12-8D64-4507-9B01-B8A973D2E94A}"/>
    <cellStyle name="normGrey 2 5" xfId="13213" xr:uid="{592B9706-F13F-4857-BDA5-3526601E7D45}"/>
    <cellStyle name="normGrey 2 5 2" xfId="33594" xr:uid="{9291338A-78F5-4B94-A3C6-59FB33EEA678}"/>
    <cellStyle name="normGrey 2 6" xfId="13214" xr:uid="{7ACA6F17-B96E-4F10-AD68-CB47084D676C}"/>
    <cellStyle name="normGrey 2 6 2" xfId="33595" xr:uid="{0FCFD012-9AE4-487C-9C44-7076E250090F}"/>
    <cellStyle name="normGrey 2 7" xfId="13215" xr:uid="{D48D116D-2420-4852-BB92-2B47AED8B8D4}"/>
    <cellStyle name="normGrey 2 7 2" xfId="33596" xr:uid="{73A21A41-3D51-44D0-B241-4E3C23F76C6B}"/>
    <cellStyle name="normGrey 2 8" xfId="13216" xr:uid="{9F3E0BA9-87A6-4F12-9DB3-35F843B00367}"/>
    <cellStyle name="normGrey 2 8 2" xfId="33597" xr:uid="{AF0CED52-4918-45DC-8B91-0294D045B085}"/>
    <cellStyle name="normGrey 2 9" xfId="13217" xr:uid="{8E4DA5DD-8608-41CE-ABF4-AEED0ADADD96}"/>
    <cellStyle name="normGrey 2 9 2" xfId="33598" xr:uid="{192F909D-0BCE-4BB4-BAF1-22C789707A26}"/>
    <cellStyle name="normGrey 3" xfId="13218" xr:uid="{E59A9931-38E2-4A7F-95A8-8321FB604089}"/>
    <cellStyle name="normGrey 3 10" xfId="13219" xr:uid="{470FC8AF-44FA-4403-883B-757924070BD3}"/>
    <cellStyle name="normGrey 3 10 2" xfId="33599" xr:uid="{01628E1B-1FB9-4DB9-8FE0-60FFE1EE18AF}"/>
    <cellStyle name="normGrey 3 11" xfId="13220" xr:uid="{77EC40D7-DAB9-474A-B098-39FF4A7A7A0F}"/>
    <cellStyle name="normGrey 3 11 2" xfId="33600" xr:uid="{39129022-8EF0-4F99-9D59-A134CD01F39E}"/>
    <cellStyle name="normGrey 3 12" xfId="33601" xr:uid="{22CA0F02-CD9C-4174-A74F-68460AC1A6F5}"/>
    <cellStyle name="normGrey 3 2" xfId="13221" xr:uid="{4A61A132-8D62-449C-B669-C124F9FD74BA}"/>
    <cellStyle name="normGrey 3 2 10" xfId="13222" xr:uid="{D04BC9A6-8DD1-4358-BFB8-C5D2A341F223}"/>
    <cellStyle name="normGrey 3 2 10 2" xfId="33602" xr:uid="{27932B2A-C46D-4BB6-9252-D5C8F5182155}"/>
    <cellStyle name="normGrey 3 2 11" xfId="33603" xr:uid="{CC5E953F-D762-45E5-A59B-2FBBF26EB538}"/>
    <cellStyle name="normGrey 3 2 2" xfId="13223" xr:uid="{CF64900D-B453-4935-BBA4-C4D40970EBBF}"/>
    <cellStyle name="normGrey 3 2 2 10" xfId="33604" xr:uid="{9B8DB725-269E-4E36-8D0D-443FB1D45D19}"/>
    <cellStyle name="normGrey 3 2 2 2" xfId="13224" xr:uid="{F566283D-0E20-49BA-A155-C7C6876CAD8D}"/>
    <cellStyle name="normGrey 3 2 2 2 2" xfId="33605" xr:uid="{A3E90176-8B35-4873-9953-35A232029FB4}"/>
    <cellStyle name="normGrey 3 2 2 3" xfId="13225" xr:uid="{51391293-8161-42D5-93E4-E3EAF3106361}"/>
    <cellStyle name="normGrey 3 2 2 3 2" xfId="33606" xr:uid="{D3D36557-A97C-4DFF-AFEB-27CC91B62586}"/>
    <cellStyle name="normGrey 3 2 2 4" xfId="13226" xr:uid="{B54E0466-EBD5-4C26-8290-5C75D9C6C0F8}"/>
    <cellStyle name="normGrey 3 2 2 4 2" xfId="33607" xr:uid="{6E277B4F-764C-4C7D-9239-4EA301A1ED2A}"/>
    <cellStyle name="normGrey 3 2 2 5" xfId="13227" xr:uid="{918EEB10-7604-4778-B279-BBCF1882B083}"/>
    <cellStyle name="normGrey 3 2 2 5 2" xfId="33608" xr:uid="{C9AB9FA1-5598-4E6C-8405-B7353DA0A8EC}"/>
    <cellStyle name="normGrey 3 2 2 6" xfId="13228" xr:uid="{3BCC767D-9D41-4663-81EE-2718B31E3CAD}"/>
    <cellStyle name="normGrey 3 2 2 6 2" xfId="33609" xr:uid="{0D920154-38AB-4B5F-8379-C12E00B049B1}"/>
    <cellStyle name="normGrey 3 2 2 7" xfId="13229" xr:uid="{04B13CE0-A532-433E-82C3-B5D716170F41}"/>
    <cellStyle name="normGrey 3 2 2 7 2" xfId="33610" xr:uid="{0331916A-747C-4CA6-AEBD-6E419CA96271}"/>
    <cellStyle name="normGrey 3 2 2 8" xfId="13230" xr:uid="{92590E05-CE63-484D-A80E-4C09C4331764}"/>
    <cellStyle name="normGrey 3 2 2 8 2" xfId="33611" xr:uid="{4E68E257-315E-4AF5-BA7E-445796F03039}"/>
    <cellStyle name="normGrey 3 2 2 9" xfId="13231" xr:uid="{89D9B315-9BA0-44C0-8603-9EEAE3B692DB}"/>
    <cellStyle name="normGrey 3 2 2 9 2" xfId="33612" xr:uid="{79DE247C-328E-4F15-85D1-915D188EDF20}"/>
    <cellStyle name="normGrey 3 2 3" xfId="13232" xr:uid="{1399289E-0D70-466E-83EF-5015A4A7D663}"/>
    <cellStyle name="normGrey 3 2 3 2" xfId="33613" xr:uid="{6DB3AB59-1F10-4AAA-ADB3-D9B04E0894B3}"/>
    <cellStyle name="normGrey 3 2 4" xfId="13233" xr:uid="{5527961E-0175-4244-96B1-3DB14B0F0B7A}"/>
    <cellStyle name="normGrey 3 2 4 2" xfId="33614" xr:uid="{C20D072D-3F0E-45C1-9B24-DC631C37AE0E}"/>
    <cellStyle name="normGrey 3 2 5" xfId="13234" xr:uid="{8AE3508A-19B5-4C04-839F-C2A3159071D2}"/>
    <cellStyle name="normGrey 3 2 5 2" xfId="33615" xr:uid="{E2DC61E1-6C0F-42F7-AF62-83ADA780F1EE}"/>
    <cellStyle name="normGrey 3 2 6" xfId="13235" xr:uid="{A5FECA11-ECD1-42CE-A778-6E49CD85A55F}"/>
    <cellStyle name="normGrey 3 2 6 2" xfId="33616" xr:uid="{ACEA7C9F-150A-480D-965B-6E831E6EECE3}"/>
    <cellStyle name="normGrey 3 2 7" xfId="13236" xr:uid="{CA1CDC71-23FC-4492-93C5-C272A9F8A235}"/>
    <cellStyle name="normGrey 3 2 7 2" xfId="33617" xr:uid="{D30BCC85-35C2-4CF4-AE7C-06CD03438645}"/>
    <cellStyle name="normGrey 3 2 8" xfId="13237" xr:uid="{34BDD16C-06C7-4D02-BCAB-00F4AC4776FA}"/>
    <cellStyle name="normGrey 3 2 8 2" xfId="33618" xr:uid="{2555E8CF-9A51-45AD-8B8F-AC9081B2168B}"/>
    <cellStyle name="normGrey 3 2 9" xfId="13238" xr:uid="{71AA1AFB-EB2C-478E-A679-18EFE191005A}"/>
    <cellStyle name="normGrey 3 2 9 2" xfId="33619" xr:uid="{3C09FF8C-520B-49C5-B7C0-6063EABA9DEF}"/>
    <cellStyle name="normGrey 3 3" xfId="13239" xr:uid="{011C36E3-C69F-44CF-AADB-631E944EDC45}"/>
    <cellStyle name="normGrey 3 3 10" xfId="33620" xr:uid="{1D261C9C-7956-4E7C-8D50-6D0471FCB780}"/>
    <cellStyle name="normGrey 3 3 2" xfId="13240" xr:uid="{4A53D8C0-8754-47E3-B788-62EA87B0F291}"/>
    <cellStyle name="normGrey 3 3 2 2" xfId="33621" xr:uid="{1A012EE5-5AC9-4937-9C4B-02B46A5EFCB0}"/>
    <cellStyle name="normGrey 3 3 3" xfId="13241" xr:uid="{F17409A0-773F-43AE-A77C-7CD32474993D}"/>
    <cellStyle name="normGrey 3 3 3 2" xfId="33622" xr:uid="{35A3A754-09CD-4DDE-9DC1-79B8FE845332}"/>
    <cellStyle name="normGrey 3 3 4" xfId="13242" xr:uid="{6F7A995A-C161-47F1-B69F-FD04E7B42378}"/>
    <cellStyle name="normGrey 3 3 4 2" xfId="33623" xr:uid="{5CD4EFF7-99D6-4537-BB6C-E3D460BAF602}"/>
    <cellStyle name="normGrey 3 3 5" xfId="13243" xr:uid="{729588C3-FF48-4FAA-81DA-71A2F9BC6B61}"/>
    <cellStyle name="normGrey 3 3 5 2" xfId="33624" xr:uid="{601FDE86-B4D2-4E11-B659-79F39E63053B}"/>
    <cellStyle name="normGrey 3 3 6" xfId="13244" xr:uid="{CA6F8A81-9BB1-4F26-9309-838CB6D6A392}"/>
    <cellStyle name="normGrey 3 3 6 2" xfId="33625" xr:uid="{8D4B7D36-A8ED-4E5B-96F5-698E56C37C80}"/>
    <cellStyle name="normGrey 3 3 7" xfId="13245" xr:uid="{83D4CC55-4BDA-46D1-9753-192D9556C6C4}"/>
    <cellStyle name="normGrey 3 3 7 2" xfId="33626" xr:uid="{48606C2B-425C-4E16-9AEA-1C7D3D0BA6A7}"/>
    <cellStyle name="normGrey 3 3 8" xfId="13246" xr:uid="{82C1BF83-AB63-43E5-91A4-7CCF7E9F32DB}"/>
    <cellStyle name="normGrey 3 3 8 2" xfId="33627" xr:uid="{FCF634A1-7FD7-439E-AF80-DBED05F7F649}"/>
    <cellStyle name="normGrey 3 3 9" xfId="13247" xr:uid="{8CEEABD8-B8FA-491F-BF47-85A00150DBB7}"/>
    <cellStyle name="normGrey 3 3 9 2" xfId="33628" xr:uid="{80AFE8DF-DB11-4251-BA88-027B956DA809}"/>
    <cellStyle name="normGrey 3 4" xfId="13248" xr:uid="{8A24C74E-FB5F-48C8-8410-5B8EE790CE4D}"/>
    <cellStyle name="normGrey 3 4 2" xfId="33629" xr:uid="{1F10CE2B-31AA-492F-8D32-8E83F1AC9C02}"/>
    <cellStyle name="normGrey 3 5" xfId="13249" xr:uid="{20406448-58D0-4D0A-9BDA-92540AB09F1B}"/>
    <cellStyle name="normGrey 3 5 2" xfId="33630" xr:uid="{A6D0C17C-3819-4FC4-B5B6-1C17F6EC8BA5}"/>
    <cellStyle name="normGrey 3 6" xfId="13250" xr:uid="{19EE376D-5076-4BD2-9A28-854449D92B95}"/>
    <cellStyle name="normGrey 3 6 2" xfId="33631" xr:uid="{C013327A-3A0A-4EA2-8D90-F516EFF5CA9F}"/>
    <cellStyle name="normGrey 3 7" xfId="13251" xr:uid="{C27C4141-D6B8-4C99-ADAD-62C668D2AE3B}"/>
    <cellStyle name="normGrey 3 7 2" xfId="33632" xr:uid="{4C136DEF-C12A-4FCD-B274-814CCCB71AC6}"/>
    <cellStyle name="normGrey 3 8" xfId="13252" xr:uid="{CD08886C-1BFE-4DDD-9B4C-486532B25E30}"/>
    <cellStyle name="normGrey 3 8 2" xfId="33633" xr:uid="{2DFA7654-9208-4588-BDFB-50913C25B1F1}"/>
    <cellStyle name="normGrey 3 9" xfId="13253" xr:uid="{FD9B2CED-A482-4291-8E7D-13E37199E5A4}"/>
    <cellStyle name="normGrey 3 9 2" xfId="33634" xr:uid="{ED689030-4C2F-4A43-BBDA-74646BC66DEF}"/>
    <cellStyle name="normGrey 4" xfId="13254" xr:uid="{81B1321B-3336-4BAA-BA00-49BFDD4A879C}"/>
    <cellStyle name="normGrey 4 10" xfId="13255" xr:uid="{0EFDAEBD-26B1-4570-A2B6-FFF9A8C09275}"/>
    <cellStyle name="normGrey 4 10 2" xfId="33635" xr:uid="{AD987058-4E0A-477F-9305-ADA40A808690}"/>
    <cellStyle name="normGrey 4 11" xfId="33636" xr:uid="{A71E86C9-8C9D-4BD2-B247-AD675723F8C7}"/>
    <cellStyle name="normGrey 4 2" xfId="13256" xr:uid="{00730153-4661-44C1-9F29-4F0A0020172D}"/>
    <cellStyle name="normGrey 4 2 10" xfId="33637" xr:uid="{9776C775-6572-4EF6-9D47-56E4CDD80674}"/>
    <cellStyle name="normGrey 4 2 2" xfId="13257" xr:uid="{8553ABD5-BCA1-40F1-A219-8905150766B5}"/>
    <cellStyle name="normGrey 4 2 2 2" xfId="33638" xr:uid="{4FA6DDFF-3F5E-4510-8DC2-743434A30B1C}"/>
    <cellStyle name="normGrey 4 2 3" xfId="13258" xr:uid="{9A4C2BB4-63C0-4039-89CE-85CFAFDABCAE}"/>
    <cellStyle name="normGrey 4 2 3 2" xfId="33639" xr:uid="{38766CE4-3526-4345-9E32-F359542E758D}"/>
    <cellStyle name="normGrey 4 2 4" xfId="13259" xr:uid="{368A9346-B919-48AF-859E-5AF116D35122}"/>
    <cellStyle name="normGrey 4 2 4 2" xfId="33640" xr:uid="{F4FD1AA9-38B4-42DC-836A-F9ADF63286F8}"/>
    <cellStyle name="normGrey 4 2 5" xfId="13260" xr:uid="{5F81E47B-7D64-4C43-9F5A-A466B256A6E1}"/>
    <cellStyle name="normGrey 4 2 5 2" xfId="33641" xr:uid="{541810E2-2117-453C-8DD7-6402573483E8}"/>
    <cellStyle name="normGrey 4 2 6" xfId="13261" xr:uid="{847FB2B4-8BC9-4D9A-B718-2DEAE5CCF2A2}"/>
    <cellStyle name="normGrey 4 2 6 2" xfId="33642" xr:uid="{71AF71EA-DECE-48DC-99C0-5ED8E1C537A1}"/>
    <cellStyle name="normGrey 4 2 7" xfId="13262" xr:uid="{2A9A163B-D0EB-4CC7-8DA3-F50625F4A191}"/>
    <cellStyle name="normGrey 4 2 7 2" xfId="33643" xr:uid="{F2419E69-8160-4697-B6F8-10525FB9DB11}"/>
    <cellStyle name="normGrey 4 2 8" xfId="13263" xr:uid="{E4EB789D-C088-4111-94F1-8C2668570AB1}"/>
    <cellStyle name="normGrey 4 2 8 2" xfId="33644" xr:uid="{84168E8C-691A-47AE-A17D-7E3688F292D1}"/>
    <cellStyle name="normGrey 4 2 9" xfId="13264" xr:uid="{CA7BCD52-B4F0-41D6-ABAE-5D220C75A044}"/>
    <cellStyle name="normGrey 4 2 9 2" xfId="33645" xr:uid="{A0FA7507-D2E3-49B4-8541-64F6299CB2FF}"/>
    <cellStyle name="normGrey 4 3" xfId="13265" xr:uid="{C52C8BAA-CAFF-4AA2-A554-F6C891E0C1E0}"/>
    <cellStyle name="normGrey 4 3 2" xfId="33646" xr:uid="{D90A92B8-05E5-456C-8379-E571E2E18E35}"/>
    <cellStyle name="normGrey 4 4" xfId="13266" xr:uid="{5A09A2A8-6DA9-401F-8CF1-7A29DA080FE8}"/>
    <cellStyle name="normGrey 4 4 2" xfId="33647" xr:uid="{A82A9368-0643-4EF4-9D83-3D39E3EE9A81}"/>
    <cellStyle name="normGrey 4 5" xfId="13267" xr:uid="{76A6B5BE-A03B-4F95-A887-5A345FE2C7B1}"/>
    <cellStyle name="normGrey 4 5 2" xfId="33648" xr:uid="{EEA75A7C-C778-4444-8B12-71702B844185}"/>
    <cellStyle name="normGrey 4 6" xfId="13268" xr:uid="{E55537D5-B1F8-43EE-B1E1-E40DD0D7B8ED}"/>
    <cellStyle name="normGrey 4 6 2" xfId="33649" xr:uid="{C5CB2B24-065E-48EE-9EA7-92E5514FB4BF}"/>
    <cellStyle name="normGrey 4 7" xfId="13269" xr:uid="{AE590B7E-76D3-4CB3-B89E-6DAE2AD5BD3A}"/>
    <cellStyle name="normGrey 4 7 2" xfId="33650" xr:uid="{5C6F0BBD-D5F9-4CCC-8683-76A1ED6A0089}"/>
    <cellStyle name="normGrey 4 8" xfId="13270" xr:uid="{FB43F091-2E3A-4774-B9FB-8C6EAE95F5C8}"/>
    <cellStyle name="normGrey 4 8 2" xfId="33651" xr:uid="{5A7BA226-8F66-45B0-96C4-FE2F0D8363BA}"/>
    <cellStyle name="normGrey 4 9" xfId="13271" xr:uid="{B5380FA8-12E4-402F-9C2F-6B3EC68A48A8}"/>
    <cellStyle name="normGrey 4 9 2" xfId="33652" xr:uid="{B22CF375-B00E-4A58-A137-6D8D40754148}"/>
    <cellStyle name="normGrey 5" xfId="13272" xr:uid="{39ACB9FE-7C66-4803-9E2A-5780B92C6042}"/>
    <cellStyle name="normGrey 5 10" xfId="33653" xr:uid="{C9056357-6B7C-40A3-ACFE-7FE4C240BA9F}"/>
    <cellStyle name="normGrey 5 2" xfId="13273" xr:uid="{BCDF374E-CCD0-4B07-BCB8-E8AC955F1B2B}"/>
    <cellStyle name="normGrey 5 2 2" xfId="33654" xr:uid="{75466D50-FE31-4911-AEAC-7AE1E5A7B7E1}"/>
    <cellStyle name="normGrey 5 3" xfId="13274" xr:uid="{88100F40-2445-4F98-A3F7-79B8202E8501}"/>
    <cellStyle name="normGrey 5 3 2" xfId="33655" xr:uid="{2B2A40D7-A5AE-4C04-9375-0E841FBB6B9B}"/>
    <cellStyle name="normGrey 5 4" xfId="13275" xr:uid="{1ECF0436-0023-46FB-B408-06D6C8C1FC60}"/>
    <cellStyle name="normGrey 5 4 2" xfId="33656" xr:uid="{806430DE-D00C-4699-AA27-A69FF2AA17D1}"/>
    <cellStyle name="normGrey 5 5" xfId="13276" xr:uid="{9FDC8185-F6DD-4AA0-AC13-3DCD2B06509B}"/>
    <cellStyle name="normGrey 5 5 2" xfId="33657" xr:uid="{C4C20E1C-ACA1-42B4-8A43-6F09B81DC4E1}"/>
    <cellStyle name="normGrey 5 6" xfId="13277" xr:uid="{B660214B-ECE3-4452-8A4F-94B9FA6D6B44}"/>
    <cellStyle name="normGrey 5 6 2" xfId="33658" xr:uid="{A26DF012-6948-41D8-90D3-098BE7A3A0A3}"/>
    <cellStyle name="normGrey 5 7" xfId="13278" xr:uid="{D044229B-0EEE-47C6-93F6-C47536431D99}"/>
    <cellStyle name="normGrey 5 7 2" xfId="33659" xr:uid="{28E5C941-E6A8-40F2-906F-D081500EDC9C}"/>
    <cellStyle name="normGrey 5 8" xfId="13279" xr:uid="{F6B9A7BA-0F90-4367-9908-299C44384A93}"/>
    <cellStyle name="normGrey 5 8 2" xfId="33660" xr:uid="{E5639E18-F389-4D24-B400-CAEB7244EB27}"/>
    <cellStyle name="normGrey 5 9" xfId="13280" xr:uid="{BFC1821D-6E1A-41C9-B2BB-80417FF9E822}"/>
    <cellStyle name="normGrey 5 9 2" xfId="33661" xr:uid="{414D86BD-B1A6-4F8B-8690-F4A82D91AAF6}"/>
    <cellStyle name="normGrey 6" xfId="13281" xr:uid="{86ECE43F-029B-4D50-9D25-1C917D070C83}"/>
    <cellStyle name="normGrey 6 2" xfId="33662" xr:uid="{F3F5C9C0-2FE1-49DB-BF91-3FE345151D31}"/>
    <cellStyle name="normGrey 7" xfId="13282" xr:uid="{4B95EE67-CFCF-4D3C-AA31-8AA1444E6A8D}"/>
    <cellStyle name="normGrey 7 2" xfId="33663" xr:uid="{F6A51CA2-03FD-4693-8CBD-4AC5A039E2EE}"/>
    <cellStyle name="normGrey 8" xfId="13283" xr:uid="{70E3BAF9-B720-4DFB-ACA0-F62DFBB8415B}"/>
    <cellStyle name="normGrey 8 2" xfId="33664" xr:uid="{EBB8D013-3F35-4399-B1CD-8723BFE6266F}"/>
    <cellStyle name="normGrey 9" xfId="13284" xr:uid="{AAAB5B38-16D7-4081-AF55-8FCA680D3E18}"/>
    <cellStyle name="normGrey 9 2" xfId="33665" xr:uid="{9BDEC9C2-7BB8-4857-BE00-4A5540B1C62E}"/>
    <cellStyle name="normGreyNum" xfId="452" xr:uid="{3904FE7C-A1AA-4AE7-818A-440BB2B59248}"/>
    <cellStyle name="normGreyNum 10" xfId="13285" xr:uid="{6DF59753-5D53-4E96-8A15-E49565E668CF}"/>
    <cellStyle name="normGreyNum 10 2" xfId="33666" xr:uid="{590FE528-8F3C-41B2-8AC4-282B91691709}"/>
    <cellStyle name="normGreyNum 11" xfId="13286" xr:uid="{D077867B-EA7C-45A9-8678-D57D2A9BF3D7}"/>
    <cellStyle name="normGreyNum 11 2" xfId="33667" xr:uid="{DD2F89ED-C65D-44F3-80C4-F48E611D176A}"/>
    <cellStyle name="normGreyNum 12" xfId="13287" xr:uid="{09E4899C-77E3-479E-AB2C-2F75741E5D04}"/>
    <cellStyle name="normGreyNum 12 2" xfId="33668" xr:uid="{B9CB8366-27FE-4191-BD77-947FBB13C3A3}"/>
    <cellStyle name="normGreyNum 13" xfId="33669" xr:uid="{313DE839-7798-481F-8047-833BEE980E39}"/>
    <cellStyle name="normGreyNum 2" xfId="13288" xr:uid="{60689E4E-BE67-49EB-91EB-E7DFB4E966CF}"/>
    <cellStyle name="normGreyNum 2 10" xfId="13289" xr:uid="{C600ED76-8AA9-408B-9634-0A17FB7A6DE3}"/>
    <cellStyle name="normGreyNum 2 10 2" xfId="33670" xr:uid="{351A1F79-E056-46D7-A1CA-B7E899EBD61B}"/>
    <cellStyle name="normGreyNum 2 11" xfId="13290" xr:uid="{66D103E9-A00B-44AB-B897-8AC579DB5889}"/>
    <cellStyle name="normGreyNum 2 11 2" xfId="33671" xr:uid="{450D1899-0F4A-469A-878D-4F53DF2C8976}"/>
    <cellStyle name="normGreyNum 2 12" xfId="33672" xr:uid="{E47783BD-898D-4D3C-94D7-06D3DD2492E9}"/>
    <cellStyle name="normGreyNum 2 2" xfId="13291" xr:uid="{21006BF6-4574-4289-A8FE-225A417838E3}"/>
    <cellStyle name="normGreyNum 2 2 10" xfId="13292" xr:uid="{DBEAEF0E-4DE4-4355-9D4A-1F3E0DF107E0}"/>
    <cellStyle name="normGreyNum 2 2 10 2" xfId="33673" xr:uid="{7F956243-0EB0-4E09-8B71-24E2206F9E14}"/>
    <cellStyle name="normGreyNum 2 2 11" xfId="33674" xr:uid="{BCD73C8A-F9CD-48E5-9D53-22A6BE6EBA04}"/>
    <cellStyle name="normGreyNum 2 2 2" xfId="13293" xr:uid="{87FCD27C-FAD4-4879-A07C-88A4507B6350}"/>
    <cellStyle name="normGreyNum 2 2 2 10" xfId="33675" xr:uid="{937754E0-7AF8-4256-A0C3-0908B3CB95E0}"/>
    <cellStyle name="normGreyNum 2 2 2 2" xfId="13294" xr:uid="{69EF801F-4DAC-413E-9B9D-9D132E545BAC}"/>
    <cellStyle name="normGreyNum 2 2 2 2 2" xfId="33676" xr:uid="{2AF96620-23ED-4783-AD7F-810B49DF462F}"/>
    <cellStyle name="normGreyNum 2 2 2 3" xfId="13295" xr:uid="{B23B112E-5EF7-4914-807C-88FEAB10C89E}"/>
    <cellStyle name="normGreyNum 2 2 2 3 2" xfId="33677" xr:uid="{4F052C50-596E-45EA-8AF1-7C3F54515D87}"/>
    <cellStyle name="normGreyNum 2 2 2 4" xfId="13296" xr:uid="{FEFCF33F-186A-4232-AE2A-C2DAB326C40B}"/>
    <cellStyle name="normGreyNum 2 2 2 4 2" xfId="33678" xr:uid="{F359CF61-04C8-47FB-A26E-840E49AD94FF}"/>
    <cellStyle name="normGreyNum 2 2 2 5" xfId="13297" xr:uid="{DB0A278E-7D72-44CE-A84B-15E62A5E69C5}"/>
    <cellStyle name="normGreyNum 2 2 2 5 2" xfId="33679" xr:uid="{1CA616E9-01E8-4D78-BC9D-238442D4A736}"/>
    <cellStyle name="normGreyNum 2 2 2 6" xfId="13298" xr:uid="{4758EC8E-A715-4DE9-AE75-834E96E5C58F}"/>
    <cellStyle name="normGreyNum 2 2 2 6 2" xfId="33680" xr:uid="{E14854E1-3E9D-4782-BDFE-E8C22E71E0D9}"/>
    <cellStyle name="normGreyNum 2 2 2 7" xfId="13299" xr:uid="{E0C2FE8A-02A5-49C6-85CD-9E1B3C7DC01A}"/>
    <cellStyle name="normGreyNum 2 2 2 7 2" xfId="33681" xr:uid="{8710C0AB-479D-43BA-AC25-56A9ACA1D4F6}"/>
    <cellStyle name="normGreyNum 2 2 2 8" xfId="13300" xr:uid="{E9CEAC3C-4B29-436D-BF01-CB90050668D3}"/>
    <cellStyle name="normGreyNum 2 2 2 8 2" xfId="33682" xr:uid="{24734FDB-CCDD-4CA3-B604-7122466B240B}"/>
    <cellStyle name="normGreyNum 2 2 2 9" xfId="13301" xr:uid="{D536D718-CB3D-47AA-9BA4-356F1450B12B}"/>
    <cellStyle name="normGreyNum 2 2 2 9 2" xfId="33683" xr:uid="{7895BF80-E38B-4C00-B4F5-C61D70B7929A}"/>
    <cellStyle name="normGreyNum 2 2 3" xfId="13302" xr:uid="{3678B971-68DB-44B1-AEF0-BE5EC1907937}"/>
    <cellStyle name="normGreyNum 2 2 3 2" xfId="33684" xr:uid="{F6E48892-D3E9-4A4A-ADA6-FBFCE3C7D107}"/>
    <cellStyle name="normGreyNum 2 2 4" xfId="13303" xr:uid="{AC9036D1-FA32-4324-9D1C-6A73F34D2E94}"/>
    <cellStyle name="normGreyNum 2 2 4 2" xfId="33685" xr:uid="{6409830A-8909-4D80-B851-4BCAB728E53B}"/>
    <cellStyle name="normGreyNum 2 2 5" xfId="13304" xr:uid="{463BE9A6-7E83-4C6A-B223-AB8CA3061965}"/>
    <cellStyle name="normGreyNum 2 2 5 2" xfId="33686" xr:uid="{9DC058BF-D8C4-4B0C-8352-3C148C747C67}"/>
    <cellStyle name="normGreyNum 2 2 6" xfId="13305" xr:uid="{8DEFCB86-DC8A-4EBE-8259-809D1C628C46}"/>
    <cellStyle name="normGreyNum 2 2 6 2" xfId="33687" xr:uid="{788A65BC-13FE-49EC-93FB-8EB61C6B6027}"/>
    <cellStyle name="normGreyNum 2 2 7" xfId="13306" xr:uid="{8C544EC0-A1B4-432D-9987-1054D6506726}"/>
    <cellStyle name="normGreyNum 2 2 7 2" xfId="33688" xr:uid="{02488FCD-B57E-45B3-9480-43ABC99CCEFA}"/>
    <cellStyle name="normGreyNum 2 2 8" xfId="13307" xr:uid="{04CEAC0D-9FA4-4FC0-BA28-2EB34455D5D7}"/>
    <cellStyle name="normGreyNum 2 2 8 2" xfId="33689" xr:uid="{E885192C-3995-41D4-A581-806473480B26}"/>
    <cellStyle name="normGreyNum 2 2 9" xfId="13308" xr:uid="{3BEF6119-0B86-4012-8FCE-C97A3F65D943}"/>
    <cellStyle name="normGreyNum 2 2 9 2" xfId="33690" xr:uid="{7EA9184D-0C3E-4AE4-8DF7-B283B4E21897}"/>
    <cellStyle name="normGreyNum 2 3" xfId="13309" xr:uid="{B1B1967D-FA52-4CE2-A1D5-DD6761BF8AA9}"/>
    <cellStyle name="normGreyNum 2 3 10" xfId="33691" xr:uid="{39E3D0B6-E0E6-4575-9FD2-B9EB1EF73301}"/>
    <cellStyle name="normGreyNum 2 3 2" xfId="13310" xr:uid="{F4627EC9-F0A0-44A7-A189-CA5D28CEB561}"/>
    <cellStyle name="normGreyNum 2 3 2 2" xfId="33692" xr:uid="{A4C338CA-4B34-4760-B38D-6442056F0331}"/>
    <cellStyle name="normGreyNum 2 3 3" xfId="13311" xr:uid="{47B44D1E-7CF7-4C57-8248-6E95C2968BA2}"/>
    <cellStyle name="normGreyNum 2 3 3 2" xfId="33693" xr:uid="{D9D683F8-80F3-4C34-823C-5E93C5C49C60}"/>
    <cellStyle name="normGreyNum 2 3 4" xfId="13312" xr:uid="{AC3B3C11-6AE2-4F69-8CA7-BD2E80325334}"/>
    <cellStyle name="normGreyNum 2 3 4 2" xfId="33694" xr:uid="{7B5DA8D0-4BD0-4814-B445-CC569D6C6EFD}"/>
    <cellStyle name="normGreyNum 2 3 5" xfId="13313" xr:uid="{442659DE-31BE-46FA-A30A-9E51F510D25A}"/>
    <cellStyle name="normGreyNum 2 3 5 2" xfId="33695" xr:uid="{01982277-EDA2-4613-A1F0-C254D7381A70}"/>
    <cellStyle name="normGreyNum 2 3 6" xfId="13314" xr:uid="{2E85A040-41A3-4EA1-B813-13539DAD3261}"/>
    <cellStyle name="normGreyNum 2 3 6 2" xfId="33696" xr:uid="{9925701F-A8F7-41C7-B0D5-F4EE6ADFC29B}"/>
    <cellStyle name="normGreyNum 2 3 7" xfId="13315" xr:uid="{A0ABBDD5-76F2-48D0-924B-3D29A4455543}"/>
    <cellStyle name="normGreyNum 2 3 7 2" xfId="33697" xr:uid="{BF3A5F41-00D1-412C-B487-43C572E63616}"/>
    <cellStyle name="normGreyNum 2 3 8" xfId="13316" xr:uid="{5885F0B0-A108-4181-986E-2E5541A88B7A}"/>
    <cellStyle name="normGreyNum 2 3 8 2" xfId="33698" xr:uid="{12D8E70B-068F-405C-A9D7-83C6FCE3F8F4}"/>
    <cellStyle name="normGreyNum 2 3 9" xfId="13317" xr:uid="{E095195B-3571-46C0-BCE4-CC9255538C09}"/>
    <cellStyle name="normGreyNum 2 3 9 2" xfId="33699" xr:uid="{53498F49-8A3E-4F83-A8A0-62D32F4EE5F0}"/>
    <cellStyle name="normGreyNum 2 4" xfId="13318" xr:uid="{B08C6F5D-044E-4F96-A576-3983F86726C6}"/>
    <cellStyle name="normGreyNum 2 4 2" xfId="33700" xr:uid="{F54FAA60-05FC-4F7E-B11F-0F80DF8D16E9}"/>
    <cellStyle name="normGreyNum 2 5" xfId="13319" xr:uid="{3F3E276B-9285-451E-A483-A9405FC582E9}"/>
    <cellStyle name="normGreyNum 2 5 2" xfId="33701" xr:uid="{62C2575C-A5FF-44F4-BC17-D25E30E5A445}"/>
    <cellStyle name="normGreyNum 2 6" xfId="13320" xr:uid="{1AC87931-CAE9-410C-9A50-5CF32E83C014}"/>
    <cellStyle name="normGreyNum 2 6 2" xfId="33702" xr:uid="{9F81ECF9-E383-4054-86A7-52376FD5B8AC}"/>
    <cellStyle name="normGreyNum 2 7" xfId="13321" xr:uid="{8F2EB5BA-A6B3-4F22-ADEF-A88BFEF5AE59}"/>
    <cellStyle name="normGreyNum 2 7 2" xfId="33703" xr:uid="{02B5FAF2-B055-4EC6-9E13-659EB9B909A4}"/>
    <cellStyle name="normGreyNum 2 8" xfId="13322" xr:uid="{6F0B9B60-2BE1-4069-8ADB-66DC9550AE67}"/>
    <cellStyle name="normGreyNum 2 8 2" xfId="33704" xr:uid="{98E357EF-923A-4003-B9C5-BBE49F533A6B}"/>
    <cellStyle name="normGreyNum 2 9" xfId="13323" xr:uid="{1F2E7912-A1E5-420B-94DD-32AD0D43B347}"/>
    <cellStyle name="normGreyNum 2 9 2" xfId="33705" xr:uid="{D99ECB8C-4202-4E91-BEE9-532E0B0611DC}"/>
    <cellStyle name="normGreyNum 3" xfId="13324" xr:uid="{DCD26B45-B34D-4EC3-9926-E8F827C8087E}"/>
    <cellStyle name="normGreyNum 3 10" xfId="13325" xr:uid="{9D06B10B-9A28-49DD-B146-3A07DB90750C}"/>
    <cellStyle name="normGreyNum 3 10 2" xfId="33706" xr:uid="{2C5984B3-E784-4CC5-8FC9-68914076B756}"/>
    <cellStyle name="normGreyNum 3 11" xfId="13326" xr:uid="{0BA80EBF-3CD8-4069-8491-6C938B03E0D8}"/>
    <cellStyle name="normGreyNum 3 11 2" xfId="33707" xr:uid="{F2CB61EF-4D18-4E79-AB8F-E2C864F5367D}"/>
    <cellStyle name="normGreyNum 3 12" xfId="33708" xr:uid="{0CEDF34D-FB23-4467-B997-AC02BDAA8541}"/>
    <cellStyle name="normGreyNum 3 2" xfId="13327" xr:uid="{E9DF5A16-2B3A-4022-A833-0972CEEDC364}"/>
    <cellStyle name="normGreyNum 3 2 10" xfId="13328" xr:uid="{48195C11-E1A2-47F3-BB35-C4A534DF47B1}"/>
    <cellStyle name="normGreyNum 3 2 10 2" xfId="33709" xr:uid="{15C266AD-859C-45B3-AD09-91AEB5F1F0AE}"/>
    <cellStyle name="normGreyNum 3 2 11" xfId="33710" xr:uid="{F80ABF44-6A86-4075-9873-26D8F8508D23}"/>
    <cellStyle name="normGreyNum 3 2 2" xfId="13329" xr:uid="{4CCEFC91-03E0-4B04-AACC-9C91CCF90BFA}"/>
    <cellStyle name="normGreyNum 3 2 2 10" xfId="33711" xr:uid="{4B9C87F7-3801-4FF9-87CD-5C6BDF89722D}"/>
    <cellStyle name="normGreyNum 3 2 2 2" xfId="13330" xr:uid="{A11E50DB-3A04-4C6C-B104-82AFBC76218C}"/>
    <cellStyle name="normGreyNum 3 2 2 2 2" xfId="33712" xr:uid="{B00E74D8-F063-45E1-AEF3-8F5129030E9A}"/>
    <cellStyle name="normGreyNum 3 2 2 3" xfId="13331" xr:uid="{BB980BB5-1191-49DE-8C37-E139FA9FE837}"/>
    <cellStyle name="normGreyNum 3 2 2 3 2" xfId="33713" xr:uid="{B3D3262B-2B1C-407C-A79D-FB286AE5961E}"/>
    <cellStyle name="normGreyNum 3 2 2 4" xfId="13332" xr:uid="{9EBEA2B9-4140-433B-8B5E-8D01530D7A91}"/>
    <cellStyle name="normGreyNum 3 2 2 4 2" xfId="33714" xr:uid="{4349FB0E-9ABB-47B9-91E1-51BCA4DC1625}"/>
    <cellStyle name="normGreyNum 3 2 2 5" xfId="13333" xr:uid="{CF5A20CD-D856-45A2-92CD-3D5D76F68905}"/>
    <cellStyle name="normGreyNum 3 2 2 5 2" xfId="33715" xr:uid="{6E69B679-4809-4991-9329-98005713BA46}"/>
    <cellStyle name="normGreyNum 3 2 2 6" xfId="13334" xr:uid="{EF41AF1E-4EAE-4FBB-8044-1E63A248F133}"/>
    <cellStyle name="normGreyNum 3 2 2 6 2" xfId="33716" xr:uid="{A3D23A4A-A69F-4A66-BDF9-4D3DD59E127F}"/>
    <cellStyle name="normGreyNum 3 2 2 7" xfId="13335" xr:uid="{04B36FBE-478D-4443-85EB-A5F6EB480340}"/>
    <cellStyle name="normGreyNum 3 2 2 7 2" xfId="33717" xr:uid="{2307F705-9375-4C3D-B090-E7CEA716FC03}"/>
    <cellStyle name="normGreyNum 3 2 2 8" xfId="13336" xr:uid="{6C749A9D-8775-4074-9A5A-84CD37DC8EF2}"/>
    <cellStyle name="normGreyNum 3 2 2 8 2" xfId="33718" xr:uid="{B64A3B98-92A7-4F5B-8836-E7AD096301D3}"/>
    <cellStyle name="normGreyNum 3 2 2 9" xfId="13337" xr:uid="{03C3716F-B8CB-45A3-BCD8-3264C5834BF2}"/>
    <cellStyle name="normGreyNum 3 2 2 9 2" xfId="33719" xr:uid="{09752959-18B8-4AD1-B57D-8FB16EEBA98B}"/>
    <cellStyle name="normGreyNum 3 2 3" xfId="13338" xr:uid="{FD6AF851-2E22-41EA-8745-B3115F02844E}"/>
    <cellStyle name="normGreyNum 3 2 3 2" xfId="33720" xr:uid="{547BFE09-2452-428D-9B24-47DA9B977884}"/>
    <cellStyle name="normGreyNum 3 2 4" xfId="13339" xr:uid="{A2E7E18F-17F2-4AC6-81D1-73871BAE2612}"/>
    <cellStyle name="normGreyNum 3 2 4 2" xfId="33721" xr:uid="{94DD4147-C646-4CC6-B3D7-654A7286089B}"/>
    <cellStyle name="normGreyNum 3 2 5" xfId="13340" xr:uid="{F7E34B89-DE99-428A-A779-BE76CE2591C5}"/>
    <cellStyle name="normGreyNum 3 2 5 2" xfId="33722" xr:uid="{2F8FA16E-857F-46A6-9E38-22CD8B257710}"/>
    <cellStyle name="normGreyNum 3 2 6" xfId="13341" xr:uid="{F7137BB3-88EE-4648-B70F-218B4B15A97D}"/>
    <cellStyle name="normGreyNum 3 2 6 2" xfId="33723" xr:uid="{0A30103E-5DBA-4342-867E-2A09ACB4D090}"/>
    <cellStyle name="normGreyNum 3 2 7" xfId="13342" xr:uid="{5ACB6C6F-ED6D-46D2-82A7-D08F2535117F}"/>
    <cellStyle name="normGreyNum 3 2 7 2" xfId="33724" xr:uid="{77A6341A-68F0-4BF8-B320-486AFF5AF7D5}"/>
    <cellStyle name="normGreyNum 3 2 8" xfId="13343" xr:uid="{7A9FAFD5-F380-4852-BF0B-E66334BE1EC2}"/>
    <cellStyle name="normGreyNum 3 2 8 2" xfId="33725" xr:uid="{A1560ED0-56C1-45FB-A06B-477CF6D268F7}"/>
    <cellStyle name="normGreyNum 3 2 9" xfId="13344" xr:uid="{F440F1BD-386B-4616-896F-84327FD8DF84}"/>
    <cellStyle name="normGreyNum 3 2 9 2" xfId="33726" xr:uid="{BDA2B883-ADBF-4B58-8778-17E6970ADE82}"/>
    <cellStyle name="normGreyNum 3 3" xfId="13345" xr:uid="{0FC81207-F9A1-4E1E-B686-2468A009C30B}"/>
    <cellStyle name="normGreyNum 3 3 10" xfId="33727" xr:uid="{994CD970-26CA-49DE-BAF2-4392C399B444}"/>
    <cellStyle name="normGreyNum 3 3 2" xfId="13346" xr:uid="{937E6AA1-2E5F-4365-896A-28421F899206}"/>
    <cellStyle name="normGreyNum 3 3 2 2" xfId="33728" xr:uid="{422BB2BF-1489-4E6E-8FC2-4502F376869A}"/>
    <cellStyle name="normGreyNum 3 3 3" xfId="13347" xr:uid="{62D74AA3-2058-45C1-9E20-11748C7D6F01}"/>
    <cellStyle name="normGreyNum 3 3 3 2" xfId="33729" xr:uid="{DA675223-F324-499C-8055-2D880DF943D9}"/>
    <cellStyle name="normGreyNum 3 3 4" xfId="13348" xr:uid="{5356A4B6-A126-49B5-BBF6-E6856F7624B8}"/>
    <cellStyle name="normGreyNum 3 3 4 2" xfId="33730" xr:uid="{73CCC240-2903-41D3-9509-A17D215B198D}"/>
    <cellStyle name="normGreyNum 3 3 5" xfId="13349" xr:uid="{B9B0C258-8369-43ED-9460-A6DDD2124630}"/>
    <cellStyle name="normGreyNum 3 3 5 2" xfId="33731" xr:uid="{DE464992-7C28-432A-9E52-CA073439FA64}"/>
    <cellStyle name="normGreyNum 3 3 6" xfId="13350" xr:uid="{AE4F58C3-9F48-4CA1-825B-5C3172480772}"/>
    <cellStyle name="normGreyNum 3 3 6 2" xfId="33732" xr:uid="{B1FA8946-C511-44E8-9162-F598D5113930}"/>
    <cellStyle name="normGreyNum 3 3 7" xfId="13351" xr:uid="{1D9050E3-BE27-4B39-AEFB-B20EE8E157AD}"/>
    <cellStyle name="normGreyNum 3 3 7 2" xfId="33733" xr:uid="{E2789C37-4128-419E-AD7E-2E8588D66352}"/>
    <cellStyle name="normGreyNum 3 3 8" xfId="13352" xr:uid="{2B7B0D10-6086-4FC8-83B2-3AF24B6FB4E3}"/>
    <cellStyle name="normGreyNum 3 3 8 2" xfId="33734" xr:uid="{1F5926AE-810F-4225-A001-6BA4167E086A}"/>
    <cellStyle name="normGreyNum 3 3 9" xfId="13353" xr:uid="{19B5CB7B-82A9-4576-B0BA-DBC9A4FD892B}"/>
    <cellStyle name="normGreyNum 3 3 9 2" xfId="33735" xr:uid="{468B2D2D-1CC9-46C0-AD7B-6C7DF10CFF05}"/>
    <cellStyle name="normGreyNum 3 4" xfId="13354" xr:uid="{763318C1-CE77-46F3-8CE4-BE869EA87FC4}"/>
    <cellStyle name="normGreyNum 3 4 2" xfId="33736" xr:uid="{68BFC2B0-1080-465D-85EA-7A19472554EF}"/>
    <cellStyle name="normGreyNum 3 5" xfId="13355" xr:uid="{070710C8-BD8F-46E1-82FF-6674932C10D4}"/>
    <cellStyle name="normGreyNum 3 5 2" xfId="33737" xr:uid="{9EAC7B08-7BDE-4771-9D29-F24F6B540F4A}"/>
    <cellStyle name="normGreyNum 3 6" xfId="13356" xr:uid="{9B643D45-17BE-4673-8AAC-FF33D2B85888}"/>
    <cellStyle name="normGreyNum 3 6 2" xfId="33738" xr:uid="{23F95CAE-71AE-49B2-9364-B47D615F2DF3}"/>
    <cellStyle name="normGreyNum 3 7" xfId="13357" xr:uid="{883ECA09-00BC-4CCD-ADBB-69B77EC13400}"/>
    <cellStyle name="normGreyNum 3 7 2" xfId="33739" xr:uid="{0F3E031C-2EA7-4AE6-8164-7A26DD63FEEF}"/>
    <cellStyle name="normGreyNum 3 8" xfId="13358" xr:uid="{E721756C-674A-482A-A6FE-94F0023FA206}"/>
    <cellStyle name="normGreyNum 3 8 2" xfId="33740" xr:uid="{DFEC8610-F144-4709-8912-0D19C333DC06}"/>
    <cellStyle name="normGreyNum 3 9" xfId="13359" xr:uid="{6C8161F3-FA7D-49A1-A5B4-3EBE523008A1}"/>
    <cellStyle name="normGreyNum 3 9 2" xfId="33741" xr:uid="{7BF3241D-8944-4F8A-B392-DC70C2B40754}"/>
    <cellStyle name="normGreyNum 4" xfId="13360" xr:uid="{61B6442C-C97E-45BA-AC4E-E7B11ABA58DC}"/>
    <cellStyle name="normGreyNum 4 10" xfId="13361" xr:uid="{F864BD36-2F55-452B-AEC1-8CFDFEAA8789}"/>
    <cellStyle name="normGreyNum 4 10 2" xfId="33742" xr:uid="{17283C28-D8A2-443E-AC9A-952CD5FB15CA}"/>
    <cellStyle name="normGreyNum 4 11" xfId="33743" xr:uid="{8104A0C3-62A6-44B1-A460-1FF4C1698597}"/>
    <cellStyle name="normGreyNum 4 2" xfId="13362" xr:uid="{C03445DA-3EF6-4CFA-A86A-19AF21D9B357}"/>
    <cellStyle name="normGreyNum 4 2 10" xfId="33744" xr:uid="{1240C34E-9676-4BF8-87A2-A3FC49F212E8}"/>
    <cellStyle name="normGreyNum 4 2 2" xfId="13363" xr:uid="{8FB1A71A-5FA4-4015-99B3-C70F371F7723}"/>
    <cellStyle name="normGreyNum 4 2 2 2" xfId="33745" xr:uid="{113A394D-49D6-4052-B6C3-AB0EB1BC5F01}"/>
    <cellStyle name="normGreyNum 4 2 3" xfId="13364" xr:uid="{BDF0CB3E-D2D7-4194-A6B1-DDE9BBCB843D}"/>
    <cellStyle name="normGreyNum 4 2 3 2" xfId="33746" xr:uid="{68372A5B-03F8-4960-A4F2-868BEF0550CB}"/>
    <cellStyle name="normGreyNum 4 2 4" xfId="13365" xr:uid="{F89D3CC9-D173-4579-908E-8BD0A55A84CB}"/>
    <cellStyle name="normGreyNum 4 2 4 2" xfId="33747" xr:uid="{E006449F-4B6E-423E-B753-F17EA6EED52D}"/>
    <cellStyle name="normGreyNum 4 2 5" xfId="13366" xr:uid="{34B80583-04FB-48AA-B1E6-3E74FD94481B}"/>
    <cellStyle name="normGreyNum 4 2 5 2" xfId="33748" xr:uid="{9D28FA95-AAE1-4716-A649-9BBECEB3AA83}"/>
    <cellStyle name="normGreyNum 4 2 6" xfId="13367" xr:uid="{7BC4948A-B680-4AA4-85DD-7CDF69A4057E}"/>
    <cellStyle name="normGreyNum 4 2 6 2" xfId="33749" xr:uid="{F50B7EFB-4CAF-4FF2-88D6-64913339614D}"/>
    <cellStyle name="normGreyNum 4 2 7" xfId="13368" xr:uid="{92CCD7D3-52AC-4305-93DF-09A28A2C49B3}"/>
    <cellStyle name="normGreyNum 4 2 7 2" xfId="33750" xr:uid="{893D361B-DDA0-4860-AEEC-124F2F8B9B28}"/>
    <cellStyle name="normGreyNum 4 2 8" xfId="13369" xr:uid="{02401C54-4BB9-400E-AA45-8533AA538051}"/>
    <cellStyle name="normGreyNum 4 2 8 2" xfId="33751" xr:uid="{314F05D6-5671-4B3F-9F67-4E5EDEBBB22F}"/>
    <cellStyle name="normGreyNum 4 2 9" xfId="13370" xr:uid="{122F3CC6-5138-4850-B36F-DDC76AB0CC36}"/>
    <cellStyle name="normGreyNum 4 2 9 2" xfId="33752" xr:uid="{4FA8F7B3-9AAF-4B64-91E0-526643E6E2AC}"/>
    <cellStyle name="normGreyNum 4 3" xfId="13371" xr:uid="{4F082C92-4188-44DE-A65D-93BDF6F3B62B}"/>
    <cellStyle name="normGreyNum 4 3 2" xfId="33753" xr:uid="{9DC87EC4-EC31-4896-9D1A-3561CBD6AED4}"/>
    <cellStyle name="normGreyNum 4 4" xfId="13372" xr:uid="{C83F6ED1-B6C8-4466-A59B-0D1593598CE8}"/>
    <cellStyle name="normGreyNum 4 4 2" xfId="33754" xr:uid="{37FB6398-0E0E-4B01-9897-77E56F984D24}"/>
    <cellStyle name="normGreyNum 4 5" xfId="13373" xr:uid="{09955A93-206D-4542-9A86-E9E5FB7946CE}"/>
    <cellStyle name="normGreyNum 4 5 2" xfId="33755" xr:uid="{F76CAABF-7DC4-4B49-BEB0-E69FF4131A57}"/>
    <cellStyle name="normGreyNum 4 6" xfId="13374" xr:uid="{A4760933-2193-4D93-853D-9FA2FF43C9A1}"/>
    <cellStyle name="normGreyNum 4 6 2" xfId="33756" xr:uid="{CE0B7A10-691B-4DE7-AF07-67DFA4364BDA}"/>
    <cellStyle name="normGreyNum 4 7" xfId="13375" xr:uid="{C4FB7796-69A0-44A9-85AD-39B841FAB099}"/>
    <cellStyle name="normGreyNum 4 7 2" xfId="33757" xr:uid="{0C104F4A-306C-4516-BFD6-73511E858CCA}"/>
    <cellStyle name="normGreyNum 4 8" xfId="13376" xr:uid="{60E728E9-1851-48D1-B21B-1B74F383007B}"/>
    <cellStyle name="normGreyNum 4 8 2" xfId="33758" xr:uid="{99ABA038-B9C3-44CC-BBA6-4F1E4126438D}"/>
    <cellStyle name="normGreyNum 4 9" xfId="13377" xr:uid="{A4A274F8-386F-4A37-B85B-72914B09C372}"/>
    <cellStyle name="normGreyNum 4 9 2" xfId="33759" xr:uid="{8A8C1964-B7D2-41BD-A32E-B528FC6450CA}"/>
    <cellStyle name="normGreyNum 5" xfId="13378" xr:uid="{8520F35A-1586-4CC7-8861-C48ADBD7E060}"/>
    <cellStyle name="normGreyNum 5 10" xfId="33760" xr:uid="{75BA17FB-64E0-4559-B8E0-2AD8E4F91256}"/>
    <cellStyle name="normGreyNum 5 2" xfId="13379" xr:uid="{7AD17AA6-2639-4D09-A73C-BD77FC9C9B82}"/>
    <cellStyle name="normGreyNum 5 2 2" xfId="33761" xr:uid="{7E2C4F6B-686C-4BCB-86BA-B60A3C11DEB3}"/>
    <cellStyle name="normGreyNum 5 3" xfId="13380" xr:uid="{8C7E2127-ECD4-484A-9A67-B8B7DD96ECF3}"/>
    <cellStyle name="normGreyNum 5 3 2" xfId="33762" xr:uid="{2291738A-C154-4764-A596-7BCDEC9CE6A5}"/>
    <cellStyle name="normGreyNum 5 4" xfId="13381" xr:uid="{139E3A90-FCF6-463C-B88F-F1CD8E17E342}"/>
    <cellStyle name="normGreyNum 5 4 2" xfId="33763" xr:uid="{3A138EA1-8EC2-4FD2-8A64-976F074B8A3D}"/>
    <cellStyle name="normGreyNum 5 5" xfId="13382" xr:uid="{19A56DB0-8B66-4BFC-9036-18CED958A8F5}"/>
    <cellStyle name="normGreyNum 5 5 2" xfId="33764" xr:uid="{C90C0025-C001-4BBC-9423-07F79FB4D92D}"/>
    <cellStyle name="normGreyNum 5 6" xfId="13383" xr:uid="{66813F0B-D277-4974-B0A5-910AD8AAA1F1}"/>
    <cellStyle name="normGreyNum 5 6 2" xfId="33765" xr:uid="{2B399B4E-989F-4A3B-803B-FA78DD03735E}"/>
    <cellStyle name="normGreyNum 5 7" xfId="13384" xr:uid="{751B9114-1016-4B86-AE5D-F916CAF3424D}"/>
    <cellStyle name="normGreyNum 5 7 2" xfId="33766" xr:uid="{B5F9A382-3457-4E22-AF2C-F7B3BE102D64}"/>
    <cellStyle name="normGreyNum 5 8" xfId="13385" xr:uid="{4A886B33-75C2-4357-8991-29019A77A5CC}"/>
    <cellStyle name="normGreyNum 5 8 2" xfId="33767" xr:uid="{55D4B720-91EB-41F0-AED5-4611BDA6F842}"/>
    <cellStyle name="normGreyNum 5 9" xfId="13386" xr:uid="{E8708DE5-D698-450E-8E9F-1CC44F287C9B}"/>
    <cellStyle name="normGreyNum 5 9 2" xfId="33768" xr:uid="{C5D101A2-21F0-481A-B05F-92136D32570F}"/>
    <cellStyle name="normGreyNum 6" xfId="13387" xr:uid="{C11EAA56-87E9-4F1D-A919-49BE32ED251F}"/>
    <cellStyle name="normGreyNum 6 2" xfId="33769" xr:uid="{7FAD3489-237A-4049-9C5A-719F10E432EE}"/>
    <cellStyle name="normGreyNum 7" xfId="13388" xr:uid="{87831D9A-9D59-46F0-BC2C-855020171565}"/>
    <cellStyle name="normGreyNum 7 2" xfId="33770" xr:uid="{9D37FB24-EDF0-406E-B6E1-630ADB52955D}"/>
    <cellStyle name="normGreyNum 8" xfId="13389" xr:uid="{213E5427-DA50-48F6-83A4-A961582398BC}"/>
    <cellStyle name="normGreyNum 8 2" xfId="33771" xr:uid="{C9DB6647-7A21-476C-88C1-01E639DF767E}"/>
    <cellStyle name="normGreyNum 9" xfId="13390" xr:uid="{CAF6ADEC-383D-4CE2-AD53-837ADEADB333}"/>
    <cellStyle name="normGreyNum 9 2" xfId="33772" xr:uid="{25A538AC-99E8-41C8-975C-D932A7E5540E}"/>
    <cellStyle name="normGreyNum2" xfId="453" xr:uid="{72C886E9-B398-47A9-85C9-2F2E9765599B}"/>
    <cellStyle name="normGreyNum2 10" xfId="13391" xr:uid="{EF22E533-2E35-4D6E-94B3-B36E31FA4BCD}"/>
    <cellStyle name="normGreyNum2 10 2" xfId="33773" xr:uid="{A7CDF5E8-AAE5-4865-94AA-36C0EC83BF50}"/>
    <cellStyle name="normGreyNum2 11" xfId="13392" xr:uid="{E72E0B5D-049D-4B36-B0B2-5E7CDFB65315}"/>
    <cellStyle name="normGreyNum2 11 2" xfId="33774" xr:uid="{D5C39160-5CE8-431F-9F04-9DB0AC03A327}"/>
    <cellStyle name="normGreyNum2 12" xfId="13393" xr:uid="{85D5CE38-4AA3-474F-B4DF-598D6A089240}"/>
    <cellStyle name="normGreyNum2 12 2" xfId="33775" xr:uid="{D7A5189D-1C45-4B40-AADE-93BCF516390A}"/>
    <cellStyle name="normGreyNum2 13" xfId="33776" xr:uid="{9E4A0E00-9EF2-41E5-A15F-ABDF9745C312}"/>
    <cellStyle name="normGreyNum2 2" xfId="13394" xr:uid="{192C95AC-CEDF-444B-BE3F-19B9A4A68224}"/>
    <cellStyle name="normGreyNum2 2 10" xfId="13395" xr:uid="{659840CA-8CF8-4883-8365-340E237C93FF}"/>
    <cellStyle name="normGreyNum2 2 10 2" xfId="33777" xr:uid="{9748FCB9-847D-4B5A-9732-26A9A422DD2C}"/>
    <cellStyle name="normGreyNum2 2 11" xfId="13396" xr:uid="{74978353-4BEA-4F1D-9780-614F931B4069}"/>
    <cellStyle name="normGreyNum2 2 11 2" xfId="33778" xr:uid="{D4F3EC19-F548-41F4-8D34-EE1CC34577F0}"/>
    <cellStyle name="normGreyNum2 2 12" xfId="33779" xr:uid="{0907A41E-4D79-4FB3-B474-98B598BA1A0D}"/>
    <cellStyle name="normGreyNum2 2 2" xfId="13397" xr:uid="{9737313E-799E-4378-9C52-798C2B720DA9}"/>
    <cellStyle name="normGreyNum2 2 2 10" xfId="13398" xr:uid="{31160039-2307-4B01-815F-C7FC112B95F0}"/>
    <cellStyle name="normGreyNum2 2 2 10 2" xfId="33780" xr:uid="{A0DAD3B9-A5FC-40D2-926E-58319ECACD0D}"/>
    <cellStyle name="normGreyNum2 2 2 11" xfId="33781" xr:uid="{9937C3FB-8874-4405-84DA-2CD914CD2633}"/>
    <cellStyle name="normGreyNum2 2 2 2" xfId="13399" xr:uid="{3EF3E906-1F50-49B2-A27C-C638A7292822}"/>
    <cellStyle name="normGreyNum2 2 2 2 10" xfId="33782" xr:uid="{45A6EBCA-AAFB-41B8-A2AF-C93120756823}"/>
    <cellStyle name="normGreyNum2 2 2 2 2" xfId="13400" xr:uid="{2481034F-FC9A-43FA-8E24-5549F9B6A263}"/>
    <cellStyle name="normGreyNum2 2 2 2 2 2" xfId="33783" xr:uid="{B8660E62-2DCF-470E-87E7-05FC2130EB12}"/>
    <cellStyle name="normGreyNum2 2 2 2 3" xfId="13401" xr:uid="{E5C2BE3D-4562-478E-80F0-8975D9156E66}"/>
    <cellStyle name="normGreyNum2 2 2 2 3 2" xfId="33784" xr:uid="{EB948540-F95F-44D2-88F1-6D7FA1DC1647}"/>
    <cellStyle name="normGreyNum2 2 2 2 4" xfId="13402" xr:uid="{04B8479F-EC9F-4A7B-8270-59E1442BCE83}"/>
    <cellStyle name="normGreyNum2 2 2 2 4 2" xfId="33785" xr:uid="{CD1FF009-6A2D-496D-BDE8-83653ADB7E48}"/>
    <cellStyle name="normGreyNum2 2 2 2 5" xfId="13403" xr:uid="{23BAE8EA-CE0B-41BF-8E46-4F7E7587CACC}"/>
    <cellStyle name="normGreyNum2 2 2 2 5 2" xfId="33786" xr:uid="{C06F2326-F796-4142-A089-0ACA1EFBC0F6}"/>
    <cellStyle name="normGreyNum2 2 2 2 6" xfId="13404" xr:uid="{E7258C04-4117-40D4-A586-D07A0E7D34D6}"/>
    <cellStyle name="normGreyNum2 2 2 2 6 2" xfId="33787" xr:uid="{F81EE098-E537-4524-9CC9-8E37AE692AD4}"/>
    <cellStyle name="normGreyNum2 2 2 2 7" xfId="13405" xr:uid="{32DD60FE-9054-45F4-BF21-C13A430D31F1}"/>
    <cellStyle name="normGreyNum2 2 2 2 7 2" xfId="33788" xr:uid="{BE90C286-A9D7-424F-B819-1857F69AD855}"/>
    <cellStyle name="normGreyNum2 2 2 2 8" xfId="13406" xr:uid="{27B222DE-8E1B-4212-B69F-BB0784986868}"/>
    <cellStyle name="normGreyNum2 2 2 2 8 2" xfId="33789" xr:uid="{03118FDC-FB48-41F1-BBCA-40D9AE0B8EB0}"/>
    <cellStyle name="normGreyNum2 2 2 2 9" xfId="13407" xr:uid="{44751749-0EE7-417D-A262-462D1B6AF933}"/>
    <cellStyle name="normGreyNum2 2 2 2 9 2" xfId="33790" xr:uid="{F2D46ABC-5008-445F-9150-402497923872}"/>
    <cellStyle name="normGreyNum2 2 2 3" xfId="13408" xr:uid="{5E7B6198-0232-4CD5-92F8-5E5974107243}"/>
    <cellStyle name="normGreyNum2 2 2 3 2" xfId="33791" xr:uid="{99EC7C8D-1804-4524-AC39-39100E433B4E}"/>
    <cellStyle name="normGreyNum2 2 2 4" xfId="13409" xr:uid="{AE241CB3-5149-4CAB-886E-4FF21E1D3D72}"/>
    <cellStyle name="normGreyNum2 2 2 4 2" xfId="33792" xr:uid="{76E77112-1D3A-49E9-959B-65897E5ECF7B}"/>
    <cellStyle name="normGreyNum2 2 2 5" xfId="13410" xr:uid="{F2ED31E9-D533-4005-8DB8-2881B6E43160}"/>
    <cellStyle name="normGreyNum2 2 2 5 2" xfId="33793" xr:uid="{47E740CA-0B14-46E2-B34C-46094CCC8FA6}"/>
    <cellStyle name="normGreyNum2 2 2 6" xfId="13411" xr:uid="{DED7DE29-FBEE-4BF5-B930-B10CA57EA467}"/>
    <cellStyle name="normGreyNum2 2 2 6 2" xfId="33794" xr:uid="{792EDA16-83F5-4C07-872F-9373B390AB3F}"/>
    <cellStyle name="normGreyNum2 2 2 7" xfId="13412" xr:uid="{BE41B751-7DDB-49FE-9CB2-5BAE5E560F92}"/>
    <cellStyle name="normGreyNum2 2 2 7 2" xfId="33795" xr:uid="{CB3AB4BC-E84F-41F4-8699-172CCDAB0883}"/>
    <cellStyle name="normGreyNum2 2 2 8" xfId="13413" xr:uid="{A20E4711-6192-41FA-A626-6CE84252F915}"/>
    <cellStyle name="normGreyNum2 2 2 8 2" xfId="33796" xr:uid="{EF17985E-5862-46CE-802F-629E42CAAA21}"/>
    <cellStyle name="normGreyNum2 2 2 9" xfId="13414" xr:uid="{B8CB0382-2783-4D89-B1E4-3A65E522637B}"/>
    <cellStyle name="normGreyNum2 2 2 9 2" xfId="33797" xr:uid="{C1D0FFEF-7F27-452B-9372-810C0043C595}"/>
    <cellStyle name="normGreyNum2 2 3" xfId="13415" xr:uid="{4F567B5C-1743-4D23-BEBD-406A5DFD3DEE}"/>
    <cellStyle name="normGreyNum2 2 3 10" xfId="33798" xr:uid="{227DF692-CF9B-46F9-9FF8-283E4D90D99F}"/>
    <cellStyle name="normGreyNum2 2 3 2" xfId="13416" xr:uid="{349CCABC-0A76-49A9-8824-2B1B59A2EB9F}"/>
    <cellStyle name="normGreyNum2 2 3 2 2" xfId="33799" xr:uid="{E096363C-B85A-430C-9CB1-19E89A01E3EA}"/>
    <cellStyle name="normGreyNum2 2 3 3" xfId="13417" xr:uid="{DE98B391-958D-4BAF-9674-C20149486FF3}"/>
    <cellStyle name="normGreyNum2 2 3 3 2" xfId="33800" xr:uid="{BDE9340D-A819-420E-A472-812F6450CA33}"/>
    <cellStyle name="normGreyNum2 2 3 4" xfId="13418" xr:uid="{4CA378AB-9034-48B6-A6AD-AEEB88F40106}"/>
    <cellStyle name="normGreyNum2 2 3 4 2" xfId="33801" xr:uid="{0134C640-7C8B-415B-9B5D-6BDED52FC5FC}"/>
    <cellStyle name="normGreyNum2 2 3 5" xfId="13419" xr:uid="{720FFC6D-81C2-4265-B6F8-326ECC4280BE}"/>
    <cellStyle name="normGreyNum2 2 3 5 2" xfId="33802" xr:uid="{7256767D-F599-4DDD-A4BF-5CF7597835B0}"/>
    <cellStyle name="normGreyNum2 2 3 6" xfId="13420" xr:uid="{F5C815DB-AEEF-40D5-B24F-F9BF962F62BD}"/>
    <cellStyle name="normGreyNum2 2 3 6 2" xfId="33803" xr:uid="{1BB1195F-77E9-4CFF-831F-8045F0AFE4AC}"/>
    <cellStyle name="normGreyNum2 2 3 7" xfId="13421" xr:uid="{A3027BC3-FD6C-4CC9-B0D8-FA41C718EDFD}"/>
    <cellStyle name="normGreyNum2 2 3 7 2" xfId="33804" xr:uid="{B04AB3CB-B20D-448F-AFFB-EF2E5D228E95}"/>
    <cellStyle name="normGreyNum2 2 3 8" xfId="13422" xr:uid="{B6E5BDA8-9C55-4745-95A4-D636066AC104}"/>
    <cellStyle name="normGreyNum2 2 3 8 2" xfId="33805" xr:uid="{A3FAFB03-36E2-44B8-9706-64DD5F8E26FF}"/>
    <cellStyle name="normGreyNum2 2 3 9" xfId="13423" xr:uid="{7AC3E4C4-636C-4DC7-89E2-54A4B0C9E719}"/>
    <cellStyle name="normGreyNum2 2 3 9 2" xfId="33806" xr:uid="{2A1EEEF9-DC25-4749-8F3B-9105514E8BAE}"/>
    <cellStyle name="normGreyNum2 2 4" xfId="13424" xr:uid="{9614427C-DB74-4558-8DA0-7C97EFDB2D3C}"/>
    <cellStyle name="normGreyNum2 2 4 2" xfId="33807" xr:uid="{C619A1B1-0D0B-49D9-8FF5-370D12304371}"/>
    <cellStyle name="normGreyNum2 2 5" xfId="13425" xr:uid="{72CE48A7-C8D6-4833-91E7-7080A4E7A380}"/>
    <cellStyle name="normGreyNum2 2 5 2" xfId="33808" xr:uid="{2795A376-230A-4317-8129-46F9ACD2F668}"/>
    <cellStyle name="normGreyNum2 2 6" xfId="13426" xr:uid="{A66F86E7-F107-4226-AE8F-352A71913487}"/>
    <cellStyle name="normGreyNum2 2 6 2" xfId="33809" xr:uid="{AB01CD11-921D-4727-8C15-68CFC6563AFB}"/>
    <cellStyle name="normGreyNum2 2 7" xfId="13427" xr:uid="{69F622C2-5DFC-4978-A106-126E0B3252FF}"/>
    <cellStyle name="normGreyNum2 2 7 2" xfId="33810" xr:uid="{F796F78E-AFA7-477C-93FE-DA73D8592204}"/>
    <cellStyle name="normGreyNum2 2 8" xfId="13428" xr:uid="{0F0DD58F-9095-4C96-A361-A6DC09C187AB}"/>
    <cellStyle name="normGreyNum2 2 8 2" xfId="33811" xr:uid="{303D9F16-79ED-46E0-B4A4-F925BB556FD2}"/>
    <cellStyle name="normGreyNum2 2 9" xfId="13429" xr:uid="{2AEF01CA-F606-4874-94B9-FC8EE372AD8F}"/>
    <cellStyle name="normGreyNum2 2 9 2" xfId="33812" xr:uid="{319E51B8-6B02-4C66-8423-B91431DFA011}"/>
    <cellStyle name="normGreyNum2 3" xfId="13430" xr:uid="{ADDA256C-2C98-44DA-824D-8E365A38B8B9}"/>
    <cellStyle name="normGreyNum2 3 10" xfId="13431" xr:uid="{90138177-ADC6-4F08-B57E-2DFCD8D1489A}"/>
    <cellStyle name="normGreyNum2 3 10 2" xfId="33813" xr:uid="{3830F566-552C-485D-AFDC-CCFAC9E4E23B}"/>
    <cellStyle name="normGreyNum2 3 11" xfId="13432" xr:uid="{7DB4E7BE-F5E7-424C-AA57-D33503AB1861}"/>
    <cellStyle name="normGreyNum2 3 11 2" xfId="33814" xr:uid="{BA715254-2459-4F8F-BA20-29A30E48293A}"/>
    <cellStyle name="normGreyNum2 3 12" xfId="33815" xr:uid="{E14E79F8-C24B-4719-8F7A-903D8FCF6AC1}"/>
    <cellStyle name="normGreyNum2 3 2" xfId="13433" xr:uid="{768D4D66-A9EA-4603-A0FC-FFDC96137E11}"/>
    <cellStyle name="normGreyNum2 3 2 10" xfId="13434" xr:uid="{C826F710-EA65-438E-B4D3-B546D76BC988}"/>
    <cellStyle name="normGreyNum2 3 2 10 2" xfId="33816" xr:uid="{F9E9EF87-09C2-433A-A199-AC19F808E3CB}"/>
    <cellStyle name="normGreyNum2 3 2 11" xfId="33817" xr:uid="{6812FED5-CF3D-4849-A738-8D8416715F1D}"/>
    <cellStyle name="normGreyNum2 3 2 2" xfId="13435" xr:uid="{0C931E74-28BD-4BBF-8AC6-91D987E2C019}"/>
    <cellStyle name="normGreyNum2 3 2 2 10" xfId="33818" xr:uid="{2E16329D-3246-4AD4-95DF-9EEA5E6C17A1}"/>
    <cellStyle name="normGreyNum2 3 2 2 2" xfId="13436" xr:uid="{EC3D62EA-61E6-4E2D-80DC-806D2E6BD600}"/>
    <cellStyle name="normGreyNum2 3 2 2 2 2" xfId="33819" xr:uid="{4F3E5A84-2219-4280-9998-D00A53DCC401}"/>
    <cellStyle name="normGreyNum2 3 2 2 3" xfId="13437" xr:uid="{CA2F3584-5781-49FF-BF88-2CE38F10D3D8}"/>
    <cellStyle name="normGreyNum2 3 2 2 3 2" xfId="33820" xr:uid="{D573D2DF-CCB1-4AC2-90C9-4928AE1D378B}"/>
    <cellStyle name="normGreyNum2 3 2 2 4" xfId="13438" xr:uid="{0835071A-16D9-4505-A755-96AF137D3219}"/>
    <cellStyle name="normGreyNum2 3 2 2 4 2" xfId="33821" xr:uid="{2D70FD9C-FDE0-4067-BA36-7D84FFE55D6E}"/>
    <cellStyle name="normGreyNum2 3 2 2 5" xfId="13439" xr:uid="{B1672D3E-5579-4845-A81A-7CA9D7BFB60F}"/>
    <cellStyle name="normGreyNum2 3 2 2 5 2" xfId="33822" xr:uid="{8E90479D-D70E-473A-98D6-B7E1218C9A04}"/>
    <cellStyle name="normGreyNum2 3 2 2 6" xfId="13440" xr:uid="{7C45C595-A9E0-446A-8387-6003725EF681}"/>
    <cellStyle name="normGreyNum2 3 2 2 6 2" xfId="33823" xr:uid="{F2D73618-7D97-4D51-9B25-2B1C60C6E84B}"/>
    <cellStyle name="normGreyNum2 3 2 2 7" xfId="13441" xr:uid="{770CC935-82E4-45A3-A5C8-E6C51A794B5C}"/>
    <cellStyle name="normGreyNum2 3 2 2 7 2" xfId="33824" xr:uid="{1B6C958F-C0D9-4895-98C0-43AB78C709B1}"/>
    <cellStyle name="normGreyNum2 3 2 2 8" xfId="13442" xr:uid="{C6BF8027-D832-4EB3-9CF2-A0DD379AA541}"/>
    <cellStyle name="normGreyNum2 3 2 2 8 2" xfId="33825" xr:uid="{4CAD4CFB-CC03-4550-9595-AB50EC902481}"/>
    <cellStyle name="normGreyNum2 3 2 2 9" xfId="13443" xr:uid="{D20A4761-759E-4906-926D-5427218361AB}"/>
    <cellStyle name="normGreyNum2 3 2 2 9 2" xfId="33826" xr:uid="{C6DB9B68-ADC4-4426-932D-DA7537AFB143}"/>
    <cellStyle name="normGreyNum2 3 2 3" xfId="13444" xr:uid="{451472A9-7A3B-4FEF-BCB5-5C4A33FC46CD}"/>
    <cellStyle name="normGreyNum2 3 2 3 2" xfId="33827" xr:uid="{7B7CB76F-B71F-4E86-99ED-0EEF62B74ACD}"/>
    <cellStyle name="normGreyNum2 3 2 4" xfId="13445" xr:uid="{3C363B22-F0E3-436A-B03C-A9A3CC1F3118}"/>
    <cellStyle name="normGreyNum2 3 2 4 2" xfId="33828" xr:uid="{8151FF4A-45B9-4764-9B22-0F1176D63094}"/>
    <cellStyle name="normGreyNum2 3 2 5" xfId="13446" xr:uid="{FE98353C-F53A-43FB-8400-2C8883B757D5}"/>
    <cellStyle name="normGreyNum2 3 2 5 2" xfId="33829" xr:uid="{65B847B4-ABFF-45EB-B467-CEDCF0971CBC}"/>
    <cellStyle name="normGreyNum2 3 2 6" xfId="13447" xr:uid="{CB52AF4F-7A4C-4CD7-8A5B-2E89145A2D15}"/>
    <cellStyle name="normGreyNum2 3 2 6 2" xfId="33830" xr:uid="{7639D56C-1AF4-4EF9-AF31-48E799EE5BDF}"/>
    <cellStyle name="normGreyNum2 3 2 7" xfId="13448" xr:uid="{B8711D44-277D-4ED0-810D-BD46B607F565}"/>
    <cellStyle name="normGreyNum2 3 2 7 2" xfId="33831" xr:uid="{D564C724-43D1-47C7-9828-5990409D1BCB}"/>
    <cellStyle name="normGreyNum2 3 2 8" xfId="13449" xr:uid="{25FF05B1-81E0-4CD0-8D4E-2AC5ED49A45D}"/>
    <cellStyle name="normGreyNum2 3 2 8 2" xfId="33832" xr:uid="{C5395D9F-EEE2-49AD-AD93-7D0C1B7764FB}"/>
    <cellStyle name="normGreyNum2 3 2 9" xfId="13450" xr:uid="{A2253259-DC40-4DF9-89F8-8CC8FEC26CA1}"/>
    <cellStyle name="normGreyNum2 3 2 9 2" xfId="33833" xr:uid="{6DE53AE3-F704-4A46-A5DC-71565EBB7538}"/>
    <cellStyle name="normGreyNum2 3 3" xfId="13451" xr:uid="{28A1D1D7-3DDD-4A19-8826-13956684436B}"/>
    <cellStyle name="normGreyNum2 3 3 10" xfId="33834" xr:uid="{8E04CD7D-0065-46BC-B37C-DCBA5AD556B5}"/>
    <cellStyle name="normGreyNum2 3 3 2" xfId="13452" xr:uid="{2A764577-C026-435B-ABA2-222993F57E5C}"/>
    <cellStyle name="normGreyNum2 3 3 2 2" xfId="33835" xr:uid="{92AFB5CA-FCDB-4D8F-B4A8-3E690E2695B9}"/>
    <cellStyle name="normGreyNum2 3 3 3" xfId="13453" xr:uid="{81F6278A-A498-4CCB-B0AD-D0C8536ED570}"/>
    <cellStyle name="normGreyNum2 3 3 3 2" xfId="33836" xr:uid="{108172BF-04B4-4FFC-8132-F8EFD6A2057E}"/>
    <cellStyle name="normGreyNum2 3 3 4" xfId="13454" xr:uid="{2EEFC51D-003E-44D1-A67E-AB4C71FCC307}"/>
    <cellStyle name="normGreyNum2 3 3 4 2" xfId="33837" xr:uid="{9FC6B1AB-0907-4221-A4F7-2BA51854102E}"/>
    <cellStyle name="normGreyNum2 3 3 5" xfId="13455" xr:uid="{4077A37D-E377-4135-A764-B2E97B35BEBA}"/>
    <cellStyle name="normGreyNum2 3 3 5 2" xfId="33838" xr:uid="{3EAA5349-919E-4879-8FEE-9C6D552E1099}"/>
    <cellStyle name="normGreyNum2 3 3 6" xfId="13456" xr:uid="{67940DDD-6DFD-4A56-8543-57806FA23FAA}"/>
    <cellStyle name="normGreyNum2 3 3 6 2" xfId="33839" xr:uid="{53F54CB5-CCF5-4CD5-9D69-3F0156492E6B}"/>
    <cellStyle name="normGreyNum2 3 3 7" xfId="13457" xr:uid="{A0067BEE-9523-437B-9F8E-31B0476926EC}"/>
    <cellStyle name="normGreyNum2 3 3 7 2" xfId="33840" xr:uid="{D1B9BA8B-1ACC-4A96-BC4C-60DC42166DCF}"/>
    <cellStyle name="normGreyNum2 3 3 8" xfId="13458" xr:uid="{5BFC2731-BC75-45FB-A616-01FD171E4035}"/>
    <cellStyle name="normGreyNum2 3 3 8 2" xfId="33841" xr:uid="{D017C492-2071-471F-858C-B74268BAAFC1}"/>
    <cellStyle name="normGreyNum2 3 3 9" xfId="13459" xr:uid="{CE463326-E4FB-4733-BB5C-5E4122EE5435}"/>
    <cellStyle name="normGreyNum2 3 3 9 2" xfId="33842" xr:uid="{85B4ED3A-B5E9-42B1-A3B0-A89C810B306F}"/>
    <cellStyle name="normGreyNum2 3 4" xfId="13460" xr:uid="{CEEEF3DF-4395-44B0-A8B8-B98F90E7E2BB}"/>
    <cellStyle name="normGreyNum2 3 4 2" xfId="33843" xr:uid="{40C3C46D-C7E9-4313-BFBF-89115206480A}"/>
    <cellStyle name="normGreyNum2 3 5" xfId="13461" xr:uid="{9F04D52E-837A-4102-A3C4-F2598F915B4D}"/>
    <cellStyle name="normGreyNum2 3 5 2" xfId="33844" xr:uid="{9474C21D-3EF1-43B0-AB3B-84140BC81361}"/>
    <cellStyle name="normGreyNum2 3 6" xfId="13462" xr:uid="{CF7C9F28-A74F-44A7-B90E-CC778A5E309B}"/>
    <cellStyle name="normGreyNum2 3 6 2" xfId="33845" xr:uid="{CEB6E9DA-D2F1-45C6-800A-B1FBF5AF8D74}"/>
    <cellStyle name="normGreyNum2 3 7" xfId="13463" xr:uid="{3DCABF6A-3FF2-464F-AC80-13BE8BE4824F}"/>
    <cellStyle name="normGreyNum2 3 7 2" xfId="33846" xr:uid="{45A92821-7CDA-410F-8252-5B22BEBF43A8}"/>
    <cellStyle name="normGreyNum2 3 8" xfId="13464" xr:uid="{39CDB5DF-6258-43E3-BF93-AEF9BD48B4E5}"/>
    <cellStyle name="normGreyNum2 3 8 2" xfId="33847" xr:uid="{3BB3FEC2-F472-4B2C-9CA8-DCF3766DC061}"/>
    <cellStyle name="normGreyNum2 3 9" xfId="13465" xr:uid="{FDB3ED42-5391-4EC3-832E-79B912A5035E}"/>
    <cellStyle name="normGreyNum2 3 9 2" xfId="33848" xr:uid="{B152B228-12E1-4324-BFF9-7150279F73D4}"/>
    <cellStyle name="normGreyNum2 4" xfId="13466" xr:uid="{05EBA898-CE33-4B81-9A46-B2CF6C678A80}"/>
    <cellStyle name="normGreyNum2 4 10" xfId="13467" xr:uid="{D6A93BAA-5E5E-4A7D-9D18-0C12C8E18608}"/>
    <cellStyle name="normGreyNum2 4 10 2" xfId="33849" xr:uid="{E306412F-921D-4D78-B98E-16B09D404E97}"/>
    <cellStyle name="normGreyNum2 4 11" xfId="33850" xr:uid="{2BCACE23-DDA1-4B61-8A77-CE02F645B54E}"/>
    <cellStyle name="normGreyNum2 4 2" xfId="13468" xr:uid="{52D7180D-7BC4-42C2-A2FF-B36FDF22B448}"/>
    <cellStyle name="normGreyNum2 4 2 10" xfId="33851" xr:uid="{E1F671F5-846D-43C1-BE1B-86B7B56B8F52}"/>
    <cellStyle name="normGreyNum2 4 2 2" xfId="13469" xr:uid="{CF79DB2E-40F2-4B55-9F88-8C0EA6479746}"/>
    <cellStyle name="normGreyNum2 4 2 2 2" xfId="33852" xr:uid="{AB0B4488-CA78-4BC8-A00F-88F3E155A758}"/>
    <cellStyle name="normGreyNum2 4 2 3" xfId="13470" xr:uid="{5F6AA65B-21BA-462B-8593-2BC83AA85B89}"/>
    <cellStyle name="normGreyNum2 4 2 3 2" xfId="33853" xr:uid="{5DD29F13-2ED4-40EF-A799-97D1B8ADD21A}"/>
    <cellStyle name="normGreyNum2 4 2 4" xfId="13471" xr:uid="{C589E3A2-3918-4A24-8736-BE4372A901AB}"/>
    <cellStyle name="normGreyNum2 4 2 4 2" xfId="33854" xr:uid="{021B3648-A1EC-48EA-B098-BA46B6052037}"/>
    <cellStyle name="normGreyNum2 4 2 5" xfId="13472" xr:uid="{C3F26BF4-BEAF-4575-AFF0-3CAB7AA14120}"/>
    <cellStyle name="normGreyNum2 4 2 5 2" xfId="33855" xr:uid="{4BFB9412-7EE0-4A7B-96BB-706C30DE5DCE}"/>
    <cellStyle name="normGreyNum2 4 2 6" xfId="13473" xr:uid="{D29FF32C-AF39-48DC-BB0D-771F6B060714}"/>
    <cellStyle name="normGreyNum2 4 2 6 2" xfId="33856" xr:uid="{9FA64B3C-208D-4D17-B95D-A6F70F251B7F}"/>
    <cellStyle name="normGreyNum2 4 2 7" xfId="13474" xr:uid="{CDB07955-DE8D-4076-A98B-866CEFECE325}"/>
    <cellStyle name="normGreyNum2 4 2 7 2" xfId="33857" xr:uid="{BACC9690-726A-4249-8429-95723788EBCE}"/>
    <cellStyle name="normGreyNum2 4 2 8" xfId="13475" xr:uid="{E87BFE77-A96B-4808-8A2F-708E699F1C9C}"/>
    <cellStyle name="normGreyNum2 4 2 8 2" xfId="33858" xr:uid="{D9C30742-A4B0-4B2B-8A2A-E785D45A89F8}"/>
    <cellStyle name="normGreyNum2 4 2 9" xfId="13476" xr:uid="{C688E736-9A4A-4016-851F-24867640841F}"/>
    <cellStyle name="normGreyNum2 4 2 9 2" xfId="33859" xr:uid="{3BA18FF0-3F41-4AF0-9AD9-3231920555B5}"/>
    <cellStyle name="normGreyNum2 4 3" xfId="13477" xr:uid="{3C0353FA-4FD3-4FFD-BACA-68074D31BB14}"/>
    <cellStyle name="normGreyNum2 4 3 2" xfId="33860" xr:uid="{19CF413D-7092-4403-BD15-AA9249285BD0}"/>
    <cellStyle name="normGreyNum2 4 4" xfId="13478" xr:uid="{19E95101-6CBA-4141-967A-0ED0E0971763}"/>
    <cellStyle name="normGreyNum2 4 4 2" xfId="33861" xr:uid="{F149E3F9-6F82-42DD-98DE-D4BBF45078D2}"/>
    <cellStyle name="normGreyNum2 4 5" xfId="13479" xr:uid="{083FDE9C-939B-477F-9F12-8D0502F2E848}"/>
    <cellStyle name="normGreyNum2 4 5 2" xfId="33862" xr:uid="{BF39B746-9C17-46D1-8851-249621B39757}"/>
    <cellStyle name="normGreyNum2 4 6" xfId="13480" xr:uid="{EF4F9D05-538B-4F46-B766-469B9B56E123}"/>
    <cellStyle name="normGreyNum2 4 6 2" xfId="33863" xr:uid="{19355B83-52DB-4C53-AD90-BE5193195044}"/>
    <cellStyle name="normGreyNum2 4 7" xfId="13481" xr:uid="{8AE9FEE6-D921-4C3A-B4A8-57F07645FE2B}"/>
    <cellStyle name="normGreyNum2 4 7 2" xfId="33864" xr:uid="{AEBBD936-8740-45AD-9825-9143441D5A1F}"/>
    <cellStyle name="normGreyNum2 4 8" xfId="13482" xr:uid="{F5960AC8-AB51-457E-96E6-AD13A3A7E7DC}"/>
    <cellStyle name="normGreyNum2 4 8 2" xfId="33865" xr:uid="{DAC2800F-89F6-4AD6-8D67-16625764D025}"/>
    <cellStyle name="normGreyNum2 4 9" xfId="13483" xr:uid="{765DDE13-3059-433D-9361-70DBBCC49FA7}"/>
    <cellStyle name="normGreyNum2 4 9 2" xfId="33866" xr:uid="{5F5621C4-779E-4697-864E-51047F99B6C2}"/>
    <cellStyle name="normGreyNum2 5" xfId="13484" xr:uid="{C4CA0A7A-99C9-42F1-9F6A-306718C0955C}"/>
    <cellStyle name="normGreyNum2 5 10" xfId="33867" xr:uid="{A4DDDCF5-A68E-434F-AAE7-453C89B98617}"/>
    <cellStyle name="normGreyNum2 5 2" xfId="13485" xr:uid="{E41921C6-7E58-4CA9-9294-9FD1065A4FAA}"/>
    <cellStyle name="normGreyNum2 5 2 2" xfId="33868" xr:uid="{2A372391-0621-424B-B325-93AB38AE2EE7}"/>
    <cellStyle name="normGreyNum2 5 3" xfId="13486" xr:uid="{E90DC99E-A42C-48DB-B829-5F78063B3948}"/>
    <cellStyle name="normGreyNum2 5 3 2" xfId="33869" xr:uid="{A7B99687-AAE7-484A-B46A-9AD61A56752D}"/>
    <cellStyle name="normGreyNum2 5 4" xfId="13487" xr:uid="{4E2C32C8-0A57-4923-8EA7-B121FA03B1A6}"/>
    <cellStyle name="normGreyNum2 5 4 2" xfId="33870" xr:uid="{5A759933-888F-4D93-9A2E-1A70CCD66B5E}"/>
    <cellStyle name="normGreyNum2 5 5" xfId="13488" xr:uid="{76EF4EBE-D517-4255-A7A3-DC711D19A11C}"/>
    <cellStyle name="normGreyNum2 5 5 2" xfId="33871" xr:uid="{5211D5CB-7E42-4C87-8856-0FB49A024AF4}"/>
    <cellStyle name="normGreyNum2 5 6" xfId="13489" xr:uid="{2509BD4C-C439-4738-9FB2-10A40FBDD3D9}"/>
    <cellStyle name="normGreyNum2 5 6 2" xfId="33872" xr:uid="{2B228123-901F-469A-9A88-62938356D515}"/>
    <cellStyle name="normGreyNum2 5 7" xfId="13490" xr:uid="{D01FE22C-166B-4186-BDBD-2FDC3E4F51B2}"/>
    <cellStyle name="normGreyNum2 5 7 2" xfId="33873" xr:uid="{B6EE2D9D-3082-4F5A-99DB-FBA9E17ADE8E}"/>
    <cellStyle name="normGreyNum2 5 8" xfId="13491" xr:uid="{DA854207-4375-404B-A1E3-83E43907D7E2}"/>
    <cellStyle name="normGreyNum2 5 8 2" xfId="33874" xr:uid="{282D45B2-288A-4DD0-A065-9EB6C2CA8BF8}"/>
    <cellStyle name="normGreyNum2 5 9" xfId="13492" xr:uid="{92AD4A35-9D5B-4BDB-BD6E-68555080E5F0}"/>
    <cellStyle name="normGreyNum2 5 9 2" xfId="33875" xr:uid="{74EABD5C-84A9-4C9D-AB2B-5DFCF3F494F0}"/>
    <cellStyle name="normGreyNum2 6" xfId="13493" xr:uid="{B07B9973-6402-4D64-88F5-D3BA2FED2CA5}"/>
    <cellStyle name="normGreyNum2 6 2" xfId="33876" xr:uid="{9BD39D3C-12D1-48BE-A5D6-B91DDBCF1CA3}"/>
    <cellStyle name="normGreyNum2 7" xfId="13494" xr:uid="{AEF15868-B56C-4465-9897-AE4E865A0953}"/>
    <cellStyle name="normGreyNum2 7 2" xfId="33877" xr:uid="{6CB595A1-372E-4D59-9808-36B5DCF4842B}"/>
    <cellStyle name="normGreyNum2 8" xfId="13495" xr:uid="{C5C61CEC-6E09-4A9D-AA47-1C4D0F295DB2}"/>
    <cellStyle name="normGreyNum2 8 2" xfId="33878" xr:uid="{7255D105-6537-4911-91FD-F64EC2C9158F}"/>
    <cellStyle name="normGreyNum2 9" xfId="13496" xr:uid="{31B77E56-82B8-4007-8A58-2141E7548557}"/>
    <cellStyle name="normGreyNum2 9 2" xfId="33879" xr:uid="{CD2FD8B7-AA2D-4DB4-9F0C-9A3F1DFE43E4}"/>
    <cellStyle name="normGreyNum2Dwn" xfId="454" xr:uid="{307D4559-A4BE-4F7F-BEED-0675F77C214F}"/>
    <cellStyle name="normGreyNum2Dwn 10" xfId="13497" xr:uid="{FE146D5D-E51B-4B50-BA6C-5769D3BD816A}"/>
    <cellStyle name="normGreyNum2Dwn 10 2" xfId="33880" xr:uid="{45800DB3-0826-4EF6-A1D7-985C9CB65C8B}"/>
    <cellStyle name="normGreyNum2Dwn 11" xfId="13498" xr:uid="{A197856E-6B65-4CA1-9AD5-1A568BF0916B}"/>
    <cellStyle name="normGreyNum2Dwn 11 2" xfId="33881" xr:uid="{0115E0D3-7B0D-4DDB-8CF0-C89700F2D7D0}"/>
    <cellStyle name="normGreyNum2Dwn 12" xfId="13499" xr:uid="{5CFB464A-3496-463D-9520-F822FF87B983}"/>
    <cellStyle name="normGreyNum2Dwn 12 2" xfId="33882" xr:uid="{D5CC2324-4C2B-4091-83CA-9C5BA35EE631}"/>
    <cellStyle name="normGreyNum2Dwn 13" xfId="33883" xr:uid="{121AD99D-CDDE-4B6E-B8BD-D4A4379D631E}"/>
    <cellStyle name="normGreyNum2Dwn 2" xfId="13500" xr:uid="{EEF27FB9-D8F2-4A8B-9E60-830750DCD90E}"/>
    <cellStyle name="normGreyNum2Dwn 2 10" xfId="13501" xr:uid="{0F795E3B-7D39-4377-9771-1B9ED33ED4C7}"/>
    <cellStyle name="normGreyNum2Dwn 2 10 2" xfId="33884" xr:uid="{EEA6C1ED-9804-457B-839C-6A4EE536F95A}"/>
    <cellStyle name="normGreyNum2Dwn 2 11" xfId="13502" xr:uid="{E231EDE0-C013-4CEE-934E-B1C93BCC4C03}"/>
    <cellStyle name="normGreyNum2Dwn 2 11 2" xfId="33885" xr:uid="{EFACEB70-A3E4-49F4-A2C6-9A198365EAE9}"/>
    <cellStyle name="normGreyNum2Dwn 2 12" xfId="33886" xr:uid="{9773609A-C7FB-432D-82F2-9952C6B5BBC1}"/>
    <cellStyle name="normGreyNum2Dwn 2 2" xfId="13503" xr:uid="{6AA6017C-63D8-498F-BAFD-0815723E1DF3}"/>
    <cellStyle name="normGreyNum2Dwn 2 2 10" xfId="13504" xr:uid="{A7B202F6-85BB-42E6-801F-7FAFDB171B27}"/>
    <cellStyle name="normGreyNum2Dwn 2 2 10 2" xfId="33887" xr:uid="{7F83CEE0-2B27-4FE7-837C-F845AB53DF31}"/>
    <cellStyle name="normGreyNum2Dwn 2 2 11" xfId="33888" xr:uid="{10ED36F6-5ED4-4174-84EB-3C720E7680FD}"/>
    <cellStyle name="normGreyNum2Dwn 2 2 2" xfId="13505" xr:uid="{19CC1CBD-14A8-401E-A609-9B7B9FB43EA8}"/>
    <cellStyle name="normGreyNum2Dwn 2 2 2 10" xfId="33889" xr:uid="{0BFEC23E-8C3A-4E2E-951A-61B2CA213A49}"/>
    <cellStyle name="normGreyNum2Dwn 2 2 2 2" xfId="13506" xr:uid="{F79F631F-4E4C-4644-9F4A-DBC285AD4447}"/>
    <cellStyle name="normGreyNum2Dwn 2 2 2 2 2" xfId="33890" xr:uid="{D15D8B05-B04E-4126-B90A-2E51D611DC13}"/>
    <cellStyle name="normGreyNum2Dwn 2 2 2 3" xfId="13507" xr:uid="{2C7FBA59-8C39-46A5-A2E3-360A470202B7}"/>
    <cellStyle name="normGreyNum2Dwn 2 2 2 3 2" xfId="33891" xr:uid="{C20B776E-5F85-4BF5-815E-4BA1ED52E4DE}"/>
    <cellStyle name="normGreyNum2Dwn 2 2 2 4" xfId="13508" xr:uid="{AB28B712-3E72-41BB-8184-FBE9F0404239}"/>
    <cellStyle name="normGreyNum2Dwn 2 2 2 4 2" xfId="33892" xr:uid="{90163B0B-5486-4C8D-AD64-CEB391ED63DA}"/>
    <cellStyle name="normGreyNum2Dwn 2 2 2 5" xfId="13509" xr:uid="{248B7FC4-BF19-4EFB-9B64-67D8BC584B59}"/>
    <cellStyle name="normGreyNum2Dwn 2 2 2 5 2" xfId="33893" xr:uid="{098F8A23-2EEC-4D76-80DF-851B727C7462}"/>
    <cellStyle name="normGreyNum2Dwn 2 2 2 6" xfId="13510" xr:uid="{64630BEB-F671-4634-AF81-79B9BC5F020C}"/>
    <cellStyle name="normGreyNum2Dwn 2 2 2 6 2" xfId="33894" xr:uid="{EE59CA92-DB49-4E75-8192-6B8293BBD3AD}"/>
    <cellStyle name="normGreyNum2Dwn 2 2 2 7" xfId="13511" xr:uid="{A6680F93-85F1-4ED8-824C-619DD4374ED7}"/>
    <cellStyle name="normGreyNum2Dwn 2 2 2 7 2" xfId="33895" xr:uid="{7437C2E7-181E-4E13-9D30-CCC3E2DCB2A1}"/>
    <cellStyle name="normGreyNum2Dwn 2 2 2 8" xfId="13512" xr:uid="{78AAD023-D5C3-4CB2-9684-98879805D69A}"/>
    <cellStyle name="normGreyNum2Dwn 2 2 2 8 2" xfId="33896" xr:uid="{BEB18E30-B3B6-4DDE-B16E-2CD65399788B}"/>
    <cellStyle name="normGreyNum2Dwn 2 2 2 9" xfId="13513" xr:uid="{6953A056-9D69-43DE-B70A-1CE47FA034A5}"/>
    <cellStyle name="normGreyNum2Dwn 2 2 2 9 2" xfId="33897" xr:uid="{E656836E-F92F-4296-91DC-CFB740E3A62A}"/>
    <cellStyle name="normGreyNum2Dwn 2 2 3" xfId="13514" xr:uid="{AA09C636-F863-4414-A1A2-7FDCF39727E2}"/>
    <cellStyle name="normGreyNum2Dwn 2 2 3 2" xfId="33898" xr:uid="{61B92AD7-64CF-4B03-80CD-2D27532093F4}"/>
    <cellStyle name="normGreyNum2Dwn 2 2 4" xfId="13515" xr:uid="{8C9175CC-FCBA-491B-B718-3B524A450B1A}"/>
    <cellStyle name="normGreyNum2Dwn 2 2 4 2" xfId="33899" xr:uid="{C6E8D422-ADE2-40CA-AC74-0B71086EACA7}"/>
    <cellStyle name="normGreyNum2Dwn 2 2 5" xfId="13516" xr:uid="{089E4671-F2D5-4A7B-AD26-636467EC5AD0}"/>
    <cellStyle name="normGreyNum2Dwn 2 2 5 2" xfId="33900" xr:uid="{7130CFD7-1258-4028-8EFB-1515FA7DCF27}"/>
    <cellStyle name="normGreyNum2Dwn 2 2 6" xfId="13517" xr:uid="{F15CD215-B2FF-48BD-A8F1-105750CF9EDC}"/>
    <cellStyle name="normGreyNum2Dwn 2 2 6 2" xfId="33901" xr:uid="{D178AC34-344E-424C-8C4B-5C1C7988E91F}"/>
    <cellStyle name="normGreyNum2Dwn 2 2 7" xfId="13518" xr:uid="{C9F5F798-AFAA-4716-B4A4-0B93920C754A}"/>
    <cellStyle name="normGreyNum2Dwn 2 2 7 2" xfId="33902" xr:uid="{2070C758-8952-4B52-823C-D57CECBC661E}"/>
    <cellStyle name="normGreyNum2Dwn 2 2 8" xfId="13519" xr:uid="{84858049-3449-4546-95A8-B74069ACAA65}"/>
    <cellStyle name="normGreyNum2Dwn 2 2 8 2" xfId="33903" xr:uid="{1BAE88F4-1A5F-44F8-9F3D-489A21F24F73}"/>
    <cellStyle name="normGreyNum2Dwn 2 2 9" xfId="13520" xr:uid="{BAC361AF-16FA-4801-B7A0-0906B4D56D74}"/>
    <cellStyle name="normGreyNum2Dwn 2 2 9 2" xfId="33904" xr:uid="{44DC7F78-BBE2-488A-B0B2-23D132C7C399}"/>
    <cellStyle name="normGreyNum2Dwn 2 3" xfId="13521" xr:uid="{32D21BD5-357D-44D6-A76C-52123A544AE6}"/>
    <cellStyle name="normGreyNum2Dwn 2 3 10" xfId="33905" xr:uid="{AF07B027-5CF8-48CA-B1E0-C1568ADF59CF}"/>
    <cellStyle name="normGreyNum2Dwn 2 3 2" xfId="13522" xr:uid="{218C782F-CE70-462F-A80E-76598A33A364}"/>
    <cellStyle name="normGreyNum2Dwn 2 3 2 2" xfId="33906" xr:uid="{622DEC56-C847-4028-863D-A292AF192B79}"/>
    <cellStyle name="normGreyNum2Dwn 2 3 3" xfId="13523" xr:uid="{A02DC95B-CC18-4009-9CF8-7B3CE601D560}"/>
    <cellStyle name="normGreyNum2Dwn 2 3 3 2" xfId="33907" xr:uid="{066E70E5-BD18-4546-89C0-7492AE96768C}"/>
    <cellStyle name="normGreyNum2Dwn 2 3 4" xfId="13524" xr:uid="{579FDC3D-D87B-4131-8AF1-0349733ED33A}"/>
    <cellStyle name="normGreyNum2Dwn 2 3 4 2" xfId="33908" xr:uid="{76098190-2FFB-4D69-99E2-5200CB936D19}"/>
    <cellStyle name="normGreyNum2Dwn 2 3 5" xfId="13525" xr:uid="{E55E7D98-87BB-4084-9EF5-5CECEBC80F1D}"/>
    <cellStyle name="normGreyNum2Dwn 2 3 5 2" xfId="33909" xr:uid="{782FA651-F64A-4477-AF71-1DFEF021BC9B}"/>
    <cellStyle name="normGreyNum2Dwn 2 3 6" xfId="13526" xr:uid="{3F8BCCB9-9E3A-40C3-B86A-209CD009E6AF}"/>
    <cellStyle name="normGreyNum2Dwn 2 3 6 2" xfId="33910" xr:uid="{EACB1CA2-463D-4F86-BAC4-5263F8B6DC91}"/>
    <cellStyle name="normGreyNum2Dwn 2 3 7" xfId="13527" xr:uid="{C0830F62-A968-4D13-8CF2-A4307744DFF3}"/>
    <cellStyle name="normGreyNum2Dwn 2 3 7 2" xfId="33911" xr:uid="{459B3C5F-A95C-4EE3-8A7D-E3595B77F5CB}"/>
    <cellStyle name="normGreyNum2Dwn 2 3 8" xfId="13528" xr:uid="{0B5C145D-BCE8-4708-B91D-D8CBA17FEABC}"/>
    <cellStyle name="normGreyNum2Dwn 2 3 8 2" xfId="33912" xr:uid="{1CB40F65-3DE1-46A8-AD24-7362CB59B015}"/>
    <cellStyle name="normGreyNum2Dwn 2 3 9" xfId="13529" xr:uid="{B49A2C81-4C65-4C90-B13A-07DEF21BF44D}"/>
    <cellStyle name="normGreyNum2Dwn 2 3 9 2" xfId="33913" xr:uid="{028FB0CE-B91D-4F39-86A9-09E864EAED1C}"/>
    <cellStyle name="normGreyNum2Dwn 2 4" xfId="13530" xr:uid="{4FF7858B-2B0B-4BE9-B968-21127192CD4A}"/>
    <cellStyle name="normGreyNum2Dwn 2 4 2" xfId="33914" xr:uid="{453D3234-0A6E-4BCB-8532-E29051B559FB}"/>
    <cellStyle name="normGreyNum2Dwn 2 5" xfId="13531" xr:uid="{D2802EFE-0EAB-4D1A-A2A9-53883DB5315F}"/>
    <cellStyle name="normGreyNum2Dwn 2 5 2" xfId="33915" xr:uid="{A5F32166-B8D1-41E9-8411-2E802116401B}"/>
    <cellStyle name="normGreyNum2Dwn 2 6" xfId="13532" xr:uid="{D6E05E6D-D4EB-426E-8E69-EB27EF24ABAA}"/>
    <cellStyle name="normGreyNum2Dwn 2 6 2" xfId="33916" xr:uid="{1ACF535B-F80B-4608-B9B4-6B62ABAD79E8}"/>
    <cellStyle name="normGreyNum2Dwn 2 7" xfId="13533" xr:uid="{1762A766-586B-4601-BD89-848A0B546FFB}"/>
    <cellStyle name="normGreyNum2Dwn 2 7 2" xfId="33917" xr:uid="{D506FC7B-7192-4542-A62B-C88DB12E0654}"/>
    <cellStyle name="normGreyNum2Dwn 2 8" xfId="13534" xr:uid="{31C7067D-23D2-4D75-B0A7-56E87F9FD297}"/>
    <cellStyle name="normGreyNum2Dwn 2 8 2" xfId="33918" xr:uid="{CBFC878E-4A3A-44D2-9A25-7EEAD02863A9}"/>
    <cellStyle name="normGreyNum2Dwn 2 9" xfId="13535" xr:uid="{121ABBD4-79D9-49DB-8FED-2A9B93A6C1BA}"/>
    <cellStyle name="normGreyNum2Dwn 2 9 2" xfId="33919" xr:uid="{6979B1C3-5743-47F0-9BEE-7B41969E6A0D}"/>
    <cellStyle name="normGreyNum2Dwn 3" xfId="13536" xr:uid="{3C6B8B34-FDD0-420F-BE61-7699D2C51334}"/>
    <cellStyle name="normGreyNum2Dwn 3 10" xfId="13537" xr:uid="{21E9A27C-A14D-4397-BEA9-93942CE6A1E5}"/>
    <cellStyle name="normGreyNum2Dwn 3 10 2" xfId="33920" xr:uid="{215F8C5A-50D6-4B5A-842F-F352FA9DF4E7}"/>
    <cellStyle name="normGreyNum2Dwn 3 11" xfId="13538" xr:uid="{FEED2A30-9903-493C-9B8E-67F99D5D34E7}"/>
    <cellStyle name="normGreyNum2Dwn 3 11 2" xfId="33921" xr:uid="{9DDD74EE-A641-4C48-A7E9-072D92FA6541}"/>
    <cellStyle name="normGreyNum2Dwn 3 12" xfId="33922" xr:uid="{9B7C8824-CC2E-4695-9077-AF2D8D8CFD80}"/>
    <cellStyle name="normGreyNum2Dwn 3 2" xfId="13539" xr:uid="{EC742E48-FEE1-4EBC-B4F4-38A58D3E1614}"/>
    <cellStyle name="normGreyNum2Dwn 3 2 10" xfId="13540" xr:uid="{2F3E7B49-691C-4A50-8778-78F2430323E7}"/>
    <cellStyle name="normGreyNum2Dwn 3 2 10 2" xfId="33923" xr:uid="{77107D9A-1860-4EA7-B140-13BAF8703141}"/>
    <cellStyle name="normGreyNum2Dwn 3 2 11" xfId="33924" xr:uid="{C199EC47-02A5-4062-8003-534C28C089CC}"/>
    <cellStyle name="normGreyNum2Dwn 3 2 2" xfId="13541" xr:uid="{CDB2E448-2544-4EE8-960B-E01719BD4C0A}"/>
    <cellStyle name="normGreyNum2Dwn 3 2 2 10" xfId="33925" xr:uid="{E0E9D180-F7B6-42A2-AF81-ADC9DC13C7E5}"/>
    <cellStyle name="normGreyNum2Dwn 3 2 2 2" xfId="13542" xr:uid="{029BF1DC-893F-46A1-98FB-DF47CC929DDF}"/>
    <cellStyle name="normGreyNum2Dwn 3 2 2 2 2" xfId="33926" xr:uid="{5A189BC5-5794-4C58-8564-752DD3023E1A}"/>
    <cellStyle name="normGreyNum2Dwn 3 2 2 3" xfId="13543" xr:uid="{32E54754-7B18-4F39-AF8A-9B53C3A157EF}"/>
    <cellStyle name="normGreyNum2Dwn 3 2 2 3 2" xfId="33927" xr:uid="{9F7CEFFF-FB21-4054-80AD-7636920784AE}"/>
    <cellStyle name="normGreyNum2Dwn 3 2 2 4" xfId="13544" xr:uid="{090C92B1-3119-4938-B48B-D52C514F6282}"/>
    <cellStyle name="normGreyNum2Dwn 3 2 2 4 2" xfId="33928" xr:uid="{03695EE8-21F1-4B21-ACFF-6BD96A772307}"/>
    <cellStyle name="normGreyNum2Dwn 3 2 2 5" xfId="13545" xr:uid="{D739EF52-3F73-43CE-BFA4-33721B74E60C}"/>
    <cellStyle name="normGreyNum2Dwn 3 2 2 5 2" xfId="33929" xr:uid="{9385AD03-064F-4205-8859-5B32B48C92D2}"/>
    <cellStyle name="normGreyNum2Dwn 3 2 2 6" xfId="13546" xr:uid="{C395EDBD-D8EB-46C6-8812-D980829CD7C3}"/>
    <cellStyle name="normGreyNum2Dwn 3 2 2 6 2" xfId="33930" xr:uid="{233447DF-BD53-47CC-8257-896452E98F10}"/>
    <cellStyle name="normGreyNum2Dwn 3 2 2 7" xfId="13547" xr:uid="{5CF3EAC5-3F1C-4A3D-AAFF-65926DBE6B8D}"/>
    <cellStyle name="normGreyNum2Dwn 3 2 2 7 2" xfId="33931" xr:uid="{B07A19FB-FA96-4BDD-8DF4-751DF019D9D1}"/>
    <cellStyle name="normGreyNum2Dwn 3 2 2 8" xfId="13548" xr:uid="{14697D81-6E12-409E-8720-15B913303C41}"/>
    <cellStyle name="normGreyNum2Dwn 3 2 2 8 2" xfId="33932" xr:uid="{A6314CC1-0D57-4E9D-A534-AB17C70A4DE2}"/>
    <cellStyle name="normGreyNum2Dwn 3 2 2 9" xfId="13549" xr:uid="{504D5561-75A8-4266-A7B3-BB47A4578ABF}"/>
    <cellStyle name="normGreyNum2Dwn 3 2 2 9 2" xfId="33933" xr:uid="{24664B06-3DCB-4B16-B201-3B51896B0D75}"/>
    <cellStyle name="normGreyNum2Dwn 3 2 3" xfId="13550" xr:uid="{9BF06E91-A83A-4254-853B-654677E7872F}"/>
    <cellStyle name="normGreyNum2Dwn 3 2 3 2" xfId="33934" xr:uid="{EB7AE539-1977-4625-B8B8-6C6651120C3E}"/>
    <cellStyle name="normGreyNum2Dwn 3 2 4" xfId="13551" xr:uid="{DFA866E5-4F81-4D30-853C-5BB7CE17AFAC}"/>
    <cellStyle name="normGreyNum2Dwn 3 2 4 2" xfId="33935" xr:uid="{C4B6655E-2B8A-46E8-9FD6-807E30855F37}"/>
    <cellStyle name="normGreyNum2Dwn 3 2 5" xfId="13552" xr:uid="{9CBF7C76-B7D6-41ED-AB1F-BA08E4FBAFE9}"/>
    <cellStyle name="normGreyNum2Dwn 3 2 5 2" xfId="33936" xr:uid="{8542D7D5-79D9-45E0-A7A6-B5CC36E57B62}"/>
    <cellStyle name="normGreyNum2Dwn 3 2 6" xfId="13553" xr:uid="{AD700ACA-EA99-435F-BF26-C2FAFD4FB776}"/>
    <cellStyle name="normGreyNum2Dwn 3 2 6 2" xfId="33937" xr:uid="{DCFCD68C-FB0F-4B70-8E7B-05C0A969823C}"/>
    <cellStyle name="normGreyNum2Dwn 3 2 7" xfId="13554" xr:uid="{CFE86E52-1557-4CA1-B53D-4AB37930D6C2}"/>
    <cellStyle name="normGreyNum2Dwn 3 2 7 2" xfId="33938" xr:uid="{6DC1170D-193A-4C2A-BB2B-9387B2C1340E}"/>
    <cellStyle name="normGreyNum2Dwn 3 2 8" xfId="13555" xr:uid="{D55D9B8C-D7B7-4C36-AF85-ACFEFB5A8004}"/>
    <cellStyle name="normGreyNum2Dwn 3 2 8 2" xfId="33939" xr:uid="{9CC527C2-9736-407B-8C3D-C022FA65E646}"/>
    <cellStyle name="normGreyNum2Dwn 3 2 9" xfId="13556" xr:uid="{D38418F7-3697-4D76-BAB6-AB19CFD0CE52}"/>
    <cellStyle name="normGreyNum2Dwn 3 2 9 2" xfId="33940" xr:uid="{A4761D7E-7975-4074-914E-B091991649A2}"/>
    <cellStyle name="normGreyNum2Dwn 3 3" xfId="13557" xr:uid="{F85D3571-9FB1-49F2-8DF6-3CD22698F47A}"/>
    <cellStyle name="normGreyNum2Dwn 3 3 10" xfId="33941" xr:uid="{066B011B-CBD8-4B14-9111-71BB747049F1}"/>
    <cellStyle name="normGreyNum2Dwn 3 3 2" xfId="13558" xr:uid="{15F29DF0-D33E-44F4-979C-D07EDF7E32FF}"/>
    <cellStyle name="normGreyNum2Dwn 3 3 2 2" xfId="33942" xr:uid="{A970F037-A4A5-47F5-9773-0D47468741F0}"/>
    <cellStyle name="normGreyNum2Dwn 3 3 3" xfId="13559" xr:uid="{406790C2-FF7C-4500-9517-AE7CDFF6BD0C}"/>
    <cellStyle name="normGreyNum2Dwn 3 3 3 2" xfId="33943" xr:uid="{F278BD14-6E5E-44FF-AE18-71F89FA63FCA}"/>
    <cellStyle name="normGreyNum2Dwn 3 3 4" xfId="13560" xr:uid="{542BE77A-C1DD-49FE-AA2B-86E375A74631}"/>
    <cellStyle name="normGreyNum2Dwn 3 3 4 2" xfId="33944" xr:uid="{EA361F10-B1A5-47CF-B45B-2BEFBCBE45E5}"/>
    <cellStyle name="normGreyNum2Dwn 3 3 5" xfId="13561" xr:uid="{E1A5327F-D4D1-47F7-B47C-873B8B8A3A09}"/>
    <cellStyle name="normGreyNum2Dwn 3 3 5 2" xfId="33945" xr:uid="{79B2AD3E-63A9-4B09-902E-405488DE4750}"/>
    <cellStyle name="normGreyNum2Dwn 3 3 6" xfId="13562" xr:uid="{927DF5B8-37E3-46C7-BF37-D23285479B52}"/>
    <cellStyle name="normGreyNum2Dwn 3 3 6 2" xfId="33946" xr:uid="{3EC000FC-A394-42FF-9578-DD7EEE414067}"/>
    <cellStyle name="normGreyNum2Dwn 3 3 7" xfId="13563" xr:uid="{BB1F1165-61B1-4BC4-A376-D645C7A8FB8F}"/>
    <cellStyle name="normGreyNum2Dwn 3 3 7 2" xfId="33947" xr:uid="{8EE3A7E7-321B-4E20-8183-9A773D67E54B}"/>
    <cellStyle name="normGreyNum2Dwn 3 3 8" xfId="13564" xr:uid="{4791995F-EF25-4755-92B0-20C91483123B}"/>
    <cellStyle name="normGreyNum2Dwn 3 3 8 2" xfId="33948" xr:uid="{9CD97E9D-E37B-4277-8A42-E889061ADA3F}"/>
    <cellStyle name="normGreyNum2Dwn 3 3 9" xfId="13565" xr:uid="{FC46606F-5B7C-49B3-974F-559D4AD904C1}"/>
    <cellStyle name="normGreyNum2Dwn 3 3 9 2" xfId="33949" xr:uid="{16284076-7AD8-47F4-A8F4-51A0071B5135}"/>
    <cellStyle name="normGreyNum2Dwn 3 4" xfId="13566" xr:uid="{694FAE24-3426-4A56-AF96-4FE70D74927B}"/>
    <cellStyle name="normGreyNum2Dwn 3 4 2" xfId="33950" xr:uid="{C1D4722B-006D-47FC-A256-8E70E0D017BA}"/>
    <cellStyle name="normGreyNum2Dwn 3 5" xfId="13567" xr:uid="{46117F63-59CD-409F-8EB3-D7560616DE9F}"/>
    <cellStyle name="normGreyNum2Dwn 3 5 2" xfId="33951" xr:uid="{17433CD1-FED6-46F8-9847-72D1922DCF6E}"/>
    <cellStyle name="normGreyNum2Dwn 3 6" xfId="13568" xr:uid="{80031DB4-EC1C-4C2C-9775-CEBF81E13143}"/>
    <cellStyle name="normGreyNum2Dwn 3 6 2" xfId="33952" xr:uid="{879EC47B-0239-453F-A128-8FA57FAB25EE}"/>
    <cellStyle name="normGreyNum2Dwn 3 7" xfId="13569" xr:uid="{4F0FAA54-73C2-4FEF-805B-F50098B92B31}"/>
    <cellStyle name="normGreyNum2Dwn 3 7 2" xfId="33953" xr:uid="{D48EDA2E-DE90-4EDC-AA13-906DDBA161BE}"/>
    <cellStyle name="normGreyNum2Dwn 3 8" xfId="13570" xr:uid="{FB5DBC4B-1BB7-47D8-9F5A-AF28BEE80902}"/>
    <cellStyle name="normGreyNum2Dwn 3 8 2" xfId="33954" xr:uid="{F98E59C9-D7CA-4A8E-81DE-4A6B4A5FDA27}"/>
    <cellStyle name="normGreyNum2Dwn 3 9" xfId="13571" xr:uid="{01A67BF3-7011-4567-8991-359EAF3AF61C}"/>
    <cellStyle name="normGreyNum2Dwn 3 9 2" xfId="33955" xr:uid="{127DFB62-3EBB-48ED-B3C3-F7631D60FB2D}"/>
    <cellStyle name="normGreyNum2Dwn 4" xfId="13572" xr:uid="{815DF761-2526-4BA0-A8DF-C56B14012DF3}"/>
    <cellStyle name="normGreyNum2Dwn 4 10" xfId="13573" xr:uid="{AF590A7D-3B66-44B2-BD4C-F8E5406D2696}"/>
    <cellStyle name="normGreyNum2Dwn 4 10 2" xfId="33956" xr:uid="{6D12B317-B8DF-4CC4-B32B-AB1C2BAB3202}"/>
    <cellStyle name="normGreyNum2Dwn 4 11" xfId="33957" xr:uid="{E0E4045E-0A2A-4BA8-A983-49A1F799E6DD}"/>
    <cellStyle name="normGreyNum2Dwn 4 2" xfId="13574" xr:uid="{107005C6-2B66-4893-A72E-843473DA48C9}"/>
    <cellStyle name="normGreyNum2Dwn 4 2 10" xfId="33958" xr:uid="{476C31A1-53DD-40FD-8865-5518790780C5}"/>
    <cellStyle name="normGreyNum2Dwn 4 2 2" xfId="13575" xr:uid="{99B77BD4-8861-4939-9459-8FDA469A891E}"/>
    <cellStyle name="normGreyNum2Dwn 4 2 2 2" xfId="33959" xr:uid="{AC8A4281-4904-4998-808F-843759A76B98}"/>
    <cellStyle name="normGreyNum2Dwn 4 2 3" xfId="13576" xr:uid="{0D8C001C-C2D1-4AC4-9032-5EFFB95DA39C}"/>
    <cellStyle name="normGreyNum2Dwn 4 2 3 2" xfId="33960" xr:uid="{ED216EA9-B3E1-42BD-AE78-33C6D8FA2101}"/>
    <cellStyle name="normGreyNum2Dwn 4 2 4" xfId="13577" xr:uid="{E5A70368-4B6C-4A07-AB6B-83616875E4C4}"/>
    <cellStyle name="normGreyNum2Dwn 4 2 4 2" xfId="33961" xr:uid="{C069DDE0-CBDC-455C-875D-0DA460589935}"/>
    <cellStyle name="normGreyNum2Dwn 4 2 5" xfId="13578" xr:uid="{4A765AEA-EE4D-44AA-9F62-DF9A99A82934}"/>
    <cellStyle name="normGreyNum2Dwn 4 2 5 2" xfId="33962" xr:uid="{10BDE530-AE1D-49DE-8C0D-CB339C7354AE}"/>
    <cellStyle name="normGreyNum2Dwn 4 2 6" xfId="13579" xr:uid="{E76FFC6A-E58F-4BDB-9713-7403F4B4E349}"/>
    <cellStyle name="normGreyNum2Dwn 4 2 6 2" xfId="33963" xr:uid="{8FDE20DD-3222-4A8E-BFF1-958F50D25F59}"/>
    <cellStyle name="normGreyNum2Dwn 4 2 7" xfId="13580" xr:uid="{C83EE81D-D8D9-4AD0-BE7B-A03450228DF0}"/>
    <cellStyle name="normGreyNum2Dwn 4 2 7 2" xfId="33964" xr:uid="{CDE19F73-ABC2-4BAE-BE5D-0ABF067548F2}"/>
    <cellStyle name="normGreyNum2Dwn 4 2 8" xfId="13581" xr:uid="{8F0F7254-E972-487E-B727-9188D56913D7}"/>
    <cellStyle name="normGreyNum2Dwn 4 2 8 2" xfId="33965" xr:uid="{CB1906A3-F82B-45F5-A7AC-D6CF111A9E2A}"/>
    <cellStyle name="normGreyNum2Dwn 4 2 9" xfId="13582" xr:uid="{EDCF433C-F2EC-4975-851B-3F04BA9EEF4E}"/>
    <cellStyle name="normGreyNum2Dwn 4 2 9 2" xfId="33966" xr:uid="{E6FDC8B3-F7C1-4C62-AB56-1BDB8C7E29F0}"/>
    <cellStyle name="normGreyNum2Dwn 4 3" xfId="13583" xr:uid="{858C81D8-E423-4D3D-9C21-859E5681C9E2}"/>
    <cellStyle name="normGreyNum2Dwn 4 3 2" xfId="33967" xr:uid="{A5B05B92-5F92-4FD0-A74D-DAB8FE3A1C34}"/>
    <cellStyle name="normGreyNum2Dwn 4 4" xfId="13584" xr:uid="{331EFB00-42AE-4F03-A547-B4454CB0F8D8}"/>
    <cellStyle name="normGreyNum2Dwn 4 4 2" xfId="33968" xr:uid="{5432225C-A7D3-47AC-B6BF-084D74C1B2D9}"/>
    <cellStyle name="normGreyNum2Dwn 4 5" xfId="13585" xr:uid="{920E8575-E883-4BC1-8F03-E0304F75FB4E}"/>
    <cellStyle name="normGreyNum2Dwn 4 5 2" xfId="33969" xr:uid="{9416FA9F-7689-4FE1-8CBF-242FEDDD9515}"/>
    <cellStyle name="normGreyNum2Dwn 4 6" xfId="13586" xr:uid="{AB737723-4919-42CA-8E37-1EAD2003D50F}"/>
    <cellStyle name="normGreyNum2Dwn 4 6 2" xfId="33970" xr:uid="{D17E7B5E-BC28-41C7-BA6E-5F6E53681721}"/>
    <cellStyle name="normGreyNum2Dwn 4 7" xfId="13587" xr:uid="{A7D784B8-D48B-431C-A005-48A38BE3E513}"/>
    <cellStyle name="normGreyNum2Dwn 4 7 2" xfId="33971" xr:uid="{15EDD3B4-24B8-4F6F-ABE6-E75E639BD668}"/>
    <cellStyle name="normGreyNum2Dwn 4 8" xfId="13588" xr:uid="{8D4E3243-07EA-4552-92D6-E0DDC6406124}"/>
    <cellStyle name="normGreyNum2Dwn 4 8 2" xfId="33972" xr:uid="{9672FB80-6D67-4C62-9B0C-8465A557F77E}"/>
    <cellStyle name="normGreyNum2Dwn 4 9" xfId="13589" xr:uid="{86C11B78-8420-41F8-A1E1-868B8117B760}"/>
    <cellStyle name="normGreyNum2Dwn 4 9 2" xfId="33973" xr:uid="{0F251E5D-541F-4AD3-860B-9AB2CD7388FE}"/>
    <cellStyle name="normGreyNum2Dwn 5" xfId="13590" xr:uid="{202F3F53-FA55-4C1B-B5BF-2F0533CE0126}"/>
    <cellStyle name="normGreyNum2Dwn 5 10" xfId="33974" xr:uid="{33B95C27-F958-4CDD-8685-3564E62FCA71}"/>
    <cellStyle name="normGreyNum2Dwn 5 2" xfId="13591" xr:uid="{FC2365EA-033F-4D53-9639-22ED0467293E}"/>
    <cellStyle name="normGreyNum2Dwn 5 2 2" xfId="33975" xr:uid="{97A7488A-56BA-4442-8214-66FE5433E546}"/>
    <cellStyle name="normGreyNum2Dwn 5 3" xfId="13592" xr:uid="{47F4E73A-2D76-4E40-918B-49113B9F482B}"/>
    <cellStyle name="normGreyNum2Dwn 5 3 2" xfId="33976" xr:uid="{80780AD0-832A-42B2-9C1D-F503CC6ED948}"/>
    <cellStyle name="normGreyNum2Dwn 5 4" xfId="13593" xr:uid="{8373AAEC-B329-417B-9326-2FB0FDAFC673}"/>
    <cellStyle name="normGreyNum2Dwn 5 4 2" xfId="33977" xr:uid="{9002D8CF-047D-4654-98BE-AC6910F9F09F}"/>
    <cellStyle name="normGreyNum2Dwn 5 5" xfId="13594" xr:uid="{FE35A8DF-23C0-4A39-A6AC-196EC67F7D6C}"/>
    <cellStyle name="normGreyNum2Dwn 5 5 2" xfId="33978" xr:uid="{7C63F69F-C370-4E4D-93F4-75419DCA3A98}"/>
    <cellStyle name="normGreyNum2Dwn 5 6" xfId="13595" xr:uid="{6394352A-B94C-4AE7-BDD1-F17BF101BFFB}"/>
    <cellStyle name="normGreyNum2Dwn 5 6 2" xfId="33979" xr:uid="{324E9135-3D13-4788-88F3-7936A3BEE9AE}"/>
    <cellStyle name="normGreyNum2Dwn 5 7" xfId="13596" xr:uid="{227C6EEB-887B-4A25-B7B7-A8F92553BD6D}"/>
    <cellStyle name="normGreyNum2Dwn 5 7 2" xfId="33980" xr:uid="{A59272B3-5BF0-4938-873A-9B0A2BE1E4DC}"/>
    <cellStyle name="normGreyNum2Dwn 5 8" xfId="13597" xr:uid="{A7CF5BA9-5151-401F-997F-A88E1AB68A18}"/>
    <cellStyle name="normGreyNum2Dwn 5 8 2" xfId="33981" xr:uid="{51C7FFAE-504F-44A8-83DB-61655AB73130}"/>
    <cellStyle name="normGreyNum2Dwn 5 9" xfId="13598" xr:uid="{C522DE9E-BDB3-4D09-8436-2FE68A06267C}"/>
    <cellStyle name="normGreyNum2Dwn 5 9 2" xfId="33982" xr:uid="{F492FC11-3911-4C33-BC50-5420429CC71F}"/>
    <cellStyle name="normGreyNum2Dwn 6" xfId="13599" xr:uid="{23FCC22E-4C4B-44B2-9FC9-9CBAAC85CD07}"/>
    <cellStyle name="normGreyNum2Dwn 6 2" xfId="33983" xr:uid="{D3C4796F-BB44-43DF-868B-028040277AA6}"/>
    <cellStyle name="normGreyNum2Dwn 7" xfId="13600" xr:uid="{8833B2A3-3008-4A96-922E-641B499FA650}"/>
    <cellStyle name="normGreyNum2Dwn 7 2" xfId="33984" xr:uid="{A6F2A379-0D67-48B3-BB1F-6957D9CB6225}"/>
    <cellStyle name="normGreyNum2Dwn 8" xfId="13601" xr:uid="{6B74ED01-FD4B-48E6-9392-082BE748E9CB}"/>
    <cellStyle name="normGreyNum2Dwn 8 2" xfId="33985" xr:uid="{4EF1157C-CB23-44D5-93EC-670BE68BE11A}"/>
    <cellStyle name="normGreyNum2Dwn 9" xfId="13602" xr:uid="{F892049F-745E-4772-96C7-B28020CDCD9B}"/>
    <cellStyle name="normGreyNum2Dwn 9 2" xfId="33986" xr:uid="{02E792E8-84E9-4011-8D38-7031E6291142}"/>
    <cellStyle name="normGreyNum2Up" xfId="455" xr:uid="{01CAA6C3-7B7F-4D0E-90F5-AF8FF086F3F9}"/>
    <cellStyle name="normGreyNum2Up 10" xfId="13603" xr:uid="{7271A1D8-6E3E-47B0-ACE6-CEB966148993}"/>
    <cellStyle name="normGreyNum2Up 10 2" xfId="33987" xr:uid="{5CED9976-8353-4B8E-B7F7-B8A80EB7D80B}"/>
    <cellStyle name="normGreyNum2Up 11" xfId="13604" xr:uid="{E8BFFC58-5805-4E33-AD7C-6F4D5CC372CC}"/>
    <cellStyle name="normGreyNum2Up 11 2" xfId="33988" xr:uid="{5F21E6AF-96A6-4B79-9A0C-11E6238446E2}"/>
    <cellStyle name="normGreyNum2Up 12" xfId="13605" xr:uid="{5EDF2C46-4FCF-417B-ACCB-893A2BB12A53}"/>
    <cellStyle name="normGreyNum2Up 12 2" xfId="33989" xr:uid="{B41BCA31-AF84-4337-9DB7-AE1EE9062EDC}"/>
    <cellStyle name="normGreyNum2Up 13" xfId="33990" xr:uid="{70B5D9F4-012F-418A-8906-6FF7770B90A1}"/>
    <cellStyle name="normGreyNum2Up 2" xfId="13606" xr:uid="{35153167-F28A-494A-9CCD-EC55B10216C3}"/>
    <cellStyle name="normGreyNum2Up 2 10" xfId="13607" xr:uid="{CADDC4B9-CCFE-486C-8417-C438D9F5BD88}"/>
    <cellStyle name="normGreyNum2Up 2 10 2" xfId="33991" xr:uid="{8E1A279F-A289-441F-AFB5-9E286767BF44}"/>
    <cellStyle name="normGreyNum2Up 2 11" xfId="13608" xr:uid="{FE051E9C-D1B2-44B8-B66A-6D4895D81D9C}"/>
    <cellStyle name="normGreyNum2Up 2 11 2" xfId="33992" xr:uid="{83E96D24-CA65-4FCE-BAE8-A3859A7DCE43}"/>
    <cellStyle name="normGreyNum2Up 2 12" xfId="33993" xr:uid="{018E65ED-9698-419D-9262-6E6B5E30E766}"/>
    <cellStyle name="normGreyNum2Up 2 2" xfId="13609" xr:uid="{AC9C70B8-155B-4AF4-83EB-285E739CEDF0}"/>
    <cellStyle name="normGreyNum2Up 2 2 10" xfId="13610" xr:uid="{36545970-BC03-4103-BEBD-6C9F85A59F1F}"/>
    <cellStyle name="normGreyNum2Up 2 2 10 2" xfId="33994" xr:uid="{96332202-C416-4062-8EBA-BB80588D2ABC}"/>
    <cellStyle name="normGreyNum2Up 2 2 11" xfId="33995" xr:uid="{4815CBC1-C044-41B5-97EC-73B8C7F9A562}"/>
    <cellStyle name="normGreyNum2Up 2 2 2" xfId="13611" xr:uid="{36DE4D9C-61DE-4083-93F4-9803A0399E9D}"/>
    <cellStyle name="normGreyNum2Up 2 2 2 10" xfId="33996" xr:uid="{56D762FE-CCCB-4B61-81AD-D5FCD5766B2F}"/>
    <cellStyle name="normGreyNum2Up 2 2 2 2" xfId="13612" xr:uid="{9F8D262F-2D9B-4721-B796-727CA798A474}"/>
    <cellStyle name="normGreyNum2Up 2 2 2 2 2" xfId="33997" xr:uid="{353F940C-8E4C-4286-A2D5-163737245E17}"/>
    <cellStyle name="normGreyNum2Up 2 2 2 3" xfId="13613" xr:uid="{D9F4B5E4-C5F4-4376-9FBC-3471DDB8A255}"/>
    <cellStyle name="normGreyNum2Up 2 2 2 3 2" xfId="33998" xr:uid="{7ABC66AB-FC06-4A9E-ADE4-B2EFBDA3DFAC}"/>
    <cellStyle name="normGreyNum2Up 2 2 2 4" xfId="13614" xr:uid="{E6F86D07-3679-453C-B120-FD828C35BF0E}"/>
    <cellStyle name="normGreyNum2Up 2 2 2 4 2" xfId="33999" xr:uid="{8A0CB3F4-636F-4C61-A0AC-91F43DD5EA3D}"/>
    <cellStyle name="normGreyNum2Up 2 2 2 5" xfId="13615" xr:uid="{631190ED-7D4E-45A0-BAC5-0237A4AE5682}"/>
    <cellStyle name="normGreyNum2Up 2 2 2 5 2" xfId="34000" xr:uid="{B865F457-21E5-4F8E-B3DC-6D43ECE079E4}"/>
    <cellStyle name="normGreyNum2Up 2 2 2 6" xfId="13616" xr:uid="{B4A81328-CA7B-4E93-A7EF-0F02022C1C12}"/>
    <cellStyle name="normGreyNum2Up 2 2 2 6 2" xfId="34001" xr:uid="{62D2E582-8880-412A-A799-5013762C3563}"/>
    <cellStyle name="normGreyNum2Up 2 2 2 7" xfId="13617" xr:uid="{EE18023D-8779-452B-829A-0585F7B6B095}"/>
    <cellStyle name="normGreyNum2Up 2 2 2 7 2" xfId="34002" xr:uid="{E3518FF7-96B9-420C-9B38-114985C4EC74}"/>
    <cellStyle name="normGreyNum2Up 2 2 2 8" xfId="13618" xr:uid="{C051891C-C44F-49D3-A0AA-5D0DC987FC2F}"/>
    <cellStyle name="normGreyNum2Up 2 2 2 8 2" xfId="34003" xr:uid="{7015A95E-926D-4E59-AB48-3098CC2809E0}"/>
    <cellStyle name="normGreyNum2Up 2 2 2 9" xfId="13619" xr:uid="{EA2F73FD-E813-4BA9-A719-417D00BF466A}"/>
    <cellStyle name="normGreyNum2Up 2 2 2 9 2" xfId="34004" xr:uid="{E76529DD-CCD5-4C49-BC5E-59293A9EEC7C}"/>
    <cellStyle name="normGreyNum2Up 2 2 3" xfId="13620" xr:uid="{0BAD861C-5E0B-4003-923C-7502025EA47E}"/>
    <cellStyle name="normGreyNum2Up 2 2 3 2" xfId="34005" xr:uid="{7145B704-2F4A-4260-911F-DD193E5AB29A}"/>
    <cellStyle name="normGreyNum2Up 2 2 4" xfId="13621" xr:uid="{CBF76E6E-7F16-4353-BA7B-A436A7309440}"/>
    <cellStyle name="normGreyNum2Up 2 2 4 2" xfId="34006" xr:uid="{D1F31982-738C-4E54-B94D-8299AFD99FD1}"/>
    <cellStyle name="normGreyNum2Up 2 2 5" xfId="13622" xr:uid="{94A7477E-044B-428F-B702-A2E1F045EC49}"/>
    <cellStyle name="normGreyNum2Up 2 2 5 2" xfId="34007" xr:uid="{13839B68-ED69-4AB9-AE8E-37099F30F6DD}"/>
    <cellStyle name="normGreyNum2Up 2 2 6" xfId="13623" xr:uid="{54B7FB10-E566-40CA-977A-3754EBD2AD75}"/>
    <cellStyle name="normGreyNum2Up 2 2 6 2" xfId="34008" xr:uid="{0EA3A56B-23B3-4B1E-8E09-AAEC8C678206}"/>
    <cellStyle name="normGreyNum2Up 2 2 7" xfId="13624" xr:uid="{DC745FEF-46D1-47BD-9B5A-C78D529E22B1}"/>
    <cellStyle name="normGreyNum2Up 2 2 7 2" xfId="34009" xr:uid="{1958E64B-89FE-4432-A6EB-226B4E75AE72}"/>
    <cellStyle name="normGreyNum2Up 2 2 8" xfId="13625" xr:uid="{850A49A6-8C09-4DA8-A7D1-D3EF0BB10D9A}"/>
    <cellStyle name="normGreyNum2Up 2 2 8 2" xfId="34010" xr:uid="{90956B92-B54F-4E42-AC8E-E30339AB38E6}"/>
    <cellStyle name="normGreyNum2Up 2 2 9" xfId="13626" xr:uid="{BD54937C-3658-4DA5-B659-85CA7A780A77}"/>
    <cellStyle name="normGreyNum2Up 2 2 9 2" xfId="34011" xr:uid="{41BDC8C3-BF81-42D2-B1F1-2A182BC4F80C}"/>
    <cellStyle name="normGreyNum2Up 2 3" xfId="13627" xr:uid="{B4D7CB57-49DA-4805-9A9A-4B8C8C75F168}"/>
    <cellStyle name="normGreyNum2Up 2 3 10" xfId="34012" xr:uid="{A25EC9DC-5D1D-4050-876B-6B146A2634B7}"/>
    <cellStyle name="normGreyNum2Up 2 3 2" xfId="13628" xr:uid="{46156BFC-C439-4496-9594-E27E9B0BA98B}"/>
    <cellStyle name="normGreyNum2Up 2 3 2 2" xfId="34013" xr:uid="{0189FD45-5240-4F66-B833-DBC306FBFC08}"/>
    <cellStyle name="normGreyNum2Up 2 3 3" xfId="13629" xr:uid="{25FE4B8F-BA6D-4ADA-8B19-9EE4559C8252}"/>
    <cellStyle name="normGreyNum2Up 2 3 3 2" xfId="34014" xr:uid="{F8DE0124-8385-4A7A-8CB8-001FB47765B4}"/>
    <cellStyle name="normGreyNum2Up 2 3 4" xfId="13630" xr:uid="{8AC06BB5-0817-470A-851C-CD0EE009E4C6}"/>
    <cellStyle name="normGreyNum2Up 2 3 4 2" xfId="34015" xr:uid="{158461F0-1C40-46B4-BA25-68936F9F27D1}"/>
    <cellStyle name="normGreyNum2Up 2 3 5" xfId="13631" xr:uid="{E843311F-D1B1-42A0-9F49-A1F15DCC0A96}"/>
    <cellStyle name="normGreyNum2Up 2 3 5 2" xfId="34016" xr:uid="{E3575B98-5E5F-4114-B4D8-125691EE05CE}"/>
    <cellStyle name="normGreyNum2Up 2 3 6" xfId="13632" xr:uid="{595D6245-E33A-4D22-AA0C-3272E9C78BBF}"/>
    <cellStyle name="normGreyNum2Up 2 3 6 2" xfId="34017" xr:uid="{0DD1389C-3490-4448-BEA4-5DE2C423E8F1}"/>
    <cellStyle name="normGreyNum2Up 2 3 7" xfId="13633" xr:uid="{C3A6DDC1-288C-476F-AAA2-489AFEF3BCE6}"/>
    <cellStyle name="normGreyNum2Up 2 3 7 2" xfId="34018" xr:uid="{62D0D311-1756-4F18-AF76-D0EDA8C8B052}"/>
    <cellStyle name="normGreyNum2Up 2 3 8" xfId="13634" xr:uid="{75BBA5E3-1459-4901-97FA-6817A9663284}"/>
    <cellStyle name="normGreyNum2Up 2 3 8 2" xfId="34019" xr:uid="{0A077FF7-BFC3-4DE8-B757-1F8B4417BBFE}"/>
    <cellStyle name="normGreyNum2Up 2 3 9" xfId="13635" xr:uid="{ACD8996C-2DFF-4827-AD0A-783ABF37E648}"/>
    <cellStyle name="normGreyNum2Up 2 3 9 2" xfId="34020" xr:uid="{5378B52F-76C9-45A3-A06C-35A946A0FFEF}"/>
    <cellStyle name="normGreyNum2Up 2 4" xfId="13636" xr:uid="{525A8E87-4FA1-4EA0-8D23-602896267406}"/>
    <cellStyle name="normGreyNum2Up 2 4 2" xfId="34021" xr:uid="{3E88FEB9-E7EF-4019-854B-A1A6C9616674}"/>
    <cellStyle name="normGreyNum2Up 2 5" xfId="13637" xr:uid="{B4DE8B32-2786-4028-8777-90CE1522BE6A}"/>
    <cellStyle name="normGreyNum2Up 2 5 2" xfId="34022" xr:uid="{072F3505-B314-4B26-B2FB-3D63D00D9BDD}"/>
    <cellStyle name="normGreyNum2Up 2 6" xfId="13638" xr:uid="{ADC232AE-60FE-4445-81F8-26A98D112365}"/>
    <cellStyle name="normGreyNum2Up 2 6 2" xfId="34023" xr:uid="{F9906E2F-9AE0-41A4-8FC2-4A649E326D89}"/>
    <cellStyle name="normGreyNum2Up 2 7" xfId="13639" xr:uid="{CFAD1CE7-0150-469C-8401-18BB36003B2E}"/>
    <cellStyle name="normGreyNum2Up 2 7 2" xfId="34024" xr:uid="{D26151A4-1C9B-430C-8C62-B2293AF49DED}"/>
    <cellStyle name="normGreyNum2Up 2 8" xfId="13640" xr:uid="{45D743AE-A372-466A-B98F-30A246350358}"/>
    <cellStyle name="normGreyNum2Up 2 8 2" xfId="34025" xr:uid="{B71B9EA5-1540-47D9-A433-86E66D7E4E6A}"/>
    <cellStyle name="normGreyNum2Up 2 9" xfId="13641" xr:uid="{3D865CA0-7444-473B-9EE0-E6859797C373}"/>
    <cellStyle name="normGreyNum2Up 2 9 2" xfId="34026" xr:uid="{30335158-6596-44B2-948C-BFD24AAED486}"/>
    <cellStyle name="normGreyNum2Up 3" xfId="13642" xr:uid="{FB05F7C0-04C8-4E01-BAC6-4180E82DF216}"/>
    <cellStyle name="normGreyNum2Up 3 10" xfId="13643" xr:uid="{3FC79DB4-384A-4983-802D-93F10FD6302B}"/>
    <cellStyle name="normGreyNum2Up 3 10 2" xfId="34027" xr:uid="{44ADC86B-A532-427D-B5D7-CB3C0E849871}"/>
    <cellStyle name="normGreyNum2Up 3 11" xfId="13644" xr:uid="{94DB6087-C2FB-45C9-8220-B0FBF31CA059}"/>
    <cellStyle name="normGreyNum2Up 3 11 2" xfId="34028" xr:uid="{C74F0AC9-A0C5-4B1C-9F1E-F303B7B9DF06}"/>
    <cellStyle name="normGreyNum2Up 3 12" xfId="34029" xr:uid="{BE0DEEBC-3110-460B-AF8F-6E4EBC544308}"/>
    <cellStyle name="normGreyNum2Up 3 2" xfId="13645" xr:uid="{D54885E3-975E-41CA-8D12-055D490C0006}"/>
    <cellStyle name="normGreyNum2Up 3 2 10" xfId="13646" xr:uid="{BB53D90C-8E05-441D-B2C2-501AB08FD9A8}"/>
    <cellStyle name="normGreyNum2Up 3 2 10 2" xfId="34030" xr:uid="{176AFBB7-085E-47C0-A710-9D1AB1E83558}"/>
    <cellStyle name="normGreyNum2Up 3 2 11" xfId="34031" xr:uid="{6AFEF539-593A-4487-AF51-611243E19E95}"/>
    <cellStyle name="normGreyNum2Up 3 2 2" xfId="13647" xr:uid="{A9A9F92E-5218-4D28-8AB3-13FBA849EE35}"/>
    <cellStyle name="normGreyNum2Up 3 2 2 10" xfId="34032" xr:uid="{912F1C26-2D29-47BB-845A-DBE0F726C227}"/>
    <cellStyle name="normGreyNum2Up 3 2 2 2" xfId="13648" xr:uid="{0DA0A9DB-DCE3-45FF-9BEB-076A3F9831F6}"/>
    <cellStyle name="normGreyNum2Up 3 2 2 2 2" xfId="34033" xr:uid="{A379961B-842E-458A-8C63-284276C5868C}"/>
    <cellStyle name="normGreyNum2Up 3 2 2 3" xfId="13649" xr:uid="{8BAD4C8C-097D-473A-8FCC-DD933F8E7878}"/>
    <cellStyle name="normGreyNum2Up 3 2 2 3 2" xfId="34034" xr:uid="{EF47CD20-13DC-4524-97F3-6F9412A22C42}"/>
    <cellStyle name="normGreyNum2Up 3 2 2 4" xfId="13650" xr:uid="{4AF6F071-F1ED-4A19-8FCA-C063C5366761}"/>
    <cellStyle name="normGreyNum2Up 3 2 2 4 2" xfId="34035" xr:uid="{C8813BCD-8BB8-4411-9FF3-953AA510BF53}"/>
    <cellStyle name="normGreyNum2Up 3 2 2 5" xfId="13651" xr:uid="{7F228F02-195D-4BCE-B97D-FA64A23576B4}"/>
    <cellStyle name="normGreyNum2Up 3 2 2 5 2" xfId="34036" xr:uid="{3A7C7D08-E75B-4A8A-AAB2-E4C5E5B92CF2}"/>
    <cellStyle name="normGreyNum2Up 3 2 2 6" xfId="13652" xr:uid="{2628974F-8147-4F15-B34A-ED70CE79D35C}"/>
    <cellStyle name="normGreyNum2Up 3 2 2 6 2" xfId="34037" xr:uid="{128990B7-57BC-445C-8A38-6BCEE96CA6F4}"/>
    <cellStyle name="normGreyNum2Up 3 2 2 7" xfId="13653" xr:uid="{2C0E7FCF-8C58-4981-8003-23984BED5701}"/>
    <cellStyle name="normGreyNum2Up 3 2 2 7 2" xfId="34038" xr:uid="{16E92404-95BD-43F8-9D6A-B7D997EBB09D}"/>
    <cellStyle name="normGreyNum2Up 3 2 2 8" xfId="13654" xr:uid="{59C2E292-5BE6-4D54-97CA-1915EF509320}"/>
    <cellStyle name="normGreyNum2Up 3 2 2 8 2" xfId="34039" xr:uid="{DDFA3D04-FA2E-4965-8CB8-907B89C1C8EB}"/>
    <cellStyle name="normGreyNum2Up 3 2 2 9" xfId="13655" xr:uid="{37A82C52-4BC9-424D-8C69-2186E7FCA57A}"/>
    <cellStyle name="normGreyNum2Up 3 2 2 9 2" xfId="34040" xr:uid="{5F5D7A30-F282-4375-99D7-74666495FB81}"/>
    <cellStyle name="normGreyNum2Up 3 2 3" xfId="13656" xr:uid="{83A28568-D432-498C-BA71-A66928D4F59D}"/>
    <cellStyle name="normGreyNum2Up 3 2 3 2" xfId="34041" xr:uid="{49CA40E3-92D0-4D98-A541-BF8DA249F9EF}"/>
    <cellStyle name="normGreyNum2Up 3 2 4" xfId="13657" xr:uid="{EC2E5088-E5B5-45C7-AF44-DFC3B36C6A00}"/>
    <cellStyle name="normGreyNum2Up 3 2 4 2" xfId="34042" xr:uid="{59810121-D90A-4F9E-9DFE-C3FDDF4A1741}"/>
    <cellStyle name="normGreyNum2Up 3 2 5" xfId="13658" xr:uid="{4B880930-36D9-4445-BD3F-32AD84B32427}"/>
    <cellStyle name="normGreyNum2Up 3 2 5 2" xfId="34043" xr:uid="{967C29F5-8CAC-4E9A-B600-0FB3ACDD6069}"/>
    <cellStyle name="normGreyNum2Up 3 2 6" xfId="13659" xr:uid="{76DEACC4-0739-446B-8993-4D809A5ECD9C}"/>
    <cellStyle name="normGreyNum2Up 3 2 6 2" xfId="34044" xr:uid="{0BBB93BC-1196-4188-84F6-8DE5AF1DAD3D}"/>
    <cellStyle name="normGreyNum2Up 3 2 7" xfId="13660" xr:uid="{F065ABC5-B3A3-482F-B209-6BFB9207C4C1}"/>
    <cellStyle name="normGreyNum2Up 3 2 7 2" xfId="34045" xr:uid="{01FA9CBD-7B70-4E98-B0FD-53EB1BDE95FC}"/>
    <cellStyle name="normGreyNum2Up 3 2 8" xfId="13661" xr:uid="{F500F363-A57A-4662-8EBD-EC825162DA8D}"/>
    <cellStyle name="normGreyNum2Up 3 2 8 2" xfId="34046" xr:uid="{D3604FD9-14C9-4E37-9A7F-7AF89097C8CD}"/>
    <cellStyle name="normGreyNum2Up 3 2 9" xfId="13662" xr:uid="{1354DDBF-4E7F-4C0D-905D-8624ABA6C8FC}"/>
    <cellStyle name="normGreyNum2Up 3 2 9 2" xfId="34047" xr:uid="{02CC1BE2-B57C-49D4-9C15-F92379E75FED}"/>
    <cellStyle name="normGreyNum2Up 3 3" xfId="13663" xr:uid="{200EED58-E428-4512-A6DB-2BD5D9328DA1}"/>
    <cellStyle name="normGreyNum2Up 3 3 10" xfId="34048" xr:uid="{46505D6D-1C9A-4B2B-8D9C-4E7941FB343F}"/>
    <cellStyle name="normGreyNum2Up 3 3 2" xfId="13664" xr:uid="{1066962F-D75A-4FD2-9F76-0004744CFCC1}"/>
    <cellStyle name="normGreyNum2Up 3 3 2 2" xfId="34049" xr:uid="{3D2242A8-4B90-42BD-B0E1-494B92726B5E}"/>
    <cellStyle name="normGreyNum2Up 3 3 3" xfId="13665" xr:uid="{9F821C90-628A-49F8-9E04-97CB89F01641}"/>
    <cellStyle name="normGreyNum2Up 3 3 3 2" xfId="34050" xr:uid="{1428A16C-0BA4-4BED-A927-1F90EEE01F68}"/>
    <cellStyle name="normGreyNum2Up 3 3 4" xfId="13666" xr:uid="{461650A3-404A-44D4-90C2-706170E47467}"/>
    <cellStyle name="normGreyNum2Up 3 3 4 2" xfId="34051" xr:uid="{CABBCFE2-6160-43ED-B843-08EDBD516933}"/>
    <cellStyle name="normGreyNum2Up 3 3 5" xfId="13667" xr:uid="{E58DC8ED-D718-4AB5-B92F-D13323CD45BE}"/>
    <cellStyle name="normGreyNum2Up 3 3 5 2" xfId="34052" xr:uid="{1E5DE98E-64CC-4D96-AE83-F7E7464093D1}"/>
    <cellStyle name="normGreyNum2Up 3 3 6" xfId="13668" xr:uid="{8D6E3EDE-472A-47A1-9C6D-4C62D89963D1}"/>
    <cellStyle name="normGreyNum2Up 3 3 6 2" xfId="34053" xr:uid="{5CE79DAF-9F91-4F15-9D72-08CF756806FC}"/>
    <cellStyle name="normGreyNum2Up 3 3 7" xfId="13669" xr:uid="{6627B2D6-1300-45A1-9457-D15211C47584}"/>
    <cellStyle name="normGreyNum2Up 3 3 7 2" xfId="34054" xr:uid="{FD06AB34-346A-4862-90D2-CE5D7C11DDDC}"/>
    <cellStyle name="normGreyNum2Up 3 3 8" xfId="13670" xr:uid="{DCCE4207-9CD6-444E-B9A4-E31FE751F86F}"/>
    <cellStyle name="normGreyNum2Up 3 3 8 2" xfId="34055" xr:uid="{603D414F-E486-48A5-AA48-C0CF46E8306F}"/>
    <cellStyle name="normGreyNum2Up 3 3 9" xfId="13671" xr:uid="{165439E7-698F-4AE2-84F5-59AC88996F8B}"/>
    <cellStyle name="normGreyNum2Up 3 3 9 2" xfId="34056" xr:uid="{1192834C-9D51-4FEA-902A-2379F26FC069}"/>
    <cellStyle name="normGreyNum2Up 3 4" xfId="13672" xr:uid="{A0120E35-8AEC-439C-9668-88F461029B1D}"/>
    <cellStyle name="normGreyNum2Up 3 4 2" xfId="34057" xr:uid="{602772B6-9C8F-4B77-BC5E-5F8895EF9658}"/>
    <cellStyle name="normGreyNum2Up 3 5" xfId="13673" xr:uid="{AC6BA664-44A8-4A23-B1E7-89D36C58A9F7}"/>
    <cellStyle name="normGreyNum2Up 3 5 2" xfId="34058" xr:uid="{44B2BAEF-9FFF-4E44-87D7-60575452D31B}"/>
    <cellStyle name="normGreyNum2Up 3 6" xfId="13674" xr:uid="{159A0290-3949-4CE7-81CB-B13F433B01BD}"/>
    <cellStyle name="normGreyNum2Up 3 6 2" xfId="34059" xr:uid="{40644F33-F665-4423-BB2D-E4C10CFCB68C}"/>
    <cellStyle name="normGreyNum2Up 3 7" xfId="13675" xr:uid="{2F1E63A3-E87A-4D20-BA25-787F7C913F28}"/>
    <cellStyle name="normGreyNum2Up 3 7 2" xfId="34060" xr:uid="{DBE38630-0DA8-4DF1-9B99-8A41DE821F57}"/>
    <cellStyle name="normGreyNum2Up 3 8" xfId="13676" xr:uid="{B205F2C8-BE4F-4453-A12C-B3F476FF1F16}"/>
    <cellStyle name="normGreyNum2Up 3 8 2" xfId="34061" xr:uid="{9AEB8800-DA2D-4C20-A780-EA365AE59817}"/>
    <cellStyle name="normGreyNum2Up 3 9" xfId="13677" xr:uid="{6274A5E9-1AAA-4A55-B298-E477BE8C626A}"/>
    <cellStyle name="normGreyNum2Up 3 9 2" xfId="34062" xr:uid="{07D59C1C-CDA2-4B93-A9CC-72DBCA7B9DF4}"/>
    <cellStyle name="normGreyNum2Up 4" xfId="13678" xr:uid="{CDDF9A77-E563-47F5-A426-92E2A7C00364}"/>
    <cellStyle name="normGreyNum2Up 4 10" xfId="13679" xr:uid="{454FB746-8A95-4000-A07A-9439790BC81C}"/>
    <cellStyle name="normGreyNum2Up 4 10 2" xfId="34063" xr:uid="{DF2202FB-3550-4CD6-BA79-B881DC1506FA}"/>
    <cellStyle name="normGreyNum2Up 4 11" xfId="34064" xr:uid="{D7D8A55D-1E7A-448C-B56D-A87026C035D4}"/>
    <cellStyle name="normGreyNum2Up 4 2" xfId="13680" xr:uid="{973604A7-FE2B-4C94-9776-CB7E0F910511}"/>
    <cellStyle name="normGreyNum2Up 4 2 10" xfId="34065" xr:uid="{6E7815AA-BF92-4018-B097-F7EADB36B7DC}"/>
    <cellStyle name="normGreyNum2Up 4 2 2" xfId="13681" xr:uid="{9DB6E7D8-CB1F-4E3A-B1DE-EEA0F1805088}"/>
    <cellStyle name="normGreyNum2Up 4 2 2 2" xfId="34066" xr:uid="{CFB869B2-6340-49F6-89EA-940FCF477C55}"/>
    <cellStyle name="normGreyNum2Up 4 2 3" xfId="13682" xr:uid="{A04891DB-60AD-4677-A0C7-86D45A4B7B27}"/>
    <cellStyle name="normGreyNum2Up 4 2 3 2" xfId="34067" xr:uid="{CFED9004-E857-4B40-A73F-5628C13CCAF6}"/>
    <cellStyle name="normGreyNum2Up 4 2 4" xfId="13683" xr:uid="{F65D51A2-FA2C-4B68-B06D-B4FB91830A26}"/>
    <cellStyle name="normGreyNum2Up 4 2 4 2" xfId="34068" xr:uid="{E133B479-D699-4D2A-8191-724FE019B807}"/>
    <cellStyle name="normGreyNum2Up 4 2 5" xfId="13684" xr:uid="{6F4A6F47-7FFB-4293-B6CF-4150B39BD03C}"/>
    <cellStyle name="normGreyNum2Up 4 2 5 2" xfId="34069" xr:uid="{0E99DBA1-0628-4BAD-8AE1-479D58B292F8}"/>
    <cellStyle name="normGreyNum2Up 4 2 6" xfId="13685" xr:uid="{823E85DC-26AD-4284-8718-DEC4B9C421C9}"/>
    <cellStyle name="normGreyNum2Up 4 2 6 2" xfId="34070" xr:uid="{B0F728E0-AB1C-49AF-8F11-5B33DF8CF64B}"/>
    <cellStyle name="normGreyNum2Up 4 2 7" xfId="13686" xr:uid="{EB53213E-1B01-491E-B914-75605E2DB3E8}"/>
    <cellStyle name="normGreyNum2Up 4 2 7 2" xfId="34071" xr:uid="{3D6E3FC1-B195-4976-9E32-8D701694DA6E}"/>
    <cellStyle name="normGreyNum2Up 4 2 8" xfId="13687" xr:uid="{E9236A97-73E7-4255-9066-906C308094F8}"/>
    <cellStyle name="normGreyNum2Up 4 2 8 2" xfId="34072" xr:uid="{3623BE06-39D8-4760-A261-EA3F0919680B}"/>
    <cellStyle name="normGreyNum2Up 4 2 9" xfId="13688" xr:uid="{C8BBEA12-6B56-4CB2-BB2C-9428CFA8C702}"/>
    <cellStyle name="normGreyNum2Up 4 2 9 2" xfId="34073" xr:uid="{A4DB5F45-4A18-4DF1-AE97-DD4436421967}"/>
    <cellStyle name="normGreyNum2Up 4 3" xfId="13689" xr:uid="{3E83D014-A704-40E6-BAB1-EA457772C3F3}"/>
    <cellStyle name="normGreyNum2Up 4 3 2" xfId="34074" xr:uid="{2D0C168C-060B-4BDC-80D5-7A71D8F722D5}"/>
    <cellStyle name="normGreyNum2Up 4 4" xfId="13690" xr:uid="{E1E72B74-5752-4270-BC05-DEADC774C8AF}"/>
    <cellStyle name="normGreyNum2Up 4 4 2" xfId="34075" xr:uid="{45C9ECBB-B626-4BA3-B555-8B60DECE482E}"/>
    <cellStyle name="normGreyNum2Up 4 5" xfId="13691" xr:uid="{D7C74342-8559-4339-B4E0-CB7BDD9D7CC8}"/>
    <cellStyle name="normGreyNum2Up 4 5 2" xfId="34076" xr:uid="{C967CE44-1F26-4793-8643-07FD2DDBA989}"/>
    <cellStyle name="normGreyNum2Up 4 6" xfId="13692" xr:uid="{021CE9F9-6690-4462-80E8-DF3BFD4718C2}"/>
    <cellStyle name="normGreyNum2Up 4 6 2" xfId="34077" xr:uid="{474CBE65-D2C2-4B81-97FE-8521FC91821E}"/>
    <cellStyle name="normGreyNum2Up 4 7" xfId="13693" xr:uid="{DB514E6B-24E3-4D4A-97E2-09F87DA4DABC}"/>
    <cellStyle name="normGreyNum2Up 4 7 2" xfId="34078" xr:uid="{BD44C789-2038-4AA8-8C15-2AED5FB7BDEF}"/>
    <cellStyle name="normGreyNum2Up 4 8" xfId="13694" xr:uid="{2D4902D3-B21F-4756-A7C2-FA80DF355AC6}"/>
    <cellStyle name="normGreyNum2Up 4 8 2" xfId="34079" xr:uid="{04A0B8C9-3A5D-4EE5-BBED-AE8ECD849ED5}"/>
    <cellStyle name="normGreyNum2Up 4 9" xfId="13695" xr:uid="{0C02B92E-A956-4340-B8EA-595E572420F5}"/>
    <cellStyle name="normGreyNum2Up 4 9 2" xfId="34080" xr:uid="{983DB8C0-DD69-4B78-8ACF-FED64B0CB2E5}"/>
    <cellStyle name="normGreyNum2Up 5" xfId="13696" xr:uid="{4CD59A65-BCA5-4654-A96E-16F84FBDCB3D}"/>
    <cellStyle name="normGreyNum2Up 5 10" xfId="34081" xr:uid="{C78A2A6E-7EE8-44F0-B481-8FE19D48EF8C}"/>
    <cellStyle name="normGreyNum2Up 5 2" xfId="13697" xr:uid="{8AD492E8-130B-44C7-B418-E922430EF3DF}"/>
    <cellStyle name="normGreyNum2Up 5 2 2" xfId="34082" xr:uid="{0E8708E4-26C9-4356-979D-207EA5467F7B}"/>
    <cellStyle name="normGreyNum2Up 5 3" xfId="13698" xr:uid="{BE20BF7B-E94A-4C13-9086-34274729A012}"/>
    <cellStyle name="normGreyNum2Up 5 3 2" xfId="34083" xr:uid="{7D84FE07-5ABF-412F-BE2A-8A3AC0444547}"/>
    <cellStyle name="normGreyNum2Up 5 4" xfId="13699" xr:uid="{C7E498ED-77B2-411C-8802-6BEE3D64F8E2}"/>
    <cellStyle name="normGreyNum2Up 5 4 2" xfId="34084" xr:uid="{7FA8C2CB-7AD3-443E-AAED-B36AABD5E68C}"/>
    <cellStyle name="normGreyNum2Up 5 5" xfId="13700" xr:uid="{E9CC70B1-0E70-4ECF-8C5E-D7F338B4F734}"/>
    <cellStyle name="normGreyNum2Up 5 5 2" xfId="34085" xr:uid="{A9024DFB-D453-485E-A200-203E4C52676E}"/>
    <cellStyle name="normGreyNum2Up 5 6" xfId="13701" xr:uid="{8783583C-F9FB-4A53-BBCC-F2866DB51DEB}"/>
    <cellStyle name="normGreyNum2Up 5 6 2" xfId="34086" xr:uid="{A44513B7-1296-4E25-A7B7-E208F941F486}"/>
    <cellStyle name="normGreyNum2Up 5 7" xfId="13702" xr:uid="{99B72631-DE28-4965-B04F-3F2AB93278B4}"/>
    <cellStyle name="normGreyNum2Up 5 7 2" xfId="34087" xr:uid="{2CD33E93-A705-48D0-927E-BC080DD62B60}"/>
    <cellStyle name="normGreyNum2Up 5 8" xfId="13703" xr:uid="{7B91F2D3-B62B-43F7-8DAF-5390A4C542D7}"/>
    <cellStyle name="normGreyNum2Up 5 8 2" xfId="34088" xr:uid="{D0DAE25C-0D0B-4E7B-A087-752AAF6A16D5}"/>
    <cellStyle name="normGreyNum2Up 5 9" xfId="13704" xr:uid="{95D6F9A3-7318-405D-86C7-B79F3A5B5FBF}"/>
    <cellStyle name="normGreyNum2Up 5 9 2" xfId="34089" xr:uid="{F9CE6E16-B23C-456B-B052-03F054EF75F0}"/>
    <cellStyle name="normGreyNum2Up 6" xfId="13705" xr:uid="{AD426C7B-CC4E-4B1F-9BBA-07F6761CAD87}"/>
    <cellStyle name="normGreyNum2Up 6 2" xfId="34090" xr:uid="{1468758F-5049-4553-91BD-5138ECB3E2BE}"/>
    <cellStyle name="normGreyNum2Up 7" xfId="13706" xr:uid="{62665A6F-1292-44BD-9E88-752BE7453DA9}"/>
    <cellStyle name="normGreyNum2Up 7 2" xfId="34091" xr:uid="{37246832-2AA1-48EF-A049-614AB4136090}"/>
    <cellStyle name="normGreyNum2Up 8" xfId="13707" xr:uid="{E28401B3-DC05-45B3-ADD6-6190519535E5}"/>
    <cellStyle name="normGreyNum2Up 8 2" xfId="34092" xr:uid="{3FD329A5-314F-4F70-89E7-33E7BA31C4A2}"/>
    <cellStyle name="normGreyNum2Up 9" xfId="13708" xr:uid="{BAB7C947-84EB-43BD-A84F-8C08F3D2A9B4}"/>
    <cellStyle name="normGreyNum2Up 9 2" xfId="34093" xr:uid="{19DD7C8D-FD61-43CA-AA4C-F7892324C0C6}"/>
    <cellStyle name="normGreyNumDwn" xfId="456" xr:uid="{076AC715-BC64-4A9C-B651-E2FF672A27CE}"/>
    <cellStyle name="normGreyNumDwn 10" xfId="13709" xr:uid="{2E355AF0-DCB4-4BC4-B360-A7D5E3752E85}"/>
    <cellStyle name="normGreyNumDwn 10 2" xfId="34094" xr:uid="{BA0846D2-E787-4748-B7F3-63448A9F44EC}"/>
    <cellStyle name="normGreyNumDwn 11" xfId="13710" xr:uid="{9B7C694A-10DF-45A5-B72E-6A8E9553A7A7}"/>
    <cellStyle name="normGreyNumDwn 11 2" xfId="34095" xr:uid="{F9898E97-10F7-42CE-BDD2-B6DABC6C4333}"/>
    <cellStyle name="normGreyNumDwn 12" xfId="13711" xr:uid="{02B8346F-64F3-48B9-AD8E-9E2FC4B06C4E}"/>
    <cellStyle name="normGreyNumDwn 12 2" xfId="34096" xr:uid="{F5063184-9F3B-4316-B4B9-721F1A912FC8}"/>
    <cellStyle name="normGreyNumDwn 13" xfId="34097" xr:uid="{2137A569-A4B9-4822-A234-820775AEB695}"/>
    <cellStyle name="normGreyNumDwn 2" xfId="13712" xr:uid="{75C8D341-601D-4B51-90F3-28CF84630FA4}"/>
    <cellStyle name="normGreyNumDwn 2 10" xfId="13713" xr:uid="{249DA07A-FAFA-40CB-A336-BAE3512836C6}"/>
    <cellStyle name="normGreyNumDwn 2 10 2" xfId="34098" xr:uid="{6B8130AE-37AA-4469-8FD0-51486918D8CC}"/>
    <cellStyle name="normGreyNumDwn 2 11" xfId="13714" xr:uid="{8F6A0817-93DE-4D0B-8BAE-641832AB948C}"/>
    <cellStyle name="normGreyNumDwn 2 11 2" xfId="34099" xr:uid="{A43F0741-E3A7-4D77-87D9-1B454F76312D}"/>
    <cellStyle name="normGreyNumDwn 2 12" xfId="34100" xr:uid="{6714D1EA-69B0-4052-BD19-D47292C341AB}"/>
    <cellStyle name="normGreyNumDwn 2 2" xfId="13715" xr:uid="{FA472604-6C97-4C2D-85A3-5B1F79F2EF30}"/>
    <cellStyle name="normGreyNumDwn 2 2 10" xfId="13716" xr:uid="{078C4276-E344-4CD6-B285-26CAE735A4E6}"/>
    <cellStyle name="normGreyNumDwn 2 2 10 2" xfId="34101" xr:uid="{FAB1FA82-9259-4EB2-8ACB-C655A35BD96A}"/>
    <cellStyle name="normGreyNumDwn 2 2 11" xfId="34102" xr:uid="{21564BAC-9D62-48A7-AD9E-78198AFB33D1}"/>
    <cellStyle name="normGreyNumDwn 2 2 2" xfId="13717" xr:uid="{DF34E1EB-4561-47F4-BE33-F694899B17C6}"/>
    <cellStyle name="normGreyNumDwn 2 2 2 10" xfId="34103" xr:uid="{B70EB080-3921-4410-8BAE-A0761208EAEE}"/>
    <cellStyle name="normGreyNumDwn 2 2 2 2" xfId="13718" xr:uid="{A7EA97FA-1A78-45B2-8B93-65DDD67F9B2F}"/>
    <cellStyle name="normGreyNumDwn 2 2 2 2 2" xfId="34104" xr:uid="{80F00664-FC05-4B50-9D1E-FD81D527D82A}"/>
    <cellStyle name="normGreyNumDwn 2 2 2 3" xfId="13719" xr:uid="{235A6C84-7DC4-45F5-B5AF-0658D7B5F5BA}"/>
    <cellStyle name="normGreyNumDwn 2 2 2 3 2" xfId="34105" xr:uid="{71406E76-BF68-42EE-9A05-FB8D405CDBB5}"/>
    <cellStyle name="normGreyNumDwn 2 2 2 4" xfId="13720" xr:uid="{A2CF580F-7102-46DD-8284-D52EAE5658BF}"/>
    <cellStyle name="normGreyNumDwn 2 2 2 4 2" xfId="34106" xr:uid="{C1116D00-70C2-4EDA-8099-DF01CF9C5E1C}"/>
    <cellStyle name="normGreyNumDwn 2 2 2 5" xfId="13721" xr:uid="{DD30A15E-5A8C-48D3-A8F3-9FEE24F1F603}"/>
    <cellStyle name="normGreyNumDwn 2 2 2 5 2" xfId="34107" xr:uid="{6D7FAFA5-95BF-455F-B331-50916E9118CD}"/>
    <cellStyle name="normGreyNumDwn 2 2 2 6" xfId="13722" xr:uid="{B1626DA1-24C1-47F1-968E-1F954933ABC4}"/>
    <cellStyle name="normGreyNumDwn 2 2 2 6 2" xfId="34108" xr:uid="{456593A4-83CC-456E-BEFB-7652F14B7429}"/>
    <cellStyle name="normGreyNumDwn 2 2 2 7" xfId="13723" xr:uid="{BE616D74-DF91-408E-804F-BD8FB0326D90}"/>
    <cellStyle name="normGreyNumDwn 2 2 2 7 2" xfId="34109" xr:uid="{EAF61DB3-1DD2-4F50-A156-042D38A69188}"/>
    <cellStyle name="normGreyNumDwn 2 2 2 8" xfId="13724" xr:uid="{D37739F9-4352-4313-BB4F-668E2F9295A7}"/>
    <cellStyle name="normGreyNumDwn 2 2 2 8 2" xfId="34110" xr:uid="{493A8780-33A6-45D5-B08A-14F1A54E6CA1}"/>
    <cellStyle name="normGreyNumDwn 2 2 2 9" xfId="13725" xr:uid="{1C9C3CCA-5B8C-4253-8DEC-E537847A8F91}"/>
    <cellStyle name="normGreyNumDwn 2 2 2 9 2" xfId="34111" xr:uid="{13390CA8-02B4-4657-A595-BDC23145BFF7}"/>
    <cellStyle name="normGreyNumDwn 2 2 3" xfId="13726" xr:uid="{88D65472-3D9B-4AA9-8564-38C5748C681A}"/>
    <cellStyle name="normGreyNumDwn 2 2 3 2" xfId="34112" xr:uid="{522182E0-6431-40DA-81D3-C5DB9E732A5D}"/>
    <cellStyle name="normGreyNumDwn 2 2 4" xfId="13727" xr:uid="{CBA65AA9-C97C-4BC8-9BC4-A35674DFBE5E}"/>
    <cellStyle name="normGreyNumDwn 2 2 4 2" xfId="34113" xr:uid="{1985C9C3-AA3E-4E10-878C-4CC7103FE9DC}"/>
    <cellStyle name="normGreyNumDwn 2 2 5" xfId="13728" xr:uid="{170793B9-B9EE-4965-B172-03B385C1874E}"/>
    <cellStyle name="normGreyNumDwn 2 2 5 2" xfId="34114" xr:uid="{9A28C9DE-D51E-4F86-B314-31D6CD22F2E6}"/>
    <cellStyle name="normGreyNumDwn 2 2 6" xfId="13729" xr:uid="{09795E8E-0E53-4F4A-975F-C28E47DCB8B0}"/>
    <cellStyle name="normGreyNumDwn 2 2 6 2" xfId="34115" xr:uid="{1386FDB4-CDB0-4D96-9CA2-F6774B61E2B8}"/>
    <cellStyle name="normGreyNumDwn 2 2 7" xfId="13730" xr:uid="{81C6404D-E01E-4449-AA3B-95DE6FF6BE3A}"/>
    <cellStyle name="normGreyNumDwn 2 2 7 2" xfId="34116" xr:uid="{9F253BEA-B558-454F-8EA9-48D4AA9C3D63}"/>
    <cellStyle name="normGreyNumDwn 2 2 8" xfId="13731" xr:uid="{4A66A4C3-A711-483A-8CAF-A7F2942EF13F}"/>
    <cellStyle name="normGreyNumDwn 2 2 8 2" xfId="34117" xr:uid="{87D367AA-D068-4B9F-AC40-586B137F18A2}"/>
    <cellStyle name="normGreyNumDwn 2 2 9" xfId="13732" xr:uid="{BC6F88BA-8B93-4B0D-901B-EC4A7C7FA050}"/>
    <cellStyle name="normGreyNumDwn 2 2 9 2" xfId="34118" xr:uid="{8F810041-C0FF-451A-9C2A-E17BE4CC1063}"/>
    <cellStyle name="normGreyNumDwn 2 3" xfId="13733" xr:uid="{627FD16D-867C-4D4A-8065-0F16315C306E}"/>
    <cellStyle name="normGreyNumDwn 2 3 10" xfId="34119" xr:uid="{071B44E5-1CA6-44BA-A7DE-4B0B3264A1B2}"/>
    <cellStyle name="normGreyNumDwn 2 3 2" xfId="13734" xr:uid="{481D4DDB-048C-4A3B-B222-9A7BA96851D1}"/>
    <cellStyle name="normGreyNumDwn 2 3 2 2" xfId="34120" xr:uid="{4DF8FB90-8D17-4A92-B924-27821C2E3D51}"/>
    <cellStyle name="normGreyNumDwn 2 3 3" xfId="13735" xr:uid="{51D086C6-6767-410E-906D-6DD95BAC3EE8}"/>
    <cellStyle name="normGreyNumDwn 2 3 3 2" xfId="34121" xr:uid="{F8923956-C671-4F62-A3D2-001077B309D9}"/>
    <cellStyle name="normGreyNumDwn 2 3 4" xfId="13736" xr:uid="{BE9A06E7-0FB0-43E3-BC57-5EE45ADC93D3}"/>
    <cellStyle name="normGreyNumDwn 2 3 4 2" xfId="34122" xr:uid="{E612D12A-64EE-48F0-B5E9-F24DEC41BABF}"/>
    <cellStyle name="normGreyNumDwn 2 3 5" xfId="13737" xr:uid="{173DC34D-CA8E-47A1-A500-284F32AEB3A4}"/>
    <cellStyle name="normGreyNumDwn 2 3 5 2" xfId="34123" xr:uid="{BC9A728F-D946-42EC-9273-B57A188AE30A}"/>
    <cellStyle name="normGreyNumDwn 2 3 6" xfId="13738" xr:uid="{2D82C5F7-6BBE-41D0-BA1F-852C79DFAFD5}"/>
    <cellStyle name="normGreyNumDwn 2 3 6 2" xfId="34124" xr:uid="{3926F7E2-9F03-4BAF-BFB9-4934629E1E5C}"/>
    <cellStyle name="normGreyNumDwn 2 3 7" xfId="13739" xr:uid="{B156A39D-B010-4A62-A8B9-703C8BA25DF1}"/>
    <cellStyle name="normGreyNumDwn 2 3 7 2" xfId="34125" xr:uid="{5232613C-FD30-4B98-889A-BAEC83A2FFDB}"/>
    <cellStyle name="normGreyNumDwn 2 3 8" xfId="13740" xr:uid="{BB9D569F-1094-49E2-98AA-5DA7FFFF2B35}"/>
    <cellStyle name="normGreyNumDwn 2 3 8 2" xfId="34126" xr:uid="{D71E9AA0-C053-4E9B-8E2A-F79193C59CD0}"/>
    <cellStyle name="normGreyNumDwn 2 3 9" xfId="13741" xr:uid="{59407A10-E44A-4E76-9C90-768EBE2250CE}"/>
    <cellStyle name="normGreyNumDwn 2 3 9 2" xfId="34127" xr:uid="{1F24B682-11D3-4F35-803E-A19617F46F75}"/>
    <cellStyle name="normGreyNumDwn 2 4" xfId="13742" xr:uid="{B70D1639-5EF5-44A8-AC3C-D93AB32BC5EE}"/>
    <cellStyle name="normGreyNumDwn 2 4 2" xfId="34128" xr:uid="{B4E27A70-F9D3-45B6-8A6C-8F3E968240D2}"/>
    <cellStyle name="normGreyNumDwn 2 5" xfId="13743" xr:uid="{F848164D-63C8-465B-A4EF-6B87F5E0F337}"/>
    <cellStyle name="normGreyNumDwn 2 5 2" xfId="34129" xr:uid="{ACAD8148-C2E6-4442-B21A-A6B6D28179A1}"/>
    <cellStyle name="normGreyNumDwn 2 6" xfId="13744" xr:uid="{F5F0BC78-4D60-4667-857F-CC55B4D8112F}"/>
    <cellStyle name="normGreyNumDwn 2 6 2" xfId="34130" xr:uid="{FE628AF4-E960-471A-BEE7-3D1F8A4BEF00}"/>
    <cellStyle name="normGreyNumDwn 2 7" xfId="13745" xr:uid="{65BFE537-E624-47CD-AE6B-7DAD2FA62605}"/>
    <cellStyle name="normGreyNumDwn 2 7 2" xfId="34131" xr:uid="{0B4B4F15-C154-4FAF-9638-EA9703E633CE}"/>
    <cellStyle name="normGreyNumDwn 2 8" xfId="13746" xr:uid="{DE044BE0-B214-4AF8-9E96-EF79213C2925}"/>
    <cellStyle name="normGreyNumDwn 2 8 2" xfId="34132" xr:uid="{681FDE81-AF64-406C-8969-32F2B738D354}"/>
    <cellStyle name="normGreyNumDwn 2 9" xfId="13747" xr:uid="{5E9DF15A-7939-48BF-A1AD-340188CE1FA8}"/>
    <cellStyle name="normGreyNumDwn 2 9 2" xfId="34133" xr:uid="{F8E8FDF7-4395-42E5-BDFF-8F671A4B7CD0}"/>
    <cellStyle name="normGreyNumDwn 3" xfId="13748" xr:uid="{C741A5E6-3623-41B8-8C5E-401CA511145C}"/>
    <cellStyle name="normGreyNumDwn 3 10" xfId="13749" xr:uid="{1B868249-F3C1-4809-BE08-E32AFE2E6B0F}"/>
    <cellStyle name="normGreyNumDwn 3 10 2" xfId="34134" xr:uid="{8C7DEDBF-3AD3-4586-B0AC-81D51D3419DC}"/>
    <cellStyle name="normGreyNumDwn 3 11" xfId="13750" xr:uid="{747A7B17-CA5E-4C5F-81AF-5E3461C88E5E}"/>
    <cellStyle name="normGreyNumDwn 3 11 2" xfId="34135" xr:uid="{09E73EDE-8151-4B4C-B594-6E8D607022F7}"/>
    <cellStyle name="normGreyNumDwn 3 12" xfId="34136" xr:uid="{45CE73CF-BDC7-4E93-AE39-A165D00A0233}"/>
    <cellStyle name="normGreyNumDwn 3 2" xfId="13751" xr:uid="{22AB9091-4AC9-45A6-968C-87F6DDC0BC8B}"/>
    <cellStyle name="normGreyNumDwn 3 2 10" xfId="13752" xr:uid="{3CB67738-AE45-4E57-B123-E3609DCE195E}"/>
    <cellStyle name="normGreyNumDwn 3 2 10 2" xfId="34137" xr:uid="{1CC1980F-A7A8-421D-8B93-645E09F6F659}"/>
    <cellStyle name="normGreyNumDwn 3 2 11" xfId="34138" xr:uid="{B42A5EA2-B8D1-4561-B688-053A384342A0}"/>
    <cellStyle name="normGreyNumDwn 3 2 2" xfId="13753" xr:uid="{690A4B79-C3A2-454D-8442-67BD324DB5A7}"/>
    <cellStyle name="normGreyNumDwn 3 2 2 10" xfId="34139" xr:uid="{7FDBD78D-58FC-4309-92BE-177C537FF9ED}"/>
    <cellStyle name="normGreyNumDwn 3 2 2 2" xfId="13754" xr:uid="{AA44590B-E0B3-47C0-8CA2-9C8BCAD822C3}"/>
    <cellStyle name="normGreyNumDwn 3 2 2 2 2" xfId="34140" xr:uid="{A84BA551-79FD-4585-9EEE-958929B0736D}"/>
    <cellStyle name="normGreyNumDwn 3 2 2 3" xfId="13755" xr:uid="{3EF0AC3D-62EE-4DA4-8538-1701BCA862C4}"/>
    <cellStyle name="normGreyNumDwn 3 2 2 3 2" xfId="34141" xr:uid="{4D57D529-476C-4205-9EFD-EFADDC9DB5F9}"/>
    <cellStyle name="normGreyNumDwn 3 2 2 4" xfId="13756" xr:uid="{F58312F0-7C3D-47CE-93A7-D9F12591C85E}"/>
    <cellStyle name="normGreyNumDwn 3 2 2 4 2" xfId="34142" xr:uid="{1536BF91-0982-44C7-B6D5-87C60548742A}"/>
    <cellStyle name="normGreyNumDwn 3 2 2 5" xfId="13757" xr:uid="{46AABC8E-3EAD-4BEE-BED5-727B2EA9313B}"/>
    <cellStyle name="normGreyNumDwn 3 2 2 5 2" xfId="34143" xr:uid="{8C1D08B7-7E55-4234-BC76-9FC6BE16DBA3}"/>
    <cellStyle name="normGreyNumDwn 3 2 2 6" xfId="13758" xr:uid="{35D8E272-6F90-4353-950D-047ADADC65C7}"/>
    <cellStyle name="normGreyNumDwn 3 2 2 6 2" xfId="34144" xr:uid="{34878F86-6FB7-40EC-9E11-8988E41A5450}"/>
    <cellStyle name="normGreyNumDwn 3 2 2 7" xfId="13759" xr:uid="{BB8ED39C-1F58-4F72-BCCA-8F3D991AC402}"/>
    <cellStyle name="normGreyNumDwn 3 2 2 7 2" xfId="34145" xr:uid="{E6A73E85-B3C2-4D99-9E12-2BAF7387BD77}"/>
    <cellStyle name="normGreyNumDwn 3 2 2 8" xfId="13760" xr:uid="{4C70F2A0-CD8B-4382-9D3E-06ECFD03AAC3}"/>
    <cellStyle name="normGreyNumDwn 3 2 2 8 2" xfId="34146" xr:uid="{B7121CB7-7417-4A6D-BA34-87BFA4831F2E}"/>
    <cellStyle name="normGreyNumDwn 3 2 2 9" xfId="13761" xr:uid="{910CA768-BAE9-4184-AFB0-3510B33C1FAB}"/>
    <cellStyle name="normGreyNumDwn 3 2 2 9 2" xfId="34147" xr:uid="{2558D26F-F901-459E-8BDA-6E85DCD65F42}"/>
    <cellStyle name="normGreyNumDwn 3 2 3" xfId="13762" xr:uid="{D2340D45-2A01-40E9-AFA6-407AFC8ABFD5}"/>
    <cellStyle name="normGreyNumDwn 3 2 3 2" xfId="34148" xr:uid="{F9D42616-2BC2-4DAA-B63F-677E44D5DF48}"/>
    <cellStyle name="normGreyNumDwn 3 2 4" xfId="13763" xr:uid="{7C0A0C19-3E67-4400-842A-C66981AB0020}"/>
    <cellStyle name="normGreyNumDwn 3 2 4 2" xfId="34149" xr:uid="{9E731706-406D-42E7-80B7-732132F67441}"/>
    <cellStyle name="normGreyNumDwn 3 2 5" xfId="13764" xr:uid="{47DE07B1-FFF1-4F15-ABE1-3A75079AC80C}"/>
    <cellStyle name="normGreyNumDwn 3 2 5 2" xfId="34150" xr:uid="{8133C660-12A9-449E-8A02-C89313D55FA4}"/>
    <cellStyle name="normGreyNumDwn 3 2 6" xfId="13765" xr:uid="{0BDE12F9-5E91-4E02-80E1-47381442DA3B}"/>
    <cellStyle name="normGreyNumDwn 3 2 6 2" xfId="34151" xr:uid="{F7F980CF-9868-4FAC-931B-3E0115ABA73E}"/>
    <cellStyle name="normGreyNumDwn 3 2 7" xfId="13766" xr:uid="{CD66AB35-A04C-41B8-A7CF-DE13216DF680}"/>
    <cellStyle name="normGreyNumDwn 3 2 7 2" xfId="34152" xr:uid="{DA221627-C052-4AEA-8B00-8EC5EEDE27BA}"/>
    <cellStyle name="normGreyNumDwn 3 2 8" xfId="13767" xr:uid="{1F77EF53-36E8-4F17-B901-F5D5792B13C5}"/>
    <cellStyle name="normGreyNumDwn 3 2 8 2" xfId="34153" xr:uid="{F7F3BBC2-8418-4DA8-9F70-7CA8D4F03025}"/>
    <cellStyle name="normGreyNumDwn 3 2 9" xfId="13768" xr:uid="{2E924087-7F21-4116-AAE5-E98009D9CD00}"/>
    <cellStyle name="normGreyNumDwn 3 2 9 2" xfId="34154" xr:uid="{F8E8CFA4-A95C-42B1-B74C-FC3A75DF5056}"/>
    <cellStyle name="normGreyNumDwn 3 3" xfId="13769" xr:uid="{4604FF1D-57A4-46AC-A61B-31915944EE7C}"/>
    <cellStyle name="normGreyNumDwn 3 3 10" xfId="34155" xr:uid="{EFFDCCBF-AFA4-490E-9537-254569B03A41}"/>
    <cellStyle name="normGreyNumDwn 3 3 2" xfId="13770" xr:uid="{33C61504-2C6F-4F73-90E1-6738BEDC334F}"/>
    <cellStyle name="normGreyNumDwn 3 3 2 2" xfId="34156" xr:uid="{9DB57F19-11D6-4363-83C5-CF0033E0CF1C}"/>
    <cellStyle name="normGreyNumDwn 3 3 3" xfId="13771" xr:uid="{80954507-8EF5-4EB1-8FAD-D30C64A37C74}"/>
    <cellStyle name="normGreyNumDwn 3 3 3 2" xfId="34157" xr:uid="{B02B9DF0-18DD-4D3C-939D-BEB168B0D1D6}"/>
    <cellStyle name="normGreyNumDwn 3 3 4" xfId="13772" xr:uid="{62102D09-8D48-4C75-86E7-A7456EC599DC}"/>
    <cellStyle name="normGreyNumDwn 3 3 4 2" xfId="34158" xr:uid="{614AB8FE-2001-433F-8DE0-A4217C1D4961}"/>
    <cellStyle name="normGreyNumDwn 3 3 5" xfId="13773" xr:uid="{28E96D60-7EDB-4E31-8C34-5A2CBFFB99E3}"/>
    <cellStyle name="normGreyNumDwn 3 3 5 2" xfId="34159" xr:uid="{CF78CA30-E34C-4A5E-A499-7745A3F99345}"/>
    <cellStyle name="normGreyNumDwn 3 3 6" xfId="13774" xr:uid="{DA3C10F1-1DC4-4CBC-8D8C-9B6A671BB19C}"/>
    <cellStyle name="normGreyNumDwn 3 3 6 2" xfId="34160" xr:uid="{C783216A-EFB6-4189-9E26-A9ECA3A3F149}"/>
    <cellStyle name="normGreyNumDwn 3 3 7" xfId="13775" xr:uid="{91122C8B-25E0-486F-A42F-52099BF5CF02}"/>
    <cellStyle name="normGreyNumDwn 3 3 7 2" xfId="34161" xr:uid="{E54B4543-4318-4A94-BC42-D38A9DFE0F4F}"/>
    <cellStyle name="normGreyNumDwn 3 3 8" xfId="13776" xr:uid="{B816F247-8E96-4C31-91CF-FDF9FB8A912B}"/>
    <cellStyle name="normGreyNumDwn 3 3 8 2" xfId="34162" xr:uid="{294BD3EF-C3D4-4756-862E-A9102AF7A500}"/>
    <cellStyle name="normGreyNumDwn 3 3 9" xfId="13777" xr:uid="{48073908-ACF7-426D-90AA-2C75266E6F9F}"/>
    <cellStyle name="normGreyNumDwn 3 3 9 2" xfId="34163" xr:uid="{8083F731-640A-4415-915E-04989AE12742}"/>
    <cellStyle name="normGreyNumDwn 3 4" xfId="13778" xr:uid="{90896808-E31B-4762-A3A9-E6631A98202B}"/>
    <cellStyle name="normGreyNumDwn 3 4 2" xfId="34164" xr:uid="{E04BE94C-CCEC-480D-80C9-894681F1EAB5}"/>
    <cellStyle name="normGreyNumDwn 3 5" xfId="13779" xr:uid="{B621DDD1-21A7-4F86-97F6-77832B172976}"/>
    <cellStyle name="normGreyNumDwn 3 5 2" xfId="34165" xr:uid="{23E96BD8-EA05-4CBB-8A6A-208A0FD7AA73}"/>
    <cellStyle name="normGreyNumDwn 3 6" xfId="13780" xr:uid="{DB53C2A9-5D0A-4552-8E3D-03B6DDC44008}"/>
    <cellStyle name="normGreyNumDwn 3 6 2" xfId="34166" xr:uid="{DE3DA5DC-20C0-444E-801F-C920F7EECF41}"/>
    <cellStyle name="normGreyNumDwn 3 7" xfId="13781" xr:uid="{65D1641D-42EC-4B27-8700-83CDFB01601C}"/>
    <cellStyle name="normGreyNumDwn 3 7 2" xfId="34167" xr:uid="{FF626576-3EE4-4698-8056-A689AAE6041B}"/>
    <cellStyle name="normGreyNumDwn 3 8" xfId="13782" xr:uid="{21034A52-A88A-49C8-B3CD-B8CED7FFE472}"/>
    <cellStyle name="normGreyNumDwn 3 8 2" xfId="34168" xr:uid="{8581F5F1-12C8-42D7-B46C-F88B0858F06C}"/>
    <cellStyle name="normGreyNumDwn 3 9" xfId="13783" xr:uid="{55108340-98E6-4FD9-9343-BED645179064}"/>
    <cellStyle name="normGreyNumDwn 3 9 2" xfId="34169" xr:uid="{6F004C06-17FF-4369-A77F-DD47A31AACB2}"/>
    <cellStyle name="normGreyNumDwn 4" xfId="13784" xr:uid="{B07746ED-30A9-4EF0-B8A7-49CABD2EAD87}"/>
    <cellStyle name="normGreyNumDwn 4 10" xfId="13785" xr:uid="{AF09D600-1DF5-4D06-BD22-DC232197860B}"/>
    <cellStyle name="normGreyNumDwn 4 10 2" xfId="34170" xr:uid="{E273BC0A-D920-4851-9FCC-B8BFBD7A94B5}"/>
    <cellStyle name="normGreyNumDwn 4 11" xfId="34171" xr:uid="{6DE4576D-E7A8-4BC9-838E-0949E3AEA906}"/>
    <cellStyle name="normGreyNumDwn 4 2" xfId="13786" xr:uid="{5173EC94-8CD2-4E13-AA67-CB69B4E772DF}"/>
    <cellStyle name="normGreyNumDwn 4 2 10" xfId="34172" xr:uid="{98500DF0-2F44-418C-8787-514A813FD979}"/>
    <cellStyle name="normGreyNumDwn 4 2 2" xfId="13787" xr:uid="{7A903433-15ED-4EBB-ACF4-8CBED3D3010C}"/>
    <cellStyle name="normGreyNumDwn 4 2 2 2" xfId="34173" xr:uid="{1F413EEB-881B-4A93-A959-6D4088B5DAB0}"/>
    <cellStyle name="normGreyNumDwn 4 2 3" xfId="13788" xr:uid="{CDC867C1-A4DB-45F8-92FF-1F3577612662}"/>
    <cellStyle name="normGreyNumDwn 4 2 3 2" xfId="34174" xr:uid="{96E48B37-226F-4A00-A66E-ED8F3714956D}"/>
    <cellStyle name="normGreyNumDwn 4 2 4" xfId="13789" xr:uid="{783C7B18-0E39-4223-B519-55BF3B82F5BA}"/>
    <cellStyle name="normGreyNumDwn 4 2 4 2" xfId="34175" xr:uid="{52DEF944-DADE-4AEA-B926-C40A96BA317F}"/>
    <cellStyle name="normGreyNumDwn 4 2 5" xfId="13790" xr:uid="{0A574F7F-8935-4DFF-B8F6-064B5835DED9}"/>
    <cellStyle name="normGreyNumDwn 4 2 5 2" xfId="34176" xr:uid="{B5A48E62-7113-47F5-B5C0-DB6D87F870B2}"/>
    <cellStyle name="normGreyNumDwn 4 2 6" xfId="13791" xr:uid="{949F5802-7FFE-4C25-97BF-AE079530F98B}"/>
    <cellStyle name="normGreyNumDwn 4 2 6 2" xfId="34177" xr:uid="{A94291AE-029D-4068-9143-FBC9CDE95882}"/>
    <cellStyle name="normGreyNumDwn 4 2 7" xfId="13792" xr:uid="{B19A7A60-681F-453F-A62A-2C3D766E28BC}"/>
    <cellStyle name="normGreyNumDwn 4 2 7 2" xfId="34178" xr:uid="{56CDD8BA-ED5C-4501-B794-76A2DD7CFFD3}"/>
    <cellStyle name="normGreyNumDwn 4 2 8" xfId="13793" xr:uid="{C85F8FC7-9844-41CB-A044-0D952E9F63C2}"/>
    <cellStyle name="normGreyNumDwn 4 2 8 2" xfId="34179" xr:uid="{5B76D04A-5CB0-473A-999D-AD2EAF3777A2}"/>
    <cellStyle name="normGreyNumDwn 4 2 9" xfId="13794" xr:uid="{73E9027C-402B-4622-96F7-3AE415FC41DA}"/>
    <cellStyle name="normGreyNumDwn 4 2 9 2" xfId="34180" xr:uid="{C0377720-C23E-4CA9-8B0D-B5441E0825D2}"/>
    <cellStyle name="normGreyNumDwn 4 3" xfId="13795" xr:uid="{AD2F618A-84EF-4230-9AE3-84BC923EFB18}"/>
    <cellStyle name="normGreyNumDwn 4 3 2" xfId="34181" xr:uid="{04A8A45E-C8B2-44C1-B15F-EFAD988C6F86}"/>
    <cellStyle name="normGreyNumDwn 4 4" xfId="13796" xr:uid="{2ECF1BD1-3C36-4F4E-9090-05FB20FFC004}"/>
    <cellStyle name="normGreyNumDwn 4 4 2" xfId="34182" xr:uid="{DD783153-0CCF-4C29-9CEC-22759F5A4709}"/>
    <cellStyle name="normGreyNumDwn 4 5" xfId="13797" xr:uid="{39AA1AD3-6BED-4FD2-B250-C15318F0ADA7}"/>
    <cellStyle name="normGreyNumDwn 4 5 2" xfId="34183" xr:uid="{18581263-3639-4FE0-8B9B-FCFF2FCADB13}"/>
    <cellStyle name="normGreyNumDwn 4 6" xfId="13798" xr:uid="{CF7F6962-D802-4557-8365-881D44EABB03}"/>
    <cellStyle name="normGreyNumDwn 4 6 2" xfId="34184" xr:uid="{4A443BCF-09BC-45FC-87FB-C10C3E5ECAC3}"/>
    <cellStyle name="normGreyNumDwn 4 7" xfId="13799" xr:uid="{44EFEFFC-86E9-4AE8-ABA5-22807DBE1EE6}"/>
    <cellStyle name="normGreyNumDwn 4 7 2" xfId="34185" xr:uid="{664FD66B-F9E5-4BB4-8D54-460EAE50BA66}"/>
    <cellStyle name="normGreyNumDwn 4 8" xfId="13800" xr:uid="{68816596-CD8B-4EDD-B547-6467C52F09A4}"/>
    <cellStyle name="normGreyNumDwn 4 8 2" xfId="34186" xr:uid="{C0FEB90B-F57F-41C3-B10B-0ECC2AD86457}"/>
    <cellStyle name="normGreyNumDwn 4 9" xfId="13801" xr:uid="{8681F5F7-EE94-4412-A552-CF6FB229CEF9}"/>
    <cellStyle name="normGreyNumDwn 4 9 2" xfId="34187" xr:uid="{E383B69E-04A7-4364-8EA7-BFAE910D209E}"/>
    <cellStyle name="normGreyNumDwn 5" xfId="13802" xr:uid="{D095C04E-D64A-4D43-80DD-27C151458AEA}"/>
    <cellStyle name="normGreyNumDwn 5 10" xfId="34188" xr:uid="{85F48244-E1A8-44B2-86F6-A3DC7662CBE6}"/>
    <cellStyle name="normGreyNumDwn 5 2" xfId="13803" xr:uid="{0F3D58B3-6AD0-46CE-AE66-8F5CF64BDB13}"/>
    <cellStyle name="normGreyNumDwn 5 2 2" xfId="34189" xr:uid="{714C3DF6-121D-443F-94D8-6DCFC0856FF6}"/>
    <cellStyle name="normGreyNumDwn 5 3" xfId="13804" xr:uid="{2729062A-49F4-4890-900D-337B64C0FB6A}"/>
    <cellStyle name="normGreyNumDwn 5 3 2" xfId="34190" xr:uid="{1D2F769C-7B7E-4B03-AAFF-37F80DEA7D61}"/>
    <cellStyle name="normGreyNumDwn 5 4" xfId="13805" xr:uid="{9C1F7D92-AF9B-405D-9D6C-EF4DD011EB69}"/>
    <cellStyle name="normGreyNumDwn 5 4 2" xfId="34191" xr:uid="{69AAF337-B22B-454A-9565-50C1073A9B14}"/>
    <cellStyle name="normGreyNumDwn 5 5" xfId="13806" xr:uid="{6F8204CE-AC73-4C90-A0BC-1F1EE255E040}"/>
    <cellStyle name="normGreyNumDwn 5 5 2" xfId="34192" xr:uid="{704BE0A7-C2B2-4E1A-B1A3-0D1378DECF54}"/>
    <cellStyle name="normGreyNumDwn 5 6" xfId="13807" xr:uid="{1D7486C7-D3AC-4A2B-A7BC-2182F938D73A}"/>
    <cellStyle name="normGreyNumDwn 5 6 2" xfId="34193" xr:uid="{840525F7-D22C-4A44-98E8-4C0192CE1DCE}"/>
    <cellStyle name="normGreyNumDwn 5 7" xfId="13808" xr:uid="{F5B9E902-BF65-47BD-80D8-109A66CCEB0D}"/>
    <cellStyle name="normGreyNumDwn 5 7 2" xfId="34194" xr:uid="{873E2D25-8E53-4D26-B28B-D812BB133902}"/>
    <cellStyle name="normGreyNumDwn 5 8" xfId="13809" xr:uid="{8310D3B5-9748-46E2-8385-CF375F92AEFA}"/>
    <cellStyle name="normGreyNumDwn 5 8 2" xfId="34195" xr:uid="{848694F4-2E5E-4CE9-8713-8244C5E418A3}"/>
    <cellStyle name="normGreyNumDwn 5 9" xfId="13810" xr:uid="{1EA940F7-1053-49C6-B9A4-1DA07BF16FE8}"/>
    <cellStyle name="normGreyNumDwn 5 9 2" xfId="34196" xr:uid="{6D70FC97-378B-432D-A6B3-32BE3FD1D70A}"/>
    <cellStyle name="normGreyNumDwn 6" xfId="13811" xr:uid="{4B72B41A-E1BF-4E74-82CA-BB9F65919ED2}"/>
    <cellStyle name="normGreyNumDwn 6 2" xfId="34197" xr:uid="{7A17F0E8-8EAF-44D5-AE23-38F5AB56EE39}"/>
    <cellStyle name="normGreyNumDwn 7" xfId="13812" xr:uid="{E64AB023-0F86-407A-8EC3-78FE528F9EB7}"/>
    <cellStyle name="normGreyNumDwn 7 2" xfId="34198" xr:uid="{B2672298-EA5E-4C00-A83B-71C5448AD53D}"/>
    <cellStyle name="normGreyNumDwn 8" xfId="13813" xr:uid="{63FE6AB4-498A-4CAF-BA25-A14BA21B4773}"/>
    <cellStyle name="normGreyNumDwn 8 2" xfId="34199" xr:uid="{9BB97B2E-8650-4E11-8156-A1E3554C4447}"/>
    <cellStyle name="normGreyNumDwn 9" xfId="13814" xr:uid="{7598B7BC-C67A-45AE-ADA7-546EA48E8BD1}"/>
    <cellStyle name="normGreyNumDwn 9 2" xfId="34200" xr:uid="{CE942484-E791-40D1-BF4F-66185F29C9B8}"/>
    <cellStyle name="normGreyNumUp" xfId="457" xr:uid="{93AB4B40-C0C7-4F43-AE74-D3F913604F6A}"/>
    <cellStyle name="normGreyNumUp 10" xfId="13815" xr:uid="{0A756012-53EF-48B8-A4F9-293E81A9A5A9}"/>
    <cellStyle name="normGreyNumUp 10 2" xfId="34201" xr:uid="{EF6EDAE9-D5C1-4A9B-8891-D0EC7050A6CE}"/>
    <cellStyle name="normGreyNumUp 11" xfId="13816" xr:uid="{36CB9DB9-439B-4F1E-A280-48C513B6F5FD}"/>
    <cellStyle name="normGreyNumUp 11 2" xfId="34202" xr:uid="{521C87C4-D564-478D-AA9F-F768832EE816}"/>
    <cellStyle name="normGreyNumUp 12" xfId="13817" xr:uid="{B2D7B215-C209-4ECD-8E2F-040CEE98EE58}"/>
    <cellStyle name="normGreyNumUp 12 2" xfId="34203" xr:uid="{6BD7B4D1-E34A-490A-B77C-5D2133415C5C}"/>
    <cellStyle name="normGreyNumUp 13" xfId="34204" xr:uid="{8A7A09CD-BCDF-4ABC-BD9C-F4CDB8453127}"/>
    <cellStyle name="normGreyNumUp 2" xfId="13818" xr:uid="{C44F0D2E-4987-425C-9BA6-307E1558BFF8}"/>
    <cellStyle name="normGreyNumUp 2 10" xfId="13819" xr:uid="{67D9F61C-1B00-444A-8953-6C69BB7BCDEC}"/>
    <cellStyle name="normGreyNumUp 2 10 2" xfId="34205" xr:uid="{4112214C-366A-4F50-89A0-0082EE691423}"/>
    <cellStyle name="normGreyNumUp 2 11" xfId="13820" xr:uid="{53ED971C-FB59-41E4-83E1-B403C40D39B7}"/>
    <cellStyle name="normGreyNumUp 2 11 2" xfId="34206" xr:uid="{AA358372-3B56-4907-9664-760341AD0264}"/>
    <cellStyle name="normGreyNumUp 2 12" xfId="34207" xr:uid="{3140E5CD-DBE7-45F8-8BE3-D9E1E68D4D35}"/>
    <cellStyle name="normGreyNumUp 2 2" xfId="13821" xr:uid="{817F287A-4B81-4928-95DB-B8358AFC84EA}"/>
    <cellStyle name="normGreyNumUp 2 2 10" xfId="13822" xr:uid="{9BB70468-CF4D-4E1F-9606-5EE5DB7DB361}"/>
    <cellStyle name="normGreyNumUp 2 2 10 2" xfId="34208" xr:uid="{88F34D3E-08E3-4E68-90FE-87A180D1A449}"/>
    <cellStyle name="normGreyNumUp 2 2 11" xfId="34209" xr:uid="{436F1AEC-A804-4F4E-9917-B3CEC5FD5474}"/>
    <cellStyle name="normGreyNumUp 2 2 2" xfId="13823" xr:uid="{731591C8-9B2C-428A-AC1E-B66D330C537E}"/>
    <cellStyle name="normGreyNumUp 2 2 2 10" xfId="34210" xr:uid="{1EDC60BD-8B06-484D-9C4C-F09AFDFAC612}"/>
    <cellStyle name="normGreyNumUp 2 2 2 2" xfId="13824" xr:uid="{AFBAE4EF-D610-4C88-BEC5-969B579A1939}"/>
    <cellStyle name="normGreyNumUp 2 2 2 2 2" xfId="34211" xr:uid="{046191F0-BD0C-49FF-B387-69989BC09FC2}"/>
    <cellStyle name="normGreyNumUp 2 2 2 3" xfId="13825" xr:uid="{4FB36337-E640-4BB0-B196-D96414A87C7E}"/>
    <cellStyle name="normGreyNumUp 2 2 2 3 2" xfId="34212" xr:uid="{B058F370-B2F4-4961-B9B0-7858D6EA988E}"/>
    <cellStyle name="normGreyNumUp 2 2 2 4" xfId="13826" xr:uid="{09107305-A98A-4F19-9D9C-4ABA31BB2B4B}"/>
    <cellStyle name="normGreyNumUp 2 2 2 4 2" xfId="34213" xr:uid="{41476A9E-A471-4D86-9C1B-DFEC8B34498A}"/>
    <cellStyle name="normGreyNumUp 2 2 2 5" xfId="13827" xr:uid="{902C0434-5A79-4EF3-8D7F-79F43A194C59}"/>
    <cellStyle name="normGreyNumUp 2 2 2 5 2" xfId="34214" xr:uid="{9DB7B094-16B6-4AC9-A0B6-0226A57FD7FA}"/>
    <cellStyle name="normGreyNumUp 2 2 2 6" xfId="13828" xr:uid="{B5D821DE-C147-44B4-AEBB-60A005BB4848}"/>
    <cellStyle name="normGreyNumUp 2 2 2 6 2" xfId="34215" xr:uid="{E406DCC7-C57A-4B08-854B-A7ACF812D407}"/>
    <cellStyle name="normGreyNumUp 2 2 2 7" xfId="13829" xr:uid="{4EB7C6B9-66E4-43C6-B3B1-D14756A78D99}"/>
    <cellStyle name="normGreyNumUp 2 2 2 7 2" xfId="34216" xr:uid="{1A7A5985-3B29-4A9C-98CF-55767A5E45CF}"/>
    <cellStyle name="normGreyNumUp 2 2 2 8" xfId="13830" xr:uid="{B148A66B-3DDC-4980-A01B-EA3C3F810180}"/>
    <cellStyle name="normGreyNumUp 2 2 2 8 2" xfId="34217" xr:uid="{FA61567F-26DA-40BD-B121-88B0BEB6FBB1}"/>
    <cellStyle name="normGreyNumUp 2 2 2 9" xfId="13831" xr:uid="{958D3627-3A0D-4E55-A35E-AD7E4FACFB36}"/>
    <cellStyle name="normGreyNumUp 2 2 2 9 2" xfId="34218" xr:uid="{63DEE9E7-77FA-4A41-A153-49EC6CFC0814}"/>
    <cellStyle name="normGreyNumUp 2 2 3" xfId="13832" xr:uid="{69901DE2-BC7E-497F-A82D-2C18DCA1A213}"/>
    <cellStyle name="normGreyNumUp 2 2 3 2" xfId="34219" xr:uid="{C301BDD6-FE53-40F0-BA63-96AA47C7F087}"/>
    <cellStyle name="normGreyNumUp 2 2 4" xfId="13833" xr:uid="{DF22D1DB-F4D0-4743-8F4D-E041B50282E6}"/>
    <cellStyle name="normGreyNumUp 2 2 4 2" xfId="34220" xr:uid="{DC433F4B-E37D-4B66-8147-613C4E0884FF}"/>
    <cellStyle name="normGreyNumUp 2 2 5" xfId="13834" xr:uid="{FE58AA34-28CA-41EB-9833-050C049030B4}"/>
    <cellStyle name="normGreyNumUp 2 2 5 2" xfId="34221" xr:uid="{10AB4298-6FDD-447B-B48C-B99DD6EA5F98}"/>
    <cellStyle name="normGreyNumUp 2 2 6" xfId="13835" xr:uid="{B222A67F-752D-4333-B4CC-D5BF4174A7CB}"/>
    <cellStyle name="normGreyNumUp 2 2 6 2" xfId="34222" xr:uid="{BB407124-5635-4CF5-B82A-2F6D43777225}"/>
    <cellStyle name="normGreyNumUp 2 2 7" xfId="13836" xr:uid="{7D246769-E05D-4319-81F1-FD3AA68EE848}"/>
    <cellStyle name="normGreyNumUp 2 2 7 2" xfId="34223" xr:uid="{2F20386B-522E-4C6C-A681-12265F11F8CB}"/>
    <cellStyle name="normGreyNumUp 2 2 8" xfId="13837" xr:uid="{CDDE00C4-85D3-457A-8E75-AEC0C928316B}"/>
    <cellStyle name="normGreyNumUp 2 2 8 2" xfId="34224" xr:uid="{0C771368-4CD5-4C2A-ACC5-A51CF69932DF}"/>
    <cellStyle name="normGreyNumUp 2 2 9" xfId="13838" xr:uid="{282B72E3-1F01-4892-AD1C-443FC0189132}"/>
    <cellStyle name="normGreyNumUp 2 2 9 2" xfId="34225" xr:uid="{7098C292-5273-48B4-AC85-611B7CAE6FB0}"/>
    <cellStyle name="normGreyNumUp 2 3" xfId="13839" xr:uid="{310FF60D-919A-4C53-B075-CCB767532FC3}"/>
    <cellStyle name="normGreyNumUp 2 3 10" xfId="34226" xr:uid="{4A4930C7-2D2C-426A-9163-8D4F77397D16}"/>
    <cellStyle name="normGreyNumUp 2 3 2" xfId="13840" xr:uid="{E0AFEBBE-D625-4D64-AB83-02D1B76AAD53}"/>
    <cellStyle name="normGreyNumUp 2 3 2 2" xfId="34227" xr:uid="{1E2B8738-C2DC-4E53-A586-BBC1DC2EBE7F}"/>
    <cellStyle name="normGreyNumUp 2 3 3" xfId="13841" xr:uid="{A6711926-CA98-4619-863C-C9EC6DBA4D06}"/>
    <cellStyle name="normGreyNumUp 2 3 3 2" xfId="34228" xr:uid="{0AE36CD9-A3FE-4070-9933-FD4347E20D89}"/>
    <cellStyle name="normGreyNumUp 2 3 4" xfId="13842" xr:uid="{F7784C38-F044-4BD6-BB39-899B1C837D95}"/>
    <cellStyle name="normGreyNumUp 2 3 4 2" xfId="34229" xr:uid="{B26A5C83-5CE6-459C-9640-C3FAAB4FE109}"/>
    <cellStyle name="normGreyNumUp 2 3 5" xfId="13843" xr:uid="{F657A240-B923-481D-9EC2-55647CF6C3E6}"/>
    <cellStyle name="normGreyNumUp 2 3 5 2" xfId="34230" xr:uid="{FB2DF2C0-CE9C-4C7B-BD58-8DA70A92E45E}"/>
    <cellStyle name="normGreyNumUp 2 3 6" xfId="13844" xr:uid="{D710182B-4E28-41FD-90E0-4F8C5CC82BF3}"/>
    <cellStyle name="normGreyNumUp 2 3 6 2" xfId="34231" xr:uid="{DE33A0EA-EDA6-4F48-937E-E13D849667C7}"/>
    <cellStyle name="normGreyNumUp 2 3 7" xfId="13845" xr:uid="{9E7F4DE3-4C2C-45A3-8AA8-EFBD6B94F90E}"/>
    <cellStyle name="normGreyNumUp 2 3 7 2" xfId="34232" xr:uid="{33803C8F-5DD3-42C2-8116-170D005CEB2D}"/>
    <cellStyle name="normGreyNumUp 2 3 8" xfId="13846" xr:uid="{3F10665B-F236-498D-9BC9-53567DBB38AA}"/>
    <cellStyle name="normGreyNumUp 2 3 8 2" xfId="34233" xr:uid="{23F7E3C8-5E7F-4EF3-A03A-E9DB7830B7C7}"/>
    <cellStyle name="normGreyNumUp 2 3 9" xfId="13847" xr:uid="{D5F7D9A1-0C47-49A6-A3A8-54D66D7ED9F0}"/>
    <cellStyle name="normGreyNumUp 2 3 9 2" xfId="34234" xr:uid="{F6ABD61C-C922-4BEA-A78B-8435D39ADBB9}"/>
    <cellStyle name="normGreyNumUp 2 4" xfId="13848" xr:uid="{C0568EC7-E527-4D15-85AB-5FFF24F1F58C}"/>
    <cellStyle name="normGreyNumUp 2 4 2" xfId="34235" xr:uid="{BF17B570-0F9B-45CF-927F-9981ABBE4609}"/>
    <cellStyle name="normGreyNumUp 2 5" xfId="13849" xr:uid="{0420B313-351D-4EE0-B1F5-82CC1313FB7A}"/>
    <cellStyle name="normGreyNumUp 2 5 2" xfId="34236" xr:uid="{BFF679EA-1F22-4EF0-9AC2-CFEBAC8EC993}"/>
    <cellStyle name="normGreyNumUp 2 6" xfId="13850" xr:uid="{9385B5C2-55CB-4155-B774-EA1D1C282A21}"/>
    <cellStyle name="normGreyNumUp 2 6 2" xfId="34237" xr:uid="{19C48ABB-AD9F-4E28-A165-7CB41115DD78}"/>
    <cellStyle name="normGreyNumUp 2 7" xfId="13851" xr:uid="{1BBF6150-8BF9-4CD1-9C17-38075E5A7017}"/>
    <cellStyle name="normGreyNumUp 2 7 2" xfId="34238" xr:uid="{4F7A877F-E733-4635-97E8-13A0C2244DED}"/>
    <cellStyle name="normGreyNumUp 2 8" xfId="13852" xr:uid="{F1D17B99-6117-413B-BFA3-995E1FD58954}"/>
    <cellStyle name="normGreyNumUp 2 8 2" xfId="34239" xr:uid="{52187F40-43B1-485B-8A5B-18B9C4F83137}"/>
    <cellStyle name="normGreyNumUp 2 9" xfId="13853" xr:uid="{17E7EF9F-5BEB-4400-B388-07F898D4A96A}"/>
    <cellStyle name="normGreyNumUp 2 9 2" xfId="34240" xr:uid="{168E29D0-2A7E-487E-942C-D8865DD4862E}"/>
    <cellStyle name="normGreyNumUp 3" xfId="13854" xr:uid="{1B58ECCC-9CE5-40F2-B46A-30A6F8FA731C}"/>
    <cellStyle name="normGreyNumUp 3 10" xfId="13855" xr:uid="{637ED1A3-0DE9-454A-A19C-F6E6C6D5CBB5}"/>
    <cellStyle name="normGreyNumUp 3 10 2" xfId="34241" xr:uid="{FA6CB0D7-6EAB-43C5-8398-D18995F0010C}"/>
    <cellStyle name="normGreyNumUp 3 11" xfId="13856" xr:uid="{C680C0AC-150C-4D85-90D0-9D579EDD3AD7}"/>
    <cellStyle name="normGreyNumUp 3 11 2" xfId="34242" xr:uid="{5A8B28BF-4D33-4B98-82B6-F92AEB6B8847}"/>
    <cellStyle name="normGreyNumUp 3 12" xfId="34243" xr:uid="{85153195-A8FE-4D72-AC67-C15877D98667}"/>
    <cellStyle name="normGreyNumUp 3 2" xfId="13857" xr:uid="{981A5BE8-4912-45CF-9C5B-AFABF3BA8918}"/>
    <cellStyle name="normGreyNumUp 3 2 10" xfId="13858" xr:uid="{AA8D155B-367D-4E88-9442-25D7D7EF2523}"/>
    <cellStyle name="normGreyNumUp 3 2 10 2" xfId="34244" xr:uid="{E94F1B11-BE77-4A46-8626-62BB8A9260BD}"/>
    <cellStyle name="normGreyNumUp 3 2 11" xfId="34245" xr:uid="{D5282E98-7AB2-420E-B442-B5C183E7AA80}"/>
    <cellStyle name="normGreyNumUp 3 2 2" xfId="13859" xr:uid="{680B9977-CE30-4052-8D85-B09870F34C52}"/>
    <cellStyle name="normGreyNumUp 3 2 2 10" xfId="34246" xr:uid="{DBC029A8-3A7C-4485-8963-2188FB8CAFB2}"/>
    <cellStyle name="normGreyNumUp 3 2 2 2" xfId="13860" xr:uid="{11BBB597-A06B-4EF0-8425-C6761DDFCD6A}"/>
    <cellStyle name="normGreyNumUp 3 2 2 2 2" xfId="34247" xr:uid="{560E8430-63EE-4FF9-BD45-3951B8C73F19}"/>
    <cellStyle name="normGreyNumUp 3 2 2 3" xfId="13861" xr:uid="{6FE47216-5F7F-416B-A587-A3A595D5A061}"/>
    <cellStyle name="normGreyNumUp 3 2 2 3 2" xfId="34248" xr:uid="{AA7D5B38-089C-4A84-953D-215EB0CE6970}"/>
    <cellStyle name="normGreyNumUp 3 2 2 4" xfId="13862" xr:uid="{943C5A29-7A82-478A-85FB-C79973025409}"/>
    <cellStyle name="normGreyNumUp 3 2 2 4 2" xfId="34249" xr:uid="{7D245465-85D6-404C-8450-2821516668B1}"/>
    <cellStyle name="normGreyNumUp 3 2 2 5" xfId="13863" xr:uid="{077AFB5A-D989-432D-AF87-16931C86FA79}"/>
    <cellStyle name="normGreyNumUp 3 2 2 5 2" xfId="34250" xr:uid="{BDAACBD5-3504-4313-B51F-9E62A779A543}"/>
    <cellStyle name="normGreyNumUp 3 2 2 6" xfId="13864" xr:uid="{91E44451-41DD-42A4-8D78-A8F5D90CA84B}"/>
    <cellStyle name="normGreyNumUp 3 2 2 6 2" xfId="34251" xr:uid="{0191C2EC-1920-49B3-AE23-845F7ECDD51F}"/>
    <cellStyle name="normGreyNumUp 3 2 2 7" xfId="13865" xr:uid="{E81C51B7-1231-4BBC-A2D7-BFA26E27FCD5}"/>
    <cellStyle name="normGreyNumUp 3 2 2 7 2" xfId="34252" xr:uid="{23DC6A85-96B8-4549-B6F4-98BE3CBE2137}"/>
    <cellStyle name="normGreyNumUp 3 2 2 8" xfId="13866" xr:uid="{7172A952-6E54-4CA7-BF0A-B9D093F208DF}"/>
    <cellStyle name="normGreyNumUp 3 2 2 8 2" xfId="34253" xr:uid="{AB46E58F-55F8-4247-B33A-BC74C20D82DF}"/>
    <cellStyle name="normGreyNumUp 3 2 2 9" xfId="13867" xr:uid="{47EEDBBA-0AF8-43EB-B1E9-C91174628A24}"/>
    <cellStyle name="normGreyNumUp 3 2 2 9 2" xfId="34254" xr:uid="{2F0F45F6-44F9-4D9C-9FD1-811139BB03A9}"/>
    <cellStyle name="normGreyNumUp 3 2 3" xfId="13868" xr:uid="{A3DFE34D-8782-46E5-BF2F-4CF1DA3F50F2}"/>
    <cellStyle name="normGreyNumUp 3 2 3 2" xfId="34255" xr:uid="{E62AD62F-B28C-4266-99AA-E5F15654A510}"/>
    <cellStyle name="normGreyNumUp 3 2 4" xfId="13869" xr:uid="{C65B74DE-F2D8-43C2-9EBA-98DB2500557D}"/>
    <cellStyle name="normGreyNumUp 3 2 4 2" xfId="34256" xr:uid="{3BB28CCF-3DDA-4D1D-846F-488DD129E0A7}"/>
    <cellStyle name="normGreyNumUp 3 2 5" xfId="13870" xr:uid="{9090CC84-FDFE-41F8-9639-C2DF80C779D2}"/>
    <cellStyle name="normGreyNumUp 3 2 5 2" xfId="34257" xr:uid="{6F3BF3FA-5A58-4B3B-BDFE-186D2D7EBF50}"/>
    <cellStyle name="normGreyNumUp 3 2 6" xfId="13871" xr:uid="{0E752037-5A84-4818-8488-E235A12C8242}"/>
    <cellStyle name="normGreyNumUp 3 2 6 2" xfId="34258" xr:uid="{7560099C-A86B-4F1A-ACCD-72DEF54447A0}"/>
    <cellStyle name="normGreyNumUp 3 2 7" xfId="13872" xr:uid="{940E72F8-22AE-4457-9A39-93D7744CA72F}"/>
    <cellStyle name="normGreyNumUp 3 2 7 2" xfId="34259" xr:uid="{53D9667D-FC81-4812-B180-B52DA24D0AE6}"/>
    <cellStyle name="normGreyNumUp 3 2 8" xfId="13873" xr:uid="{E3CFC1E3-D238-4CDD-BA42-B9FD174D150E}"/>
    <cellStyle name="normGreyNumUp 3 2 8 2" xfId="34260" xr:uid="{6E2FF70E-BD3F-43A3-B328-15A7640774EC}"/>
    <cellStyle name="normGreyNumUp 3 2 9" xfId="13874" xr:uid="{AB69A2C3-CD0B-4DB4-8017-62D36D174A02}"/>
    <cellStyle name="normGreyNumUp 3 2 9 2" xfId="34261" xr:uid="{B340B0A8-5ED4-4014-9CF2-2E1BFAF0B04D}"/>
    <cellStyle name="normGreyNumUp 3 3" xfId="13875" xr:uid="{723E121E-0119-4128-91B4-40E25A29EF94}"/>
    <cellStyle name="normGreyNumUp 3 3 10" xfId="34262" xr:uid="{A00A043A-02B9-4E47-8001-30A6CB60D86D}"/>
    <cellStyle name="normGreyNumUp 3 3 2" xfId="13876" xr:uid="{0DBCD02E-37B4-45F6-AFD4-0513E217B7BA}"/>
    <cellStyle name="normGreyNumUp 3 3 2 2" xfId="34263" xr:uid="{40B1BAF1-D490-4052-A178-592E529A1B5E}"/>
    <cellStyle name="normGreyNumUp 3 3 3" xfId="13877" xr:uid="{2562FA34-F144-49F4-9395-17AC2FD2FF7F}"/>
    <cellStyle name="normGreyNumUp 3 3 3 2" xfId="34264" xr:uid="{BE358673-B83B-4206-9499-6D4A429D8336}"/>
    <cellStyle name="normGreyNumUp 3 3 4" xfId="13878" xr:uid="{65559FF2-2CD9-4EBF-A582-1FD7F768A3F0}"/>
    <cellStyle name="normGreyNumUp 3 3 4 2" xfId="34265" xr:uid="{73467685-0952-4BA5-A313-438AE34CA84B}"/>
    <cellStyle name="normGreyNumUp 3 3 5" xfId="13879" xr:uid="{D1E1FC4A-3AE3-455E-A982-576DAA533778}"/>
    <cellStyle name="normGreyNumUp 3 3 5 2" xfId="34266" xr:uid="{C13D98CE-8B0E-468C-BFBA-021F7CC5960E}"/>
    <cellStyle name="normGreyNumUp 3 3 6" xfId="13880" xr:uid="{AA111DC4-0C19-4297-8ADE-04367EE6C9DB}"/>
    <cellStyle name="normGreyNumUp 3 3 6 2" xfId="34267" xr:uid="{2D06F13F-AF75-402C-8B34-1AE87FCA7DCF}"/>
    <cellStyle name="normGreyNumUp 3 3 7" xfId="13881" xr:uid="{1E583E4C-3212-4F06-AEA6-832D1F5F2049}"/>
    <cellStyle name="normGreyNumUp 3 3 7 2" xfId="34268" xr:uid="{2F6CBA8F-6820-4F3E-9882-6F441FE00D06}"/>
    <cellStyle name="normGreyNumUp 3 3 8" xfId="13882" xr:uid="{3900FEDC-5F55-4979-8353-860D320C7227}"/>
    <cellStyle name="normGreyNumUp 3 3 8 2" xfId="34269" xr:uid="{F1389B6B-4E47-49D6-A566-38519ECE39ED}"/>
    <cellStyle name="normGreyNumUp 3 3 9" xfId="13883" xr:uid="{70A18132-A828-40DD-942A-29EBA2F0C7AB}"/>
    <cellStyle name="normGreyNumUp 3 3 9 2" xfId="34270" xr:uid="{10E9A288-54D4-434E-9294-7E37992CB24C}"/>
    <cellStyle name="normGreyNumUp 3 4" xfId="13884" xr:uid="{E56BC6AD-07F1-4B4D-AAFE-C892B9421AEB}"/>
    <cellStyle name="normGreyNumUp 3 4 2" xfId="34271" xr:uid="{C73C6165-B6CC-4AD8-8B8D-EA52AEEBD2DD}"/>
    <cellStyle name="normGreyNumUp 3 5" xfId="13885" xr:uid="{A595B095-E19F-47C7-A3A5-5E80CE4C1A23}"/>
    <cellStyle name="normGreyNumUp 3 5 2" xfId="34272" xr:uid="{9C37DCF5-4F6A-4BDC-9A0B-477D27B430AC}"/>
    <cellStyle name="normGreyNumUp 3 6" xfId="13886" xr:uid="{8935706E-7158-41F9-AC73-1DA6B505613B}"/>
    <cellStyle name="normGreyNumUp 3 6 2" xfId="34273" xr:uid="{8C15A802-53D5-4DB3-8722-3A642A521CB8}"/>
    <cellStyle name="normGreyNumUp 3 7" xfId="13887" xr:uid="{3B634404-B3E3-41D2-A07D-19B0946E4716}"/>
    <cellStyle name="normGreyNumUp 3 7 2" xfId="34274" xr:uid="{78581E8C-13D6-439C-8CB6-60216C30B9D3}"/>
    <cellStyle name="normGreyNumUp 3 8" xfId="13888" xr:uid="{579D99AE-9A37-47D0-9B37-EDDD2F64F015}"/>
    <cellStyle name="normGreyNumUp 3 8 2" xfId="34275" xr:uid="{9452BA2B-208B-4B5E-B261-C84E4191CA11}"/>
    <cellStyle name="normGreyNumUp 3 9" xfId="13889" xr:uid="{FC9B0DC7-D7C9-4CAE-B82F-44959A8A42E4}"/>
    <cellStyle name="normGreyNumUp 3 9 2" xfId="34276" xr:uid="{27893004-6DEE-4EEF-B676-F638F99114AB}"/>
    <cellStyle name="normGreyNumUp 4" xfId="13890" xr:uid="{3A0D8E3E-1ECB-4DD7-89B9-15256870BCF5}"/>
    <cellStyle name="normGreyNumUp 4 10" xfId="13891" xr:uid="{E9FD6250-19A7-4821-85F8-7599042BF682}"/>
    <cellStyle name="normGreyNumUp 4 10 2" xfId="34277" xr:uid="{39305F6E-9628-4B78-A081-62EC9F3F7BD3}"/>
    <cellStyle name="normGreyNumUp 4 11" xfId="34278" xr:uid="{ECC67B79-98A4-47DA-AB34-66F773C27E39}"/>
    <cellStyle name="normGreyNumUp 4 2" xfId="13892" xr:uid="{391AFABC-F0DC-4E93-A954-389F3513BA3D}"/>
    <cellStyle name="normGreyNumUp 4 2 10" xfId="34279" xr:uid="{F0E37463-4D62-4D7E-BAED-3C709006012A}"/>
    <cellStyle name="normGreyNumUp 4 2 2" xfId="13893" xr:uid="{B9F03D71-123A-4E33-8636-C69CB94E8E8C}"/>
    <cellStyle name="normGreyNumUp 4 2 2 2" xfId="34280" xr:uid="{3FF3B330-6A43-480C-8F15-2C47AE937693}"/>
    <cellStyle name="normGreyNumUp 4 2 3" xfId="13894" xr:uid="{E3BE0F66-73E9-40E9-8D92-0C09627BF918}"/>
    <cellStyle name="normGreyNumUp 4 2 3 2" xfId="34281" xr:uid="{BACE1110-F1D1-4056-B0BE-4E131CE39E42}"/>
    <cellStyle name="normGreyNumUp 4 2 4" xfId="13895" xr:uid="{6A51D492-5E49-4F21-9E69-0C668544D333}"/>
    <cellStyle name="normGreyNumUp 4 2 4 2" xfId="34282" xr:uid="{33FDF126-E3F4-4088-9FCA-D54B92195E6B}"/>
    <cellStyle name="normGreyNumUp 4 2 5" xfId="13896" xr:uid="{D829D28D-0B0C-4904-8F13-19107D52E46A}"/>
    <cellStyle name="normGreyNumUp 4 2 5 2" xfId="34283" xr:uid="{0DD9CC90-FC72-4023-9BC0-D3942EDC1591}"/>
    <cellStyle name="normGreyNumUp 4 2 6" xfId="13897" xr:uid="{93992A91-8770-425C-8ADB-16873C7D49B1}"/>
    <cellStyle name="normGreyNumUp 4 2 6 2" xfId="34284" xr:uid="{88BB6553-03DF-423A-95E1-989D68201168}"/>
    <cellStyle name="normGreyNumUp 4 2 7" xfId="13898" xr:uid="{35477F49-CEFF-4CF2-8AF5-9CDFBCEF819C}"/>
    <cellStyle name="normGreyNumUp 4 2 7 2" xfId="34285" xr:uid="{9DD87CA9-3C51-4CD3-8A96-B6C91B0075D9}"/>
    <cellStyle name="normGreyNumUp 4 2 8" xfId="13899" xr:uid="{C9CBA4A3-BD7D-4E7F-996F-F21491CB2C74}"/>
    <cellStyle name="normGreyNumUp 4 2 8 2" xfId="34286" xr:uid="{F5EFECAC-C3ED-4A41-82C4-C9A8B94EC5F0}"/>
    <cellStyle name="normGreyNumUp 4 2 9" xfId="13900" xr:uid="{56DFA6BD-479D-4710-9560-DCB76C49B14A}"/>
    <cellStyle name="normGreyNumUp 4 2 9 2" xfId="34287" xr:uid="{D1350CB9-F57A-4E6A-87FD-9633F5A1452C}"/>
    <cellStyle name="normGreyNumUp 4 3" xfId="13901" xr:uid="{5E415C0D-45A7-4037-9D69-DD1C3F42F0E5}"/>
    <cellStyle name="normGreyNumUp 4 3 2" xfId="34288" xr:uid="{6112A706-DE33-4544-8A09-254738023786}"/>
    <cellStyle name="normGreyNumUp 4 4" xfId="13902" xr:uid="{DA70CC3A-0C94-4D39-9261-EFDC60B3C7B8}"/>
    <cellStyle name="normGreyNumUp 4 4 2" xfId="34289" xr:uid="{06146A75-B3BB-4F6E-B4D9-B3A293FDB52C}"/>
    <cellStyle name="normGreyNumUp 4 5" xfId="13903" xr:uid="{076F3C68-4BD6-4C84-AA98-F088E03C92FC}"/>
    <cellStyle name="normGreyNumUp 4 5 2" xfId="34290" xr:uid="{9CB973AA-4209-4F6E-AA92-A1ACF20D69C8}"/>
    <cellStyle name="normGreyNumUp 4 6" xfId="13904" xr:uid="{8381BE47-E1B3-4583-B93D-C3CBA6F86A22}"/>
    <cellStyle name="normGreyNumUp 4 6 2" xfId="34291" xr:uid="{1AEB85A1-0EDF-477A-9587-C3E6E5C2CBF0}"/>
    <cellStyle name="normGreyNumUp 4 7" xfId="13905" xr:uid="{94278660-3508-4146-A505-5F309A02E43F}"/>
    <cellStyle name="normGreyNumUp 4 7 2" xfId="34292" xr:uid="{7C8E3623-D3D0-4C03-AEE7-E7C988BB948E}"/>
    <cellStyle name="normGreyNumUp 4 8" xfId="13906" xr:uid="{86337D98-288D-49AF-940A-D32FED02EB8E}"/>
    <cellStyle name="normGreyNumUp 4 8 2" xfId="34293" xr:uid="{51D13E56-403F-49C8-8F5B-21B490A8C7F5}"/>
    <cellStyle name="normGreyNumUp 4 9" xfId="13907" xr:uid="{CD6A0143-035B-42D5-BDCB-116B41446A33}"/>
    <cellStyle name="normGreyNumUp 4 9 2" xfId="34294" xr:uid="{1990173E-7712-4B62-AF80-ABC2407EEB55}"/>
    <cellStyle name="normGreyNumUp 5" xfId="13908" xr:uid="{CE71BC06-C148-409F-9223-D6A75042C56B}"/>
    <cellStyle name="normGreyNumUp 5 10" xfId="34295" xr:uid="{05E32934-9330-45FF-90DE-571AC0011A88}"/>
    <cellStyle name="normGreyNumUp 5 2" xfId="13909" xr:uid="{8091BC07-B6A3-41EA-A296-EEDC930B5B17}"/>
    <cellStyle name="normGreyNumUp 5 2 2" xfId="34296" xr:uid="{71E83C24-E815-4647-9602-968AEEA2AA2D}"/>
    <cellStyle name="normGreyNumUp 5 3" xfId="13910" xr:uid="{68D5F520-3E8A-48DC-AAC2-AEB865CD51CC}"/>
    <cellStyle name="normGreyNumUp 5 3 2" xfId="34297" xr:uid="{5DE9352E-6200-405C-854F-1A6EA00F7CEF}"/>
    <cellStyle name="normGreyNumUp 5 4" xfId="13911" xr:uid="{01B8EF9D-08DE-4765-8147-4B4E240ACD81}"/>
    <cellStyle name="normGreyNumUp 5 4 2" xfId="34298" xr:uid="{ABB80060-4F0F-4BE9-AF1B-14395041229F}"/>
    <cellStyle name="normGreyNumUp 5 5" xfId="13912" xr:uid="{A3BBD1AB-F597-46B1-941A-3F362AD37460}"/>
    <cellStyle name="normGreyNumUp 5 5 2" xfId="34299" xr:uid="{50695D57-2A35-468B-9DCC-1D11F1B545B0}"/>
    <cellStyle name="normGreyNumUp 5 6" xfId="13913" xr:uid="{A2E0D667-B63B-40FD-B8AD-1710A1046F2D}"/>
    <cellStyle name="normGreyNumUp 5 6 2" xfId="34300" xr:uid="{C3F3026B-D675-4A5A-8EAA-E3ACE1C59788}"/>
    <cellStyle name="normGreyNumUp 5 7" xfId="13914" xr:uid="{197B1748-8817-4D80-B543-1CF6F028A015}"/>
    <cellStyle name="normGreyNumUp 5 7 2" xfId="34301" xr:uid="{747E28B8-BAC5-422D-8B3A-AD4B6B4186CC}"/>
    <cellStyle name="normGreyNumUp 5 8" xfId="13915" xr:uid="{A67AE17D-9228-4CF8-9687-7E4B50BDD672}"/>
    <cellStyle name="normGreyNumUp 5 8 2" xfId="34302" xr:uid="{A96AE0D3-C144-4CD5-90DF-927D9D6141DB}"/>
    <cellStyle name="normGreyNumUp 5 9" xfId="13916" xr:uid="{DA37C662-431B-49CF-82DD-5A8899BB1DB7}"/>
    <cellStyle name="normGreyNumUp 5 9 2" xfId="34303" xr:uid="{1C08C9E5-64A4-4698-B628-3EA25EF66BF8}"/>
    <cellStyle name="normGreyNumUp 6" xfId="13917" xr:uid="{D4809729-80FE-4178-AFAD-353BC24041AF}"/>
    <cellStyle name="normGreyNumUp 6 2" xfId="34304" xr:uid="{7B0E3687-C72B-4DDC-B67F-D04D229F4B7E}"/>
    <cellStyle name="normGreyNumUp 7" xfId="13918" xr:uid="{2B5FF971-F62A-44FD-A738-B9C72AEAEA79}"/>
    <cellStyle name="normGreyNumUp 7 2" xfId="34305" xr:uid="{C7C7EC61-C203-4C3B-9595-29D425935ED7}"/>
    <cellStyle name="normGreyNumUp 8" xfId="13919" xr:uid="{42C32EF0-7C67-4C8A-8911-86972D6774AF}"/>
    <cellStyle name="normGreyNumUp 8 2" xfId="34306" xr:uid="{CACBE5EF-5B87-4329-AB62-ED9D7B5038F5}"/>
    <cellStyle name="normGreyNumUp 9" xfId="13920" xr:uid="{3CE6E27A-1DD1-451F-99BE-B991671AE99F}"/>
    <cellStyle name="normGreyNumUp 9 2" xfId="34307" xr:uid="{B3E5D488-27A7-4406-8F54-2D26BF2B3CA8}"/>
    <cellStyle name="normNum" xfId="458" xr:uid="{AC143DA5-0340-4CF4-9D91-9116AE3DBE6D}"/>
    <cellStyle name="normNum 10" xfId="13921" xr:uid="{A220A163-15ED-4114-9ADA-C4EC90B9AB31}"/>
    <cellStyle name="normNum 10 2" xfId="34308" xr:uid="{57640C83-4D89-4933-9D20-48D1F9D27271}"/>
    <cellStyle name="normNum 11" xfId="13922" xr:uid="{122ADCF5-4331-4321-AF54-CABC584E5FED}"/>
    <cellStyle name="normNum 11 2" xfId="34309" xr:uid="{1E16E7BD-D134-482E-8032-CFD0FA867654}"/>
    <cellStyle name="normNum 12" xfId="13923" xr:uid="{ED96B09E-1F72-4983-98E2-274164DBD23A}"/>
    <cellStyle name="normNum 12 2" xfId="34310" xr:uid="{7BFB7694-B12A-4FB0-BED9-3D941DE0AE96}"/>
    <cellStyle name="normNum 13" xfId="34311" xr:uid="{0CDC666B-9E4C-4ABD-B989-A64DADC1EA84}"/>
    <cellStyle name="normNum 2" xfId="13924" xr:uid="{50BF50FE-C042-45EE-91D7-D2F33BD91364}"/>
    <cellStyle name="normNum 2 10" xfId="13925" xr:uid="{445DB442-98F1-42ED-814D-40CF4188DA87}"/>
    <cellStyle name="normNum 2 10 2" xfId="34312" xr:uid="{3CC9FEE5-2CB6-4B04-BF6E-DCF5583FC4AE}"/>
    <cellStyle name="normNum 2 11" xfId="13926" xr:uid="{53E1E7C8-0204-4108-BC22-CCAE026D3259}"/>
    <cellStyle name="normNum 2 11 2" xfId="34313" xr:uid="{F235627A-2566-4F06-9911-DA6EC4DCA753}"/>
    <cellStyle name="normNum 2 12" xfId="34314" xr:uid="{F85AFAA4-0284-44D4-8341-94964650EB2C}"/>
    <cellStyle name="normNum 2 2" xfId="13927" xr:uid="{79DDE7E9-B162-4840-81B3-D34EE0E4171E}"/>
    <cellStyle name="normNum 2 2 10" xfId="13928" xr:uid="{0E1EEE01-0955-4939-9D1F-37EB0B692DFA}"/>
    <cellStyle name="normNum 2 2 10 2" xfId="34315" xr:uid="{5155CEA4-D990-43C8-B823-7E41F2A0C820}"/>
    <cellStyle name="normNum 2 2 11" xfId="34316" xr:uid="{A6E53F6A-B0EE-4683-931E-2DB532E53936}"/>
    <cellStyle name="normNum 2 2 2" xfId="13929" xr:uid="{33AA6455-E8CF-4F36-B62C-EE8AF8DC3670}"/>
    <cellStyle name="normNum 2 2 2 10" xfId="34317" xr:uid="{70F53A2B-33EC-4FAB-B82F-7944968DCC71}"/>
    <cellStyle name="normNum 2 2 2 2" xfId="13930" xr:uid="{5DB3DE6B-8C88-40A8-816A-974F05A09FCD}"/>
    <cellStyle name="normNum 2 2 2 2 2" xfId="34318" xr:uid="{B30CD17B-0CDA-470B-9CF0-6E2B5C30FBA6}"/>
    <cellStyle name="normNum 2 2 2 3" xfId="13931" xr:uid="{BC53050C-CD5C-42B6-9B2A-329A2AD47EE5}"/>
    <cellStyle name="normNum 2 2 2 3 2" xfId="34319" xr:uid="{BB7A9938-BCDD-4BC2-B753-67AA4072D47A}"/>
    <cellStyle name="normNum 2 2 2 4" xfId="13932" xr:uid="{FDDAE640-A1AF-4247-AED5-765FE5329B67}"/>
    <cellStyle name="normNum 2 2 2 4 2" xfId="34320" xr:uid="{770F7E24-22A9-465D-BFF8-8B46D1F949C7}"/>
    <cellStyle name="normNum 2 2 2 5" xfId="13933" xr:uid="{FBC6EA5F-986E-477B-BE69-ECD919BD0850}"/>
    <cellStyle name="normNum 2 2 2 5 2" xfId="34321" xr:uid="{93478D6E-1391-4708-BBD8-155B8EDF084A}"/>
    <cellStyle name="normNum 2 2 2 6" xfId="13934" xr:uid="{2419DC6E-7D2F-4F20-B3D8-09CC16E4F034}"/>
    <cellStyle name="normNum 2 2 2 6 2" xfId="34322" xr:uid="{F59DB126-ED1E-4DDA-ACB5-BAA77A9BC462}"/>
    <cellStyle name="normNum 2 2 2 7" xfId="13935" xr:uid="{A59BA83F-DD71-47B1-820E-82F73947C8E3}"/>
    <cellStyle name="normNum 2 2 2 7 2" xfId="34323" xr:uid="{A0D58C70-7066-40EC-8225-8D69325849FD}"/>
    <cellStyle name="normNum 2 2 2 8" xfId="13936" xr:uid="{BD3C78B0-C925-4C3D-9916-1643F6ECF7EE}"/>
    <cellStyle name="normNum 2 2 2 8 2" xfId="34324" xr:uid="{38F40507-3D8F-4E00-BE12-D8C1D8F3419B}"/>
    <cellStyle name="normNum 2 2 2 9" xfId="13937" xr:uid="{3CF0E4E7-E5C4-4667-866F-7E3C3EC2E68E}"/>
    <cellStyle name="normNum 2 2 2 9 2" xfId="34325" xr:uid="{85E123A5-E320-4B16-B88E-F7C4C0EB35F4}"/>
    <cellStyle name="normNum 2 2 3" xfId="13938" xr:uid="{EAE3BA37-878B-44DC-A085-CCF6841F5913}"/>
    <cellStyle name="normNum 2 2 3 2" xfId="34326" xr:uid="{C5B5CC65-76E4-42DA-B4B1-BB870AA77EBF}"/>
    <cellStyle name="normNum 2 2 4" xfId="13939" xr:uid="{41761FA3-4E74-425D-B7FC-0C83C741D8D4}"/>
    <cellStyle name="normNum 2 2 4 2" xfId="34327" xr:uid="{E5243A6D-A69A-412C-B9C9-B437F604D4E2}"/>
    <cellStyle name="normNum 2 2 5" xfId="13940" xr:uid="{8CC7785A-EAAE-4BD2-866B-1AA53963AF36}"/>
    <cellStyle name="normNum 2 2 5 2" xfId="34328" xr:uid="{50989096-2FE2-41C5-AC9E-92A777975D4B}"/>
    <cellStyle name="normNum 2 2 6" xfId="13941" xr:uid="{6A882E9F-F8F2-4CD7-BB9F-BB7DCC9ECDA1}"/>
    <cellStyle name="normNum 2 2 6 2" xfId="34329" xr:uid="{8B4640DB-8728-4DC6-834A-702CE9DC9DA5}"/>
    <cellStyle name="normNum 2 2 7" xfId="13942" xr:uid="{88C200C7-441F-471D-A574-1D3664F89237}"/>
    <cellStyle name="normNum 2 2 7 2" xfId="34330" xr:uid="{3E20B4F6-90F2-41E1-97EF-9B11C98DBB12}"/>
    <cellStyle name="normNum 2 2 8" xfId="13943" xr:uid="{D2EF1BEA-C16F-48A9-A30A-9BEE5B39F19A}"/>
    <cellStyle name="normNum 2 2 8 2" xfId="34331" xr:uid="{406E34E7-17DC-41F5-B923-083193F5B386}"/>
    <cellStyle name="normNum 2 2 9" xfId="13944" xr:uid="{8BC1F008-AE2D-41A0-B150-3910C2D835FB}"/>
    <cellStyle name="normNum 2 2 9 2" xfId="34332" xr:uid="{E080170A-5CD4-4439-A77A-22CA1580DD6A}"/>
    <cellStyle name="normNum 2 3" xfId="13945" xr:uid="{0D4748F8-32E8-46A3-BC6E-DDC2902684AA}"/>
    <cellStyle name="normNum 2 3 10" xfId="34333" xr:uid="{6A32C3DA-2243-43F9-9DBA-16C88C0C6CA0}"/>
    <cellStyle name="normNum 2 3 2" xfId="13946" xr:uid="{8BBC31E0-0758-4DF7-9616-15EAF74BED62}"/>
    <cellStyle name="normNum 2 3 2 2" xfId="34334" xr:uid="{AF78DD92-1758-4E4D-BC13-7132D12DDAEA}"/>
    <cellStyle name="normNum 2 3 3" xfId="13947" xr:uid="{41070C5C-2B3B-447F-AB7A-4AFA38912F54}"/>
    <cellStyle name="normNum 2 3 3 2" xfId="34335" xr:uid="{851E12DD-BD51-48D9-8F24-B20AF98CF680}"/>
    <cellStyle name="normNum 2 3 4" xfId="13948" xr:uid="{54B13985-F47F-4772-8315-0806830550E6}"/>
    <cellStyle name="normNum 2 3 4 2" xfId="34336" xr:uid="{DB148953-CD0F-45DA-8809-B3EC3364E993}"/>
    <cellStyle name="normNum 2 3 5" xfId="13949" xr:uid="{C55B3824-EBF6-45BE-AC22-500BAF494090}"/>
    <cellStyle name="normNum 2 3 5 2" xfId="34337" xr:uid="{0A35F056-3F99-489E-8D44-6447BE9D4BE4}"/>
    <cellStyle name="normNum 2 3 6" xfId="13950" xr:uid="{C2D67047-59CC-4D6D-8EE8-8426ADC0A21B}"/>
    <cellStyle name="normNum 2 3 6 2" xfId="34338" xr:uid="{013B14AF-EAA0-4315-B4A8-5F0E27CDCAB8}"/>
    <cellStyle name="normNum 2 3 7" xfId="13951" xr:uid="{761835AC-63C5-4D63-BFF1-9B8314D8AD2C}"/>
    <cellStyle name="normNum 2 3 7 2" xfId="34339" xr:uid="{60EC9DD9-7EDF-4936-8105-9251A16D150F}"/>
    <cellStyle name="normNum 2 3 8" xfId="13952" xr:uid="{E1F361DF-EC60-4CEE-A033-895A2C0D2766}"/>
    <cellStyle name="normNum 2 3 8 2" xfId="34340" xr:uid="{5429AF7F-DDB8-4D98-BE67-172FCDB73DAF}"/>
    <cellStyle name="normNum 2 3 9" xfId="13953" xr:uid="{5DF40D07-5C9B-4D97-B4F3-28C25284011E}"/>
    <cellStyle name="normNum 2 3 9 2" xfId="34341" xr:uid="{D8D039FA-2329-4992-9BB8-520BF87A6420}"/>
    <cellStyle name="normNum 2 4" xfId="13954" xr:uid="{87B6B9B2-9415-48AD-BE04-E139C5FCC6E9}"/>
    <cellStyle name="normNum 2 4 2" xfId="34342" xr:uid="{AE7230F2-D58A-4EE9-A6D9-4C60DD5DA867}"/>
    <cellStyle name="normNum 2 5" xfId="13955" xr:uid="{9BD83502-8104-4F0A-838E-26500542874A}"/>
    <cellStyle name="normNum 2 5 2" xfId="34343" xr:uid="{3311D065-E1DB-4FFD-B622-5A015D66AA36}"/>
    <cellStyle name="normNum 2 6" xfId="13956" xr:uid="{0AD4FA61-6106-4F7D-883F-D63910C020AC}"/>
    <cellStyle name="normNum 2 6 2" xfId="34344" xr:uid="{D6C0BBD7-5846-4B90-8A0C-444AA50CA082}"/>
    <cellStyle name="normNum 2 7" xfId="13957" xr:uid="{071A7242-12D9-480E-AD8B-6AAD6171F7F5}"/>
    <cellStyle name="normNum 2 7 2" xfId="34345" xr:uid="{C94A87D0-FA40-4B64-96D7-5EDBE5DAFC2D}"/>
    <cellStyle name="normNum 2 8" xfId="13958" xr:uid="{EDE3D9D9-D0DC-4BEF-A5C5-0217F7A8A43C}"/>
    <cellStyle name="normNum 2 8 2" xfId="34346" xr:uid="{BBBFED13-2C29-4C1C-AA7B-179F9C04DF0C}"/>
    <cellStyle name="normNum 2 9" xfId="13959" xr:uid="{43587129-8757-47EB-8271-E7C258281EB4}"/>
    <cellStyle name="normNum 2 9 2" xfId="34347" xr:uid="{7C6490E1-E4B2-4100-A8BA-8CCEB2DB757E}"/>
    <cellStyle name="normNum 3" xfId="13960" xr:uid="{934C2564-15FA-40DC-8D16-5439AB3504FB}"/>
    <cellStyle name="normNum 3 10" xfId="13961" xr:uid="{0E30EE73-FDCF-4AA2-9302-789C1DE14F6B}"/>
    <cellStyle name="normNum 3 10 2" xfId="34348" xr:uid="{23BF9835-0BE5-4412-A5D9-0E571F64B592}"/>
    <cellStyle name="normNum 3 11" xfId="13962" xr:uid="{DA8A5206-A726-49D0-812B-3BAFCEB55D98}"/>
    <cellStyle name="normNum 3 11 2" xfId="34349" xr:uid="{EA901D8D-1C70-43E7-9DF8-EA5D7E0C2A0B}"/>
    <cellStyle name="normNum 3 12" xfId="34350" xr:uid="{9B821C2D-AF76-4833-87AB-C2C98A62C7FB}"/>
    <cellStyle name="normNum 3 2" xfId="13963" xr:uid="{1A79F8EA-9D5B-40CA-93FD-CEEEF60620CD}"/>
    <cellStyle name="normNum 3 2 10" xfId="13964" xr:uid="{AFE9BBFE-EFF4-4D95-8B9E-BB254D92D293}"/>
    <cellStyle name="normNum 3 2 10 2" xfId="34351" xr:uid="{1B5BD5F5-9785-4B74-B91A-99F90F239495}"/>
    <cellStyle name="normNum 3 2 11" xfId="34352" xr:uid="{17EB9FCD-D430-4B5D-B033-2D3D99085B50}"/>
    <cellStyle name="normNum 3 2 2" xfId="13965" xr:uid="{BB310912-978A-4C97-A811-A881694100AF}"/>
    <cellStyle name="normNum 3 2 2 10" xfId="34353" xr:uid="{E5AD2C60-A229-4EE0-A26E-6BA359B0094E}"/>
    <cellStyle name="normNum 3 2 2 2" xfId="13966" xr:uid="{98F0EA52-8766-428E-A898-0A6CA153F92F}"/>
    <cellStyle name="normNum 3 2 2 2 2" xfId="34354" xr:uid="{F3D84DFD-134B-43AC-8A4C-02394496C367}"/>
    <cellStyle name="normNum 3 2 2 3" xfId="13967" xr:uid="{EF9F8D75-BBDF-4844-AA5A-EC6BBF804DA1}"/>
    <cellStyle name="normNum 3 2 2 3 2" xfId="34355" xr:uid="{85BEC10C-1ECC-4C52-9AA7-11D563F07556}"/>
    <cellStyle name="normNum 3 2 2 4" xfId="13968" xr:uid="{5EED3BD4-3D11-428C-B1FE-2C3746CEC4C8}"/>
    <cellStyle name="normNum 3 2 2 4 2" xfId="34356" xr:uid="{E5CD2C4F-2F43-4124-8CE2-8CB96868BE2E}"/>
    <cellStyle name="normNum 3 2 2 5" xfId="13969" xr:uid="{F2A3A1E2-F3EC-42EC-A0BC-5A85F68CA6CD}"/>
    <cellStyle name="normNum 3 2 2 5 2" xfId="34357" xr:uid="{2B3D9559-E55F-45F9-A039-B39BF011D31A}"/>
    <cellStyle name="normNum 3 2 2 6" xfId="13970" xr:uid="{3D8BD0AF-AADD-49DF-B52A-A50EFDFB520D}"/>
    <cellStyle name="normNum 3 2 2 6 2" xfId="34358" xr:uid="{7D48A0E0-278D-47F1-9DDF-45BE1D261FB5}"/>
    <cellStyle name="normNum 3 2 2 7" xfId="13971" xr:uid="{23875344-6DA8-452A-BA83-D476D1D05244}"/>
    <cellStyle name="normNum 3 2 2 7 2" xfId="34359" xr:uid="{ED060FDC-9B19-4E44-96F7-C848B7CEA80C}"/>
    <cellStyle name="normNum 3 2 2 8" xfId="13972" xr:uid="{B202287A-2FA8-47D4-818C-F88B44480687}"/>
    <cellStyle name="normNum 3 2 2 8 2" xfId="34360" xr:uid="{D74D62F4-88B1-4AB6-8200-B60610BB0D86}"/>
    <cellStyle name="normNum 3 2 2 9" xfId="13973" xr:uid="{4F7B7E6A-9C53-4A65-B734-381DE3E192AA}"/>
    <cellStyle name="normNum 3 2 2 9 2" xfId="34361" xr:uid="{67A1FBD0-2B6A-4E43-8FEB-236F9972266B}"/>
    <cellStyle name="normNum 3 2 3" xfId="13974" xr:uid="{1E850E0F-8CED-4700-9B91-AB83612202C3}"/>
    <cellStyle name="normNum 3 2 3 2" xfId="34362" xr:uid="{527576EA-4CB8-4E5C-B9F0-74F7DBA6F10A}"/>
    <cellStyle name="normNum 3 2 4" xfId="13975" xr:uid="{90B2F224-2B6E-4540-9337-CED2F4235F97}"/>
    <cellStyle name="normNum 3 2 4 2" xfId="34363" xr:uid="{E7D7CAEA-A85D-4B1D-937B-0BCAF2A82FEE}"/>
    <cellStyle name="normNum 3 2 5" xfId="13976" xr:uid="{339EC390-D415-4FF3-BEF8-E6704341F0C3}"/>
    <cellStyle name="normNum 3 2 5 2" xfId="34364" xr:uid="{D263D00D-4906-4206-85C0-EA02BA462B41}"/>
    <cellStyle name="normNum 3 2 6" xfId="13977" xr:uid="{5CDB84A7-6226-4EB3-B189-A7EC80A9CB56}"/>
    <cellStyle name="normNum 3 2 6 2" xfId="34365" xr:uid="{3002F4D8-D118-4073-AA0B-3F7F41D66FC0}"/>
    <cellStyle name="normNum 3 2 7" xfId="13978" xr:uid="{F3DE035C-CEFE-4BB5-B17E-78025F1BC7CC}"/>
    <cellStyle name="normNum 3 2 7 2" xfId="34366" xr:uid="{FDE68EB1-B0A4-48B0-A60D-A5D460A6CDEF}"/>
    <cellStyle name="normNum 3 2 8" xfId="13979" xr:uid="{0C618CD5-1039-4141-ADE5-A0BC12E6368B}"/>
    <cellStyle name="normNum 3 2 8 2" xfId="34367" xr:uid="{13EDB37F-29B5-42D3-B2C1-1E6EB9680EB6}"/>
    <cellStyle name="normNum 3 2 9" xfId="13980" xr:uid="{360F17FD-EA28-47F7-B963-FD4F5480E3D1}"/>
    <cellStyle name="normNum 3 2 9 2" xfId="34368" xr:uid="{30E2505A-3DD6-46B0-B9E0-BA2D5AE89100}"/>
    <cellStyle name="normNum 3 3" xfId="13981" xr:uid="{B87E454C-C450-4502-9373-B2434E657DAB}"/>
    <cellStyle name="normNum 3 3 10" xfId="34369" xr:uid="{0436D780-2EAD-4C80-8457-9DDCC53AE571}"/>
    <cellStyle name="normNum 3 3 2" xfId="13982" xr:uid="{E1200BD7-2C50-4F27-8548-0DB4CCD6A523}"/>
    <cellStyle name="normNum 3 3 2 2" xfId="34370" xr:uid="{764B408A-385F-4903-9FBE-5961C6707830}"/>
    <cellStyle name="normNum 3 3 3" xfId="13983" xr:uid="{FE78C8CB-C69B-495B-A751-4C94FF1558BE}"/>
    <cellStyle name="normNum 3 3 3 2" xfId="34371" xr:uid="{08846966-8B0C-441E-8966-7001A8CD5567}"/>
    <cellStyle name="normNum 3 3 4" xfId="13984" xr:uid="{819459CD-D15A-4B78-B290-29CB1D351EDB}"/>
    <cellStyle name="normNum 3 3 4 2" xfId="34372" xr:uid="{36029A9C-9A33-4601-8FBD-0E26153BD2DD}"/>
    <cellStyle name="normNum 3 3 5" xfId="13985" xr:uid="{A73E3F94-F395-4F56-AC11-2FF5E2532FC5}"/>
    <cellStyle name="normNum 3 3 5 2" xfId="34373" xr:uid="{1B8E2231-69DC-4373-B0C3-D5C23A690DB1}"/>
    <cellStyle name="normNum 3 3 6" xfId="13986" xr:uid="{768182C4-C10E-4D39-9FE2-34FB444D3A36}"/>
    <cellStyle name="normNum 3 3 6 2" xfId="34374" xr:uid="{D3A179A0-3533-4316-ACF0-7D31DB766B83}"/>
    <cellStyle name="normNum 3 3 7" xfId="13987" xr:uid="{DFE470F9-357B-4620-995E-66007D080533}"/>
    <cellStyle name="normNum 3 3 7 2" xfId="34375" xr:uid="{A49F21AA-50D7-4688-8133-C7FEEDB8CCA2}"/>
    <cellStyle name="normNum 3 3 8" xfId="13988" xr:uid="{F8AFC8C0-F634-4E87-A3DE-DA7F1AABE9F7}"/>
    <cellStyle name="normNum 3 3 8 2" xfId="34376" xr:uid="{F1C464F2-BBE1-4123-8631-80799C079E66}"/>
    <cellStyle name="normNum 3 3 9" xfId="13989" xr:uid="{C97CAE86-474C-429F-946A-D475D15E9ACD}"/>
    <cellStyle name="normNum 3 3 9 2" xfId="34377" xr:uid="{CF51344C-C19C-43E1-8B4C-68CD848C4F27}"/>
    <cellStyle name="normNum 3 4" xfId="13990" xr:uid="{A74EBED6-F3A8-485F-AE66-061ADC0952B9}"/>
    <cellStyle name="normNum 3 4 2" xfId="34378" xr:uid="{AC0457F5-87C7-4F6A-8A8F-8EB61540176D}"/>
    <cellStyle name="normNum 3 5" xfId="13991" xr:uid="{6350B2FF-92D3-49D6-AA92-3DC84D2DB903}"/>
    <cellStyle name="normNum 3 5 2" xfId="34379" xr:uid="{807382E2-293B-47C7-9B76-5570CE839B39}"/>
    <cellStyle name="normNum 3 6" xfId="13992" xr:uid="{CADA7E1B-9FB0-49FF-99FA-FC141D91F59F}"/>
    <cellStyle name="normNum 3 6 2" xfId="34380" xr:uid="{4337D21F-49CD-4C6F-85CE-E132E5109216}"/>
    <cellStyle name="normNum 3 7" xfId="13993" xr:uid="{A42198FE-4888-4334-B92B-932BB1472E6A}"/>
    <cellStyle name="normNum 3 7 2" xfId="34381" xr:uid="{105C1FF0-6551-439D-A0A9-DEA2FAA6947A}"/>
    <cellStyle name="normNum 3 8" xfId="13994" xr:uid="{403B57A8-0BC1-49B0-8331-30FD6D2CD506}"/>
    <cellStyle name="normNum 3 8 2" xfId="34382" xr:uid="{E5287920-6F06-47D5-9C2D-B74284AF7B5F}"/>
    <cellStyle name="normNum 3 9" xfId="13995" xr:uid="{73BC7A05-7A55-47F5-BC83-1E42E9F936E7}"/>
    <cellStyle name="normNum 3 9 2" xfId="34383" xr:uid="{560EB366-D19F-46FE-AA9E-7EB1F88E6803}"/>
    <cellStyle name="normNum 4" xfId="13996" xr:uid="{CD181F9C-A655-4450-9E80-A986BFB9DADF}"/>
    <cellStyle name="normNum 4 10" xfId="13997" xr:uid="{8626D07A-D5F9-47E9-8DF0-9DCB46AA376A}"/>
    <cellStyle name="normNum 4 10 2" xfId="34384" xr:uid="{880CEF7B-1154-4889-824D-869ECAF11C56}"/>
    <cellStyle name="normNum 4 11" xfId="34385" xr:uid="{D7E84D27-4272-4B8C-8F0A-367B0700672B}"/>
    <cellStyle name="normNum 4 2" xfId="13998" xr:uid="{2A5D1C99-E511-42BF-AAB3-1539D1D307FB}"/>
    <cellStyle name="normNum 4 2 10" xfId="34386" xr:uid="{2FBCBCDD-23B9-4D03-9568-3C9F3AD1CED8}"/>
    <cellStyle name="normNum 4 2 2" xfId="13999" xr:uid="{32324478-9708-48DB-890F-B1DCEB4279A6}"/>
    <cellStyle name="normNum 4 2 2 2" xfId="34387" xr:uid="{C3916FE9-D5D1-4325-9856-9B6948E5D891}"/>
    <cellStyle name="normNum 4 2 3" xfId="14000" xr:uid="{1F6C2614-AB98-434B-AE2F-0346C8A5C7D1}"/>
    <cellStyle name="normNum 4 2 3 2" xfId="34388" xr:uid="{BB75C119-B0AE-4CB9-80C0-F8A56E40BC94}"/>
    <cellStyle name="normNum 4 2 4" xfId="14001" xr:uid="{CDA682AE-49A9-45A3-891D-8503A3C6B0BF}"/>
    <cellStyle name="normNum 4 2 4 2" xfId="34389" xr:uid="{68AF4059-36F1-4C32-B2E3-26EB8E2B2F26}"/>
    <cellStyle name="normNum 4 2 5" xfId="14002" xr:uid="{8BF9E4D5-1787-4324-8663-40C544C5BA1B}"/>
    <cellStyle name="normNum 4 2 5 2" xfId="34390" xr:uid="{120CEDE3-A8DA-4BD2-8EB4-7B55E301A1AB}"/>
    <cellStyle name="normNum 4 2 6" xfId="14003" xr:uid="{4C0621B2-DF3C-4C4E-9AE0-0B2883A727C6}"/>
    <cellStyle name="normNum 4 2 6 2" xfId="34391" xr:uid="{C6C17ABA-3D39-42C4-A374-8C0093F11B76}"/>
    <cellStyle name="normNum 4 2 7" xfId="14004" xr:uid="{EC809650-51D4-4009-901C-338A3FC2011A}"/>
    <cellStyle name="normNum 4 2 7 2" xfId="34392" xr:uid="{0F1C7283-A18E-4DBD-B841-CA80C5378BD2}"/>
    <cellStyle name="normNum 4 2 8" xfId="14005" xr:uid="{21B0A334-21D5-463B-8764-FC81C41D9CFE}"/>
    <cellStyle name="normNum 4 2 8 2" xfId="34393" xr:uid="{367FB085-1B3F-4778-A962-A196358BE048}"/>
    <cellStyle name="normNum 4 2 9" xfId="14006" xr:uid="{9CB6E4DC-A227-4AAD-B756-B6C12D29C20C}"/>
    <cellStyle name="normNum 4 2 9 2" xfId="34394" xr:uid="{F5474174-618A-44EA-B2BF-4B69C6D8F481}"/>
    <cellStyle name="normNum 4 3" xfId="14007" xr:uid="{A36F7D5D-CEC6-4B46-A238-4B90EFC14A34}"/>
    <cellStyle name="normNum 4 3 2" xfId="34395" xr:uid="{E91A7D92-5FA6-4F8E-8E00-DA185B0C7CD5}"/>
    <cellStyle name="normNum 4 4" xfId="14008" xr:uid="{7F733D76-35AB-44E7-9C2E-7614AD5529D0}"/>
    <cellStyle name="normNum 4 4 2" xfId="34396" xr:uid="{FB8C5EBF-E4B1-49EF-A942-7441D192D40B}"/>
    <cellStyle name="normNum 4 5" xfId="14009" xr:uid="{83FA826B-2573-4606-996F-C1AAED0BBE65}"/>
    <cellStyle name="normNum 4 5 2" xfId="34397" xr:uid="{EAC0C87A-A3B5-4229-BD38-EA560BA9012B}"/>
    <cellStyle name="normNum 4 6" xfId="14010" xr:uid="{063C20CF-D2F9-4273-9417-F60E91ADECA5}"/>
    <cellStyle name="normNum 4 6 2" xfId="34398" xr:uid="{AF44C952-BC69-4E59-9BB9-94F63ADF5D5E}"/>
    <cellStyle name="normNum 4 7" xfId="14011" xr:uid="{44F9A2C7-19B3-449B-901C-B9B3B5410FB9}"/>
    <cellStyle name="normNum 4 7 2" xfId="34399" xr:uid="{89F8FAC6-1CCC-4E63-BDFF-7A4E5434C355}"/>
    <cellStyle name="normNum 4 8" xfId="14012" xr:uid="{DF099B99-BD24-4517-B161-BAEDC781776D}"/>
    <cellStyle name="normNum 4 8 2" xfId="34400" xr:uid="{B63452D7-19CB-419A-ADDB-37FC28309B55}"/>
    <cellStyle name="normNum 4 9" xfId="14013" xr:uid="{67B97250-61B1-4BC9-AA2A-0083FD7D540F}"/>
    <cellStyle name="normNum 4 9 2" xfId="34401" xr:uid="{878BF447-54DF-471A-A7F6-7FB3FF26377F}"/>
    <cellStyle name="normNum 5" xfId="14014" xr:uid="{9809CFBD-DF08-4BDC-AC3C-DD1BE20FB642}"/>
    <cellStyle name="normNum 5 10" xfId="34402" xr:uid="{58533DC6-7588-4032-871A-01E009DCD061}"/>
    <cellStyle name="normNum 5 2" xfId="14015" xr:uid="{C653C75A-50CD-40B2-9978-A6D5EB03F100}"/>
    <cellStyle name="normNum 5 2 2" xfId="34403" xr:uid="{44DD079B-B01A-46F4-90BD-EA4110FF3A11}"/>
    <cellStyle name="normNum 5 3" xfId="14016" xr:uid="{06A5CD22-ADF3-4288-9C29-F1E8057FAEF1}"/>
    <cellStyle name="normNum 5 3 2" xfId="34404" xr:uid="{B3940ED5-59F0-42F2-9994-C8565C006050}"/>
    <cellStyle name="normNum 5 4" xfId="14017" xr:uid="{317C39D0-F712-473C-8820-4AAFA338A958}"/>
    <cellStyle name="normNum 5 4 2" xfId="34405" xr:uid="{4CF8F33E-1113-41BD-BF29-8691F4F407B8}"/>
    <cellStyle name="normNum 5 5" xfId="14018" xr:uid="{7D6DBC6B-4FAC-4E6F-952E-43425CE5C0A9}"/>
    <cellStyle name="normNum 5 5 2" xfId="34406" xr:uid="{A3D28EC8-1CA5-464F-BE35-52F2D94D307F}"/>
    <cellStyle name="normNum 5 6" xfId="14019" xr:uid="{211ACB4C-97EC-47BB-839C-3502E1868DB9}"/>
    <cellStyle name="normNum 5 6 2" xfId="34407" xr:uid="{43C6FC57-256D-40E9-ACDB-60636127D92D}"/>
    <cellStyle name="normNum 5 7" xfId="14020" xr:uid="{FCD2D1CF-1C27-4E30-8169-9B4DDE85F10C}"/>
    <cellStyle name="normNum 5 7 2" xfId="34408" xr:uid="{626A26B3-CCA6-4F5B-9BE0-2229E27EDEDF}"/>
    <cellStyle name="normNum 5 8" xfId="14021" xr:uid="{E76E937E-4DAD-42EC-BD53-7FA1EE6C266C}"/>
    <cellStyle name="normNum 5 8 2" xfId="34409" xr:uid="{1D75552B-FF40-4F7E-989B-6D9B1CBE195A}"/>
    <cellStyle name="normNum 5 9" xfId="14022" xr:uid="{1DC4E275-945D-472A-BFDC-4ECEBEDF1482}"/>
    <cellStyle name="normNum 5 9 2" xfId="34410" xr:uid="{013A98CF-B936-47B8-A46B-0DE189AF2E9C}"/>
    <cellStyle name="normNum 6" xfId="14023" xr:uid="{867A6F36-C4A6-447A-AC19-0F1FDB599C78}"/>
    <cellStyle name="normNum 6 2" xfId="34411" xr:uid="{86D2BF78-C3A1-4385-B433-6347B148FC5C}"/>
    <cellStyle name="normNum 7" xfId="14024" xr:uid="{0BB54ABA-9C11-42BD-BE28-2E0837606FBB}"/>
    <cellStyle name="normNum 7 2" xfId="34412" xr:uid="{AC3D82EB-DC51-43E3-AE17-D824E1A0A9EB}"/>
    <cellStyle name="normNum 8" xfId="14025" xr:uid="{7C7C5034-7F83-4118-886E-8EC1912D42D2}"/>
    <cellStyle name="normNum 8 2" xfId="34413" xr:uid="{F2B19269-ADDF-43DA-8427-3E708C36C229}"/>
    <cellStyle name="normNum 9" xfId="14026" xr:uid="{5D22303D-1F7D-4375-A708-3679645F7BC6}"/>
    <cellStyle name="normNum 9 2" xfId="34414" xr:uid="{3AB84C56-5C26-400F-95D3-0FC1277DED93}"/>
    <cellStyle name="normNum2" xfId="459" xr:uid="{3F177BF5-FBE8-41B6-BF32-430E4A9ABB9D}"/>
    <cellStyle name="normNum2 10" xfId="14027" xr:uid="{DE7E8598-D9D2-439F-888A-1A95F80068EE}"/>
    <cellStyle name="normNum2 10 2" xfId="34415" xr:uid="{BFC9B850-0755-44B0-B649-1FFBE9C17EA2}"/>
    <cellStyle name="normNum2 11" xfId="14028" xr:uid="{4DF21F87-5015-4C97-A61D-07B8659C92CE}"/>
    <cellStyle name="normNum2 11 2" xfId="34416" xr:uid="{6A00C238-D7A0-45C1-A02C-44AF3A4D65EF}"/>
    <cellStyle name="normNum2 12" xfId="14029" xr:uid="{A6DDE3DA-1609-486B-AFA2-2A74C8744D15}"/>
    <cellStyle name="normNum2 12 2" xfId="34417" xr:uid="{C7C396EC-AC75-4E89-A6AA-78FD93B14625}"/>
    <cellStyle name="normNum2 13" xfId="34418" xr:uid="{729946AA-8C83-4052-8357-022A27E343DD}"/>
    <cellStyle name="normNum2 2" xfId="14030" xr:uid="{2C848E22-F775-48A8-A07E-9C953026C67E}"/>
    <cellStyle name="normNum2 2 10" xfId="14031" xr:uid="{95568864-4C68-4A66-817E-8928E7B8E5A1}"/>
    <cellStyle name="normNum2 2 10 2" xfId="34419" xr:uid="{0F935F67-92DD-4F14-B4E7-14192D391DC7}"/>
    <cellStyle name="normNum2 2 11" xfId="14032" xr:uid="{7520E014-1AF5-4090-BFA6-5371307AA9EE}"/>
    <cellStyle name="normNum2 2 11 2" xfId="34420" xr:uid="{ACC40B4D-E6BA-4287-B57D-7FF066B5F2FF}"/>
    <cellStyle name="normNum2 2 12" xfId="34421" xr:uid="{2CD942A7-6FAF-422C-ACCB-82A3D1A985DE}"/>
    <cellStyle name="normNum2 2 2" xfId="14033" xr:uid="{EB2F00B3-90D0-4D66-901A-24E749DB42BC}"/>
    <cellStyle name="normNum2 2 2 10" xfId="14034" xr:uid="{2917858B-A254-4029-81CF-A835CAEE5A11}"/>
    <cellStyle name="normNum2 2 2 10 2" xfId="34422" xr:uid="{FE021D1D-E4CD-443F-9F1A-D8C115DB2114}"/>
    <cellStyle name="normNum2 2 2 11" xfId="34423" xr:uid="{596C1DA8-6A04-4242-B482-FE00DEF0885A}"/>
    <cellStyle name="normNum2 2 2 2" xfId="14035" xr:uid="{4BA67924-D287-44A0-AD65-A7B9A36DA17E}"/>
    <cellStyle name="normNum2 2 2 2 10" xfId="34424" xr:uid="{56223AF6-CC3D-4A78-92B6-060F3809ABE2}"/>
    <cellStyle name="normNum2 2 2 2 2" xfId="14036" xr:uid="{F787840E-4DE5-4294-A16B-993638C1C9AB}"/>
    <cellStyle name="normNum2 2 2 2 2 2" xfId="34425" xr:uid="{0B0F3AAC-11AD-47C1-91F4-305597D4D4B6}"/>
    <cellStyle name="normNum2 2 2 2 3" xfId="14037" xr:uid="{BE38F4D9-B061-4921-A3CB-9965E213BDC7}"/>
    <cellStyle name="normNum2 2 2 2 3 2" xfId="34426" xr:uid="{45225E19-E7A1-4774-84C2-43F38623B96F}"/>
    <cellStyle name="normNum2 2 2 2 4" xfId="14038" xr:uid="{0E65F476-326F-4D10-BB44-53CA165DFBBF}"/>
    <cellStyle name="normNum2 2 2 2 4 2" xfId="34427" xr:uid="{E9FAD4CB-72D4-4A53-8449-C1A0AAA014B0}"/>
    <cellStyle name="normNum2 2 2 2 5" xfId="14039" xr:uid="{54DCCE2B-14CB-4D50-8B57-65A3AAD15282}"/>
    <cellStyle name="normNum2 2 2 2 5 2" xfId="34428" xr:uid="{CCCF710A-2CAE-44EE-A20F-E64A7F62421A}"/>
    <cellStyle name="normNum2 2 2 2 6" xfId="14040" xr:uid="{FA263AB1-5313-4F8F-96CE-6C2D4BEC9727}"/>
    <cellStyle name="normNum2 2 2 2 6 2" xfId="34429" xr:uid="{4D64BE9F-5FEC-4D2B-8E39-A6981950BB86}"/>
    <cellStyle name="normNum2 2 2 2 7" xfId="14041" xr:uid="{483C0955-AF96-4D35-AF59-B666BEB7EE27}"/>
    <cellStyle name="normNum2 2 2 2 7 2" xfId="34430" xr:uid="{905B81E7-4FA8-4F10-BFF1-2E387251F737}"/>
    <cellStyle name="normNum2 2 2 2 8" xfId="14042" xr:uid="{832043E0-09B0-48C5-A4F6-C0D1A0E6D5A8}"/>
    <cellStyle name="normNum2 2 2 2 8 2" xfId="34431" xr:uid="{ECCBC175-9AC1-4552-A0AD-7045B7C4CFB3}"/>
    <cellStyle name="normNum2 2 2 2 9" xfId="14043" xr:uid="{98FF185B-037F-442D-8A3A-7773D51224B5}"/>
    <cellStyle name="normNum2 2 2 2 9 2" xfId="34432" xr:uid="{33E8AB13-C2ED-4FE4-8881-49F8FD18021A}"/>
    <cellStyle name="normNum2 2 2 3" xfId="14044" xr:uid="{67909812-0BA6-406C-AF14-D1BD81481565}"/>
    <cellStyle name="normNum2 2 2 3 2" xfId="34433" xr:uid="{466AD6CD-89AF-4E9E-A86E-A31A4BCBEC68}"/>
    <cellStyle name="normNum2 2 2 4" xfId="14045" xr:uid="{68750B40-9DC5-4DA8-A4EE-4A4278876A76}"/>
    <cellStyle name="normNum2 2 2 4 2" xfId="34434" xr:uid="{3F33B2CD-57F8-466C-8A10-39737BA16112}"/>
    <cellStyle name="normNum2 2 2 5" xfId="14046" xr:uid="{2EA4E79F-0A52-4C71-A1EC-49139D46F012}"/>
    <cellStyle name="normNum2 2 2 5 2" xfId="34435" xr:uid="{F32AF97A-D604-4CE4-B0B9-3A6D913B9970}"/>
    <cellStyle name="normNum2 2 2 6" xfId="14047" xr:uid="{89AEF65A-0560-4747-BA55-10E864BF3C32}"/>
    <cellStyle name="normNum2 2 2 6 2" xfId="34436" xr:uid="{05FFC921-EAFC-416B-80B0-7876FF83D63E}"/>
    <cellStyle name="normNum2 2 2 7" xfId="14048" xr:uid="{FB76DF31-6F4B-4F51-A396-9BD5E7E590F0}"/>
    <cellStyle name="normNum2 2 2 7 2" xfId="34437" xr:uid="{C4D656D9-009A-4ED4-BE8F-B67A91F677E4}"/>
    <cellStyle name="normNum2 2 2 8" xfId="14049" xr:uid="{89FB33CA-F20F-44EE-937A-66060D3BE182}"/>
    <cellStyle name="normNum2 2 2 8 2" xfId="34438" xr:uid="{7D5BC9EA-233E-4D19-9002-CDB452A837F5}"/>
    <cellStyle name="normNum2 2 2 9" xfId="14050" xr:uid="{99807135-0B4E-4C78-B7EE-5B782AF3BA36}"/>
    <cellStyle name="normNum2 2 2 9 2" xfId="34439" xr:uid="{934D7DA3-1E3F-4F55-847F-99E22896C167}"/>
    <cellStyle name="normNum2 2 3" xfId="14051" xr:uid="{41682996-88FE-47D1-AB82-B3844B9A7D98}"/>
    <cellStyle name="normNum2 2 3 10" xfId="34440" xr:uid="{665A4894-D9F0-4241-A28B-9D0C446E5FA6}"/>
    <cellStyle name="normNum2 2 3 2" xfId="14052" xr:uid="{BF3328CC-8052-46DB-9204-691EC3648370}"/>
    <cellStyle name="normNum2 2 3 2 2" xfId="34441" xr:uid="{D9989C7B-16AE-4206-97F0-46AC5C180F4F}"/>
    <cellStyle name="normNum2 2 3 3" xfId="14053" xr:uid="{BAC0EAA0-0956-4B2A-8F99-636B72CCE06E}"/>
    <cellStyle name="normNum2 2 3 3 2" xfId="34442" xr:uid="{255508D8-264C-41F3-97FC-B7CB774C3E4C}"/>
    <cellStyle name="normNum2 2 3 4" xfId="14054" xr:uid="{BA1C137F-C32C-42D6-B496-886B890AF9A0}"/>
    <cellStyle name="normNum2 2 3 4 2" xfId="34443" xr:uid="{AEECB5BF-E4B0-4191-8644-09F0A145C5DD}"/>
    <cellStyle name="normNum2 2 3 5" xfId="14055" xr:uid="{4CAB112F-9D47-414E-AFB6-B27F2D89F089}"/>
    <cellStyle name="normNum2 2 3 5 2" xfId="34444" xr:uid="{B4CB9DBB-DB35-4CD6-93FB-DEC312820BAB}"/>
    <cellStyle name="normNum2 2 3 6" xfId="14056" xr:uid="{1D08F112-E7DF-4D4D-AD99-C32CE4E97924}"/>
    <cellStyle name="normNum2 2 3 6 2" xfId="34445" xr:uid="{C65F14D7-7ADE-4093-ADF5-7DE4D289A8AF}"/>
    <cellStyle name="normNum2 2 3 7" xfId="14057" xr:uid="{CD35ED4D-3DF3-4683-892B-21F6568B6D70}"/>
    <cellStyle name="normNum2 2 3 7 2" xfId="34446" xr:uid="{2332E680-955C-46DC-B093-BC994E435CC6}"/>
    <cellStyle name="normNum2 2 3 8" xfId="14058" xr:uid="{92F60700-CB94-4022-8B4C-5B8637AFB19A}"/>
    <cellStyle name="normNum2 2 3 8 2" xfId="34447" xr:uid="{1848E895-13DA-4FC6-BAE9-8627FDEBBCB3}"/>
    <cellStyle name="normNum2 2 3 9" xfId="14059" xr:uid="{7EF67482-F09F-464A-98D9-AA7CFA051AA1}"/>
    <cellStyle name="normNum2 2 3 9 2" xfId="34448" xr:uid="{B563364D-1D5D-40A5-AFFF-9D753A17EEC5}"/>
    <cellStyle name="normNum2 2 4" xfId="14060" xr:uid="{6B3D8077-DC8E-4D8B-9676-9067A3CEE5B0}"/>
    <cellStyle name="normNum2 2 4 2" xfId="34449" xr:uid="{1CF69792-A106-4299-BD14-DF3FD5DA20D8}"/>
    <cellStyle name="normNum2 2 5" xfId="14061" xr:uid="{CC468E4F-402C-4C81-91BF-B42E680AE41B}"/>
    <cellStyle name="normNum2 2 5 2" xfId="34450" xr:uid="{A6641BD8-CA34-4CFB-8E91-9CEDA7AFF0FC}"/>
    <cellStyle name="normNum2 2 6" xfId="14062" xr:uid="{666995D0-C502-48A8-A932-A39FA3D4773D}"/>
    <cellStyle name="normNum2 2 6 2" xfId="34451" xr:uid="{66669B96-1881-43EB-AD10-212F75B6DAA7}"/>
    <cellStyle name="normNum2 2 7" xfId="14063" xr:uid="{30EE8A67-B738-4FA2-8E2A-54481A4D5DA1}"/>
    <cellStyle name="normNum2 2 7 2" xfId="34452" xr:uid="{F4E40E9A-12B1-4E14-BCC2-A2A07BD05C28}"/>
    <cellStyle name="normNum2 2 8" xfId="14064" xr:uid="{71CD6770-1638-4125-AC47-AEA8D31949D3}"/>
    <cellStyle name="normNum2 2 8 2" xfId="34453" xr:uid="{7EA4A78F-3E0E-4853-B026-4F58548C1915}"/>
    <cellStyle name="normNum2 2 9" xfId="14065" xr:uid="{A6B320A0-9290-43CF-B242-5C4ABB6B1552}"/>
    <cellStyle name="normNum2 2 9 2" xfId="34454" xr:uid="{0701E2EC-C500-4239-B617-54D700CD4FD9}"/>
    <cellStyle name="normNum2 3" xfId="14066" xr:uid="{922BDDE4-21E4-48A6-8D61-F0C8884C59D9}"/>
    <cellStyle name="normNum2 3 10" xfId="14067" xr:uid="{6B67DA35-578F-4B0F-BFA4-6E185D060A4D}"/>
    <cellStyle name="normNum2 3 10 2" xfId="34455" xr:uid="{9B3E4010-C011-436B-9DCE-E02304E2F722}"/>
    <cellStyle name="normNum2 3 11" xfId="14068" xr:uid="{75958574-341F-4152-AA23-5B4F345EE30C}"/>
    <cellStyle name="normNum2 3 11 2" xfId="34456" xr:uid="{BCC78F83-E2F5-48AB-9AE3-15929E5F1F9C}"/>
    <cellStyle name="normNum2 3 12" xfId="34457" xr:uid="{EABFD4B5-B1AB-4E7B-B37A-560BD1722F2A}"/>
    <cellStyle name="normNum2 3 2" xfId="14069" xr:uid="{9F3A9F76-F096-455A-990B-418B6E4EFB5E}"/>
    <cellStyle name="normNum2 3 2 10" xfId="14070" xr:uid="{61C8BAB0-4164-406F-B433-7BE3C5B2C872}"/>
    <cellStyle name="normNum2 3 2 10 2" xfId="34458" xr:uid="{5228AD76-FD2E-4956-BA87-956293108BC8}"/>
    <cellStyle name="normNum2 3 2 11" xfId="34459" xr:uid="{A6BF2649-9408-47AD-95FA-2E2BEDF1E97B}"/>
    <cellStyle name="normNum2 3 2 2" xfId="14071" xr:uid="{78002D45-0189-4505-9070-07BD2721AEFD}"/>
    <cellStyle name="normNum2 3 2 2 10" xfId="34460" xr:uid="{21A62028-06D4-438F-BC17-117906A53B93}"/>
    <cellStyle name="normNum2 3 2 2 2" xfId="14072" xr:uid="{98AD28CC-14A6-4906-9847-6B79AB210A98}"/>
    <cellStyle name="normNum2 3 2 2 2 2" xfId="34461" xr:uid="{84F425C1-9EC7-451E-B051-317F06B7BEFD}"/>
    <cellStyle name="normNum2 3 2 2 3" xfId="14073" xr:uid="{7D3AD50E-EFD9-4C7A-BBB9-2400E2933F49}"/>
    <cellStyle name="normNum2 3 2 2 3 2" xfId="34462" xr:uid="{76130C8B-E9C9-4BA0-96BF-C00A2331CA9C}"/>
    <cellStyle name="normNum2 3 2 2 4" xfId="14074" xr:uid="{01FACF05-2202-4F36-A27E-C78F9E444074}"/>
    <cellStyle name="normNum2 3 2 2 4 2" xfId="34463" xr:uid="{FB9666E1-1AD2-4AB4-B302-B0D313BE8523}"/>
    <cellStyle name="normNum2 3 2 2 5" xfId="14075" xr:uid="{17B838AF-46C1-46BE-868A-32773B91161D}"/>
    <cellStyle name="normNum2 3 2 2 5 2" xfId="34464" xr:uid="{7C140E71-B539-40FB-823C-82E614DB38E6}"/>
    <cellStyle name="normNum2 3 2 2 6" xfId="14076" xr:uid="{D9A568EE-64F3-4F53-8345-4988CA863D59}"/>
    <cellStyle name="normNum2 3 2 2 6 2" xfId="34465" xr:uid="{5D35EC13-3155-44B4-AFE6-771256E986D3}"/>
    <cellStyle name="normNum2 3 2 2 7" xfId="14077" xr:uid="{0A0511F3-3F56-443B-981D-6DF5B57D5802}"/>
    <cellStyle name="normNum2 3 2 2 7 2" xfId="34466" xr:uid="{0F09A620-5ADB-432B-AACA-54A54B1BD435}"/>
    <cellStyle name="normNum2 3 2 2 8" xfId="14078" xr:uid="{30ED0EA1-7D2A-49E1-AB25-6CAA4D1D659B}"/>
    <cellStyle name="normNum2 3 2 2 8 2" xfId="34467" xr:uid="{9EB10F55-E3C7-4C02-8FAD-7146BD15D8CD}"/>
    <cellStyle name="normNum2 3 2 2 9" xfId="14079" xr:uid="{051BADA5-FA20-4780-A89E-DFD6CD980C37}"/>
    <cellStyle name="normNum2 3 2 2 9 2" xfId="34468" xr:uid="{7CF8573E-C6DA-46B4-9B55-417AEA459AE6}"/>
    <cellStyle name="normNum2 3 2 3" xfId="14080" xr:uid="{425B588F-4901-47D0-9312-C1FB19B1FBC9}"/>
    <cellStyle name="normNum2 3 2 3 2" xfId="34469" xr:uid="{56BEF49A-CF4B-4085-94C8-667F4A723538}"/>
    <cellStyle name="normNum2 3 2 4" xfId="14081" xr:uid="{63A3A4CB-DB9F-46EA-9EB1-0C1C8D5756D5}"/>
    <cellStyle name="normNum2 3 2 4 2" xfId="34470" xr:uid="{FAAB9CE3-F219-4503-8E94-C22C408F8194}"/>
    <cellStyle name="normNum2 3 2 5" xfId="14082" xr:uid="{0634B55C-30AC-4F7E-BADD-122E408461D0}"/>
    <cellStyle name="normNum2 3 2 5 2" xfId="34471" xr:uid="{AE59827C-95DF-48D5-926A-8CA161B8A927}"/>
    <cellStyle name="normNum2 3 2 6" xfId="14083" xr:uid="{DB0158DA-A6F3-41AF-872B-D35291FBE6D8}"/>
    <cellStyle name="normNum2 3 2 6 2" xfId="34472" xr:uid="{09BF797F-85BA-4598-97F8-C68AA08AF46F}"/>
    <cellStyle name="normNum2 3 2 7" xfId="14084" xr:uid="{0D530291-6F36-4B92-A8BA-80A1A6BCA73B}"/>
    <cellStyle name="normNum2 3 2 7 2" xfId="34473" xr:uid="{A2374913-A126-4F52-B7B7-9BBF5CF3B5A8}"/>
    <cellStyle name="normNum2 3 2 8" xfId="14085" xr:uid="{EFD5ADD1-9693-4DFC-9DA4-A41F981BEF62}"/>
    <cellStyle name="normNum2 3 2 8 2" xfId="34474" xr:uid="{F3C0559D-C3F9-4009-945D-3D4853ABF3E3}"/>
    <cellStyle name="normNum2 3 2 9" xfId="14086" xr:uid="{385BF126-C0C6-422D-ADDE-9904058BA9D8}"/>
    <cellStyle name="normNum2 3 2 9 2" xfId="34475" xr:uid="{EE654443-B9B4-4843-9470-9D6FDC68D2FF}"/>
    <cellStyle name="normNum2 3 3" xfId="14087" xr:uid="{1E39D538-C399-4D95-BB6A-1A4D5A63DD1A}"/>
    <cellStyle name="normNum2 3 3 10" xfId="34476" xr:uid="{B3BCD29F-6C68-4823-A881-021404EF08DF}"/>
    <cellStyle name="normNum2 3 3 2" xfId="14088" xr:uid="{12431B9D-93C8-4190-AA84-20E5E54C50B5}"/>
    <cellStyle name="normNum2 3 3 2 2" xfId="34477" xr:uid="{03A0B985-703B-44FE-AF5C-2BFA18F257AB}"/>
    <cellStyle name="normNum2 3 3 3" xfId="14089" xr:uid="{5CD06270-684C-41A0-9FF4-465799C0976D}"/>
    <cellStyle name="normNum2 3 3 3 2" xfId="34478" xr:uid="{12F62E38-7A8E-4562-BDA1-02C656C8B87C}"/>
    <cellStyle name="normNum2 3 3 4" xfId="14090" xr:uid="{D6FAA235-C7F4-4C66-95EA-E236EB771F99}"/>
    <cellStyle name="normNum2 3 3 4 2" xfId="34479" xr:uid="{6C860418-1AF6-442A-BB9D-C4D75EEADDDC}"/>
    <cellStyle name="normNum2 3 3 5" xfId="14091" xr:uid="{87576D4E-97D7-41A9-A680-48C6B09CAACF}"/>
    <cellStyle name="normNum2 3 3 5 2" xfId="34480" xr:uid="{CB0716A3-4FF1-49C7-80A7-6E203D81BBD3}"/>
    <cellStyle name="normNum2 3 3 6" xfId="14092" xr:uid="{57DD7B80-F546-466A-B45B-A29267188417}"/>
    <cellStyle name="normNum2 3 3 6 2" xfId="34481" xr:uid="{AE42AB6E-164F-42B3-9AAB-D7836499BE00}"/>
    <cellStyle name="normNum2 3 3 7" xfId="14093" xr:uid="{246F33D0-125D-4CC1-A2EA-CDDBB278E02E}"/>
    <cellStyle name="normNum2 3 3 7 2" xfId="34482" xr:uid="{67DEE31C-9C9F-48F0-BEBD-40D4BDED8531}"/>
    <cellStyle name="normNum2 3 3 8" xfId="14094" xr:uid="{2C0EF1BF-7BB3-46AE-84B7-5D5B24D9F940}"/>
    <cellStyle name="normNum2 3 3 8 2" xfId="34483" xr:uid="{9ADC7C8A-A136-44E9-9790-B89601BFC872}"/>
    <cellStyle name="normNum2 3 3 9" xfId="14095" xr:uid="{6892E021-863D-4C5D-9448-04E3B05C21FB}"/>
    <cellStyle name="normNum2 3 3 9 2" xfId="34484" xr:uid="{AEACB06D-AF7E-4ACF-A6CF-68BB6C57F630}"/>
    <cellStyle name="normNum2 3 4" xfId="14096" xr:uid="{9802CBC7-BAD7-4CB5-945A-BEF23FB3F9A0}"/>
    <cellStyle name="normNum2 3 4 2" xfId="34485" xr:uid="{A9DFC15D-1437-4DB4-AB83-721AC60C59CE}"/>
    <cellStyle name="normNum2 3 5" xfId="14097" xr:uid="{E46030EA-B20D-4125-8A0E-C4D25257C746}"/>
    <cellStyle name="normNum2 3 5 2" xfId="34486" xr:uid="{760EDF5C-ABD7-4AE4-93D4-D2E73048C09A}"/>
    <cellStyle name="normNum2 3 6" xfId="14098" xr:uid="{AC8627D8-3E69-4227-8812-00F699E15888}"/>
    <cellStyle name="normNum2 3 6 2" xfId="34487" xr:uid="{E961184F-69E8-4927-8529-5DD803249A57}"/>
    <cellStyle name="normNum2 3 7" xfId="14099" xr:uid="{D0DC8856-8706-4F0E-9C97-EC9CB4FD9A58}"/>
    <cellStyle name="normNum2 3 7 2" xfId="34488" xr:uid="{9BB4C32A-D454-4B73-BA89-6B1AEE585949}"/>
    <cellStyle name="normNum2 3 8" xfId="14100" xr:uid="{DDE32764-C7DC-4D60-B947-1FE0F81527BD}"/>
    <cellStyle name="normNum2 3 8 2" xfId="34489" xr:uid="{BB37CAD4-68AE-4D28-AB37-11ECD6F409C1}"/>
    <cellStyle name="normNum2 3 9" xfId="14101" xr:uid="{DB3CD69E-4106-4D6C-BF3F-673EE02E0834}"/>
    <cellStyle name="normNum2 3 9 2" xfId="34490" xr:uid="{8791576A-10E3-4D8D-9917-4C11548F3A41}"/>
    <cellStyle name="normNum2 4" xfId="14102" xr:uid="{4B4539F4-F84A-483C-A1D2-BA714311A93A}"/>
    <cellStyle name="normNum2 4 10" xfId="14103" xr:uid="{59B6DD41-8177-4B28-8B76-8EA3A24BE621}"/>
    <cellStyle name="normNum2 4 10 2" xfId="34491" xr:uid="{EB1A408E-4FB5-4A87-9285-3808B40AE36E}"/>
    <cellStyle name="normNum2 4 11" xfId="34492" xr:uid="{91B7F602-6443-49EC-B37C-926FC56F0CD9}"/>
    <cellStyle name="normNum2 4 2" xfId="14104" xr:uid="{D7141B80-E4B3-48F2-9185-DEAAF6A585B0}"/>
    <cellStyle name="normNum2 4 2 10" xfId="34493" xr:uid="{CDE598E6-28A6-4E5E-9CE9-18E6BA155844}"/>
    <cellStyle name="normNum2 4 2 2" xfId="14105" xr:uid="{8645CC47-15CF-49B8-847E-BD8DD0008DBD}"/>
    <cellStyle name="normNum2 4 2 2 2" xfId="34494" xr:uid="{18452EEF-088E-4B32-95C6-79CC71EC876E}"/>
    <cellStyle name="normNum2 4 2 3" xfId="14106" xr:uid="{5AF95BD5-8C2B-41B8-94E4-630E26B45D32}"/>
    <cellStyle name="normNum2 4 2 3 2" xfId="34495" xr:uid="{D29BDC11-FEE8-4595-958A-0D2D74B0FEA3}"/>
    <cellStyle name="normNum2 4 2 4" xfId="14107" xr:uid="{3CAFFB06-64F9-4280-B2AE-8B53F5DB6F9C}"/>
    <cellStyle name="normNum2 4 2 4 2" xfId="34496" xr:uid="{D61B38B0-6F5E-4468-82BD-2889003C9FAC}"/>
    <cellStyle name="normNum2 4 2 5" xfId="14108" xr:uid="{A9A712E1-A61B-462E-ABB0-22CB58B7848D}"/>
    <cellStyle name="normNum2 4 2 5 2" xfId="34497" xr:uid="{F1251579-3881-4C45-AF1F-68E2EE9CAD0D}"/>
    <cellStyle name="normNum2 4 2 6" xfId="14109" xr:uid="{BAA29809-A249-487D-BD8D-021BA8A84B3E}"/>
    <cellStyle name="normNum2 4 2 6 2" xfId="34498" xr:uid="{6F694E48-49E5-47A3-B4E4-69035998112F}"/>
    <cellStyle name="normNum2 4 2 7" xfId="14110" xr:uid="{A6AADA1F-1551-4F47-840B-EAA9556A2B1A}"/>
    <cellStyle name="normNum2 4 2 7 2" xfId="34499" xr:uid="{25AA25DC-EA70-47CB-B8E7-9B14BF056D2B}"/>
    <cellStyle name="normNum2 4 2 8" xfId="14111" xr:uid="{5861F4EF-F0B9-4C60-98D4-D224276653A6}"/>
    <cellStyle name="normNum2 4 2 8 2" xfId="34500" xr:uid="{3AFA8315-95F9-497F-8FC6-A4F2D05B155B}"/>
    <cellStyle name="normNum2 4 2 9" xfId="14112" xr:uid="{0C42E852-667F-4A29-9775-BB362D59E443}"/>
    <cellStyle name="normNum2 4 2 9 2" xfId="34501" xr:uid="{474699C4-7685-4C90-999A-B7F318D5C3A3}"/>
    <cellStyle name="normNum2 4 3" xfId="14113" xr:uid="{79279DE0-B101-45AA-80EF-31BB3353F115}"/>
    <cellStyle name="normNum2 4 3 2" xfId="34502" xr:uid="{9F3AAA09-38AB-40FA-942C-E3EFE2871444}"/>
    <cellStyle name="normNum2 4 4" xfId="14114" xr:uid="{3CACD40E-B077-43CB-8B49-D1DB2728F079}"/>
    <cellStyle name="normNum2 4 4 2" xfId="34503" xr:uid="{E27BB1AD-3C7E-40D2-8A82-05B2C7FABB12}"/>
    <cellStyle name="normNum2 4 5" xfId="14115" xr:uid="{A53E7988-7D14-4934-B563-8F72B4E22256}"/>
    <cellStyle name="normNum2 4 5 2" xfId="34504" xr:uid="{2CD0897B-D77A-44B3-AE8C-7BDA5D9CFF4A}"/>
    <cellStyle name="normNum2 4 6" xfId="14116" xr:uid="{C093EDFA-5C9F-45B9-9AD0-6FE245A339EF}"/>
    <cellStyle name="normNum2 4 6 2" xfId="34505" xr:uid="{B35B4C6C-7B49-498B-95FB-DEFC227E0E18}"/>
    <cellStyle name="normNum2 4 7" xfId="14117" xr:uid="{B124944F-B578-4B8C-B969-E443FEFA8A19}"/>
    <cellStyle name="normNum2 4 7 2" xfId="34506" xr:uid="{A1FC0446-E0C0-4670-A7E5-3547AF5990D5}"/>
    <cellStyle name="normNum2 4 8" xfId="14118" xr:uid="{9E0FB619-6B02-42BC-9D26-1795E9732372}"/>
    <cellStyle name="normNum2 4 8 2" xfId="34507" xr:uid="{AF5648ED-94C5-4CEB-BA74-71FEA1228A2E}"/>
    <cellStyle name="normNum2 4 9" xfId="14119" xr:uid="{F1EC5434-D636-4516-91E4-B19A6320C167}"/>
    <cellStyle name="normNum2 4 9 2" xfId="34508" xr:uid="{2A3380D1-1C43-434D-A429-D80AD4E891B4}"/>
    <cellStyle name="normNum2 5" xfId="14120" xr:uid="{FCABAEA2-FBAC-46C7-B0FC-5DEFE8B773D0}"/>
    <cellStyle name="normNum2 5 10" xfId="34509" xr:uid="{1B6CED41-497F-445C-97AC-F335BF6D5825}"/>
    <cellStyle name="normNum2 5 2" xfId="14121" xr:uid="{3322B178-B070-43F2-9F2E-21B6A505FE85}"/>
    <cellStyle name="normNum2 5 2 2" xfId="34510" xr:uid="{D7C63F92-51C3-4A92-A561-FB8EC131611F}"/>
    <cellStyle name="normNum2 5 3" xfId="14122" xr:uid="{DD8DBFB6-0748-4C29-B03A-319A9A4D80C5}"/>
    <cellStyle name="normNum2 5 3 2" xfId="34511" xr:uid="{42639A94-C929-402E-8833-1D5455AFE5DE}"/>
    <cellStyle name="normNum2 5 4" xfId="14123" xr:uid="{80D5B967-A82E-48BE-B265-B2DF2BDEEB4D}"/>
    <cellStyle name="normNum2 5 4 2" xfId="34512" xr:uid="{F45DB92E-D721-4191-8CF1-460CBB03636C}"/>
    <cellStyle name="normNum2 5 5" xfId="14124" xr:uid="{E161AD1B-0187-4191-BA50-82BC39504CD4}"/>
    <cellStyle name="normNum2 5 5 2" xfId="34513" xr:uid="{B67C6C0C-DE4A-4549-B191-F8B1ED86A674}"/>
    <cellStyle name="normNum2 5 6" xfId="14125" xr:uid="{E7BED3FE-7C8C-4CB9-8122-E236E0273A97}"/>
    <cellStyle name="normNum2 5 6 2" xfId="34514" xr:uid="{2F4A31B9-39D1-48E4-A8CD-E9599E1C481F}"/>
    <cellStyle name="normNum2 5 7" xfId="14126" xr:uid="{31E42120-D0A9-4B11-AAC8-A3AA8EA52D73}"/>
    <cellStyle name="normNum2 5 7 2" xfId="34515" xr:uid="{ED49F4C5-BED6-4B09-BD04-6BF87D83EBA6}"/>
    <cellStyle name="normNum2 5 8" xfId="14127" xr:uid="{DD3E891C-80CB-46A2-830F-BAF0DC0E905E}"/>
    <cellStyle name="normNum2 5 8 2" xfId="34516" xr:uid="{26EE6C5D-23F4-4942-9792-3314C4E800C6}"/>
    <cellStyle name="normNum2 5 9" xfId="14128" xr:uid="{920CE033-B355-4A3E-A4D4-640BCD26039C}"/>
    <cellStyle name="normNum2 5 9 2" xfId="34517" xr:uid="{6E64BC4E-296F-46E9-A690-C6C357861533}"/>
    <cellStyle name="normNum2 6" xfId="14129" xr:uid="{88D4E218-C4AA-4599-A12D-2A7757FF7B47}"/>
    <cellStyle name="normNum2 6 2" xfId="34518" xr:uid="{C8510D85-2278-4CB7-85EC-C072713F1532}"/>
    <cellStyle name="normNum2 7" xfId="14130" xr:uid="{008E384F-A501-405B-B2AD-6F2E4BCE4C62}"/>
    <cellStyle name="normNum2 7 2" xfId="34519" xr:uid="{273BA55E-5390-4D67-8E17-E2B4051CE8C7}"/>
    <cellStyle name="normNum2 8" xfId="14131" xr:uid="{276D54F5-88F2-4F27-A5B8-C0C884EFC0AE}"/>
    <cellStyle name="normNum2 8 2" xfId="34520" xr:uid="{62142DA2-64C2-46BC-A729-B39BD4554CA2}"/>
    <cellStyle name="normNum2 9" xfId="14132" xr:uid="{98C60989-B1E0-4613-80FE-6FCA10AAA589}"/>
    <cellStyle name="normNum2 9 2" xfId="34521" xr:uid="{1F7D50A3-8788-4B73-A31F-AF92461D9CE5}"/>
    <cellStyle name="normNum2Dwn" xfId="460" xr:uid="{25E7B6C9-FF9A-4E36-94A6-2AA71C10C4E7}"/>
    <cellStyle name="normNum2Dwn 10" xfId="14133" xr:uid="{DF8A5A5F-B76E-4861-B744-475C50E15986}"/>
    <cellStyle name="normNum2Dwn 10 2" xfId="34522" xr:uid="{07D63F01-0494-4BB4-A72E-9C224B0A8A59}"/>
    <cellStyle name="normNum2Dwn 11" xfId="14134" xr:uid="{DB6A4F69-9DAD-4F12-B6B7-82226E97AA6A}"/>
    <cellStyle name="normNum2Dwn 11 2" xfId="34523" xr:uid="{72145843-0EB5-474F-BEF4-4EA88EC005DE}"/>
    <cellStyle name="normNum2Dwn 12" xfId="14135" xr:uid="{176391CD-DA5F-4821-BA9E-0CF755E6E6F7}"/>
    <cellStyle name="normNum2Dwn 12 2" xfId="34524" xr:uid="{8D2DBD86-8584-411F-99BB-CCB65C6F8C1F}"/>
    <cellStyle name="normNum2Dwn 13" xfId="34525" xr:uid="{3BEA53B5-B536-432E-A073-1585C61FDEE3}"/>
    <cellStyle name="normNum2Dwn 2" xfId="14136" xr:uid="{DAD09DB0-62BC-4F10-B6CD-0CAB2EA98027}"/>
    <cellStyle name="normNum2Dwn 2 10" xfId="14137" xr:uid="{AA5AE03F-D925-4924-84C8-8D23F42F1272}"/>
    <cellStyle name="normNum2Dwn 2 10 2" xfId="34526" xr:uid="{6762A4FA-3BB3-48A7-9A1E-84139E9BC279}"/>
    <cellStyle name="normNum2Dwn 2 11" xfId="14138" xr:uid="{50A27EBD-04A2-4EFD-BED8-F7DDC67CE7DE}"/>
    <cellStyle name="normNum2Dwn 2 11 2" xfId="34527" xr:uid="{8AAE861E-C209-49C5-9E81-E2B7E35781E3}"/>
    <cellStyle name="normNum2Dwn 2 12" xfId="34528" xr:uid="{694DF341-76A6-46F2-83A6-22181DD893A5}"/>
    <cellStyle name="normNum2Dwn 2 2" xfId="14139" xr:uid="{4ACD6638-5613-4644-949E-D1A9CC276C26}"/>
    <cellStyle name="normNum2Dwn 2 2 10" xfId="14140" xr:uid="{A01AC08E-9E95-4C45-805B-13B8270A8F0F}"/>
    <cellStyle name="normNum2Dwn 2 2 10 2" xfId="34529" xr:uid="{59FD9FC8-F56F-49B6-8AB7-08493D63D798}"/>
    <cellStyle name="normNum2Dwn 2 2 11" xfId="34530" xr:uid="{409A5EF8-35F0-480A-BC3E-BA9EB6D5CDE3}"/>
    <cellStyle name="normNum2Dwn 2 2 2" xfId="14141" xr:uid="{8741B8FE-CEAA-4C02-902B-B44436CD0476}"/>
    <cellStyle name="normNum2Dwn 2 2 2 10" xfId="34531" xr:uid="{B0A38D80-8E41-4240-8815-0BD0DA699790}"/>
    <cellStyle name="normNum2Dwn 2 2 2 2" xfId="14142" xr:uid="{49D85E90-FC17-4E49-8F1F-EBC8DF0A8078}"/>
    <cellStyle name="normNum2Dwn 2 2 2 2 2" xfId="34532" xr:uid="{2FDB4EE9-A8D1-48B6-8332-717CDB24B960}"/>
    <cellStyle name="normNum2Dwn 2 2 2 3" xfId="14143" xr:uid="{3B1EE599-A6A9-4943-8A25-4C735F585967}"/>
    <cellStyle name="normNum2Dwn 2 2 2 3 2" xfId="34533" xr:uid="{ACFCE919-38ED-4C7F-A6A1-6A444DCF3AFD}"/>
    <cellStyle name="normNum2Dwn 2 2 2 4" xfId="14144" xr:uid="{9BF4E74C-3A10-405B-8917-4A4F902D5C53}"/>
    <cellStyle name="normNum2Dwn 2 2 2 4 2" xfId="34534" xr:uid="{BEC191C8-7EC8-4259-96A1-990FEB49373D}"/>
    <cellStyle name="normNum2Dwn 2 2 2 5" xfId="14145" xr:uid="{B44C0DC3-85D9-40D2-ADE8-8335B7888624}"/>
    <cellStyle name="normNum2Dwn 2 2 2 5 2" xfId="34535" xr:uid="{90999D2F-8755-4A3A-AB9E-7513648759E3}"/>
    <cellStyle name="normNum2Dwn 2 2 2 6" xfId="14146" xr:uid="{6552759F-045F-4CC4-8CFD-6B1C04F1F4DD}"/>
    <cellStyle name="normNum2Dwn 2 2 2 6 2" xfId="34536" xr:uid="{87CFBCC9-7066-4391-828F-1FB7F4C5A09E}"/>
    <cellStyle name="normNum2Dwn 2 2 2 7" xfId="14147" xr:uid="{6873E3D3-D136-4331-835D-F8639CC321FA}"/>
    <cellStyle name="normNum2Dwn 2 2 2 7 2" xfId="34537" xr:uid="{3F183049-9110-406B-BECB-F17994DE84ED}"/>
    <cellStyle name="normNum2Dwn 2 2 2 8" xfId="14148" xr:uid="{FFE7FA9E-B662-4CD1-AB03-D7664B52112E}"/>
    <cellStyle name="normNum2Dwn 2 2 2 8 2" xfId="34538" xr:uid="{B32EA57C-A726-406D-A44D-BB876191C361}"/>
    <cellStyle name="normNum2Dwn 2 2 2 9" xfId="14149" xr:uid="{B2883F3F-0248-4152-AD89-757F77871D1F}"/>
    <cellStyle name="normNum2Dwn 2 2 2 9 2" xfId="34539" xr:uid="{63EF652E-9884-4CD3-9DFC-B00D98628CAD}"/>
    <cellStyle name="normNum2Dwn 2 2 3" xfId="14150" xr:uid="{3DFF4B50-3B8A-4548-8C8D-E25BEDE3FCBB}"/>
    <cellStyle name="normNum2Dwn 2 2 3 2" xfId="34540" xr:uid="{47F11A1A-47B6-4293-A6BB-F3C653700EB3}"/>
    <cellStyle name="normNum2Dwn 2 2 4" xfId="14151" xr:uid="{01D82A22-B379-465F-A8F0-4655F4224497}"/>
    <cellStyle name="normNum2Dwn 2 2 4 2" xfId="34541" xr:uid="{3FC7F5E5-8959-4C8A-8D67-6ADF837BAA12}"/>
    <cellStyle name="normNum2Dwn 2 2 5" xfId="14152" xr:uid="{36C982E1-A19B-4B63-BE54-29A82EB86F26}"/>
    <cellStyle name="normNum2Dwn 2 2 5 2" xfId="34542" xr:uid="{A03CE572-D0B5-458F-87DF-35506AFF0197}"/>
    <cellStyle name="normNum2Dwn 2 2 6" xfId="14153" xr:uid="{C09F08BC-F431-40DA-830A-54661E1EC9E3}"/>
    <cellStyle name="normNum2Dwn 2 2 6 2" xfId="34543" xr:uid="{5FBE1EA9-701D-400C-8AAE-A195F1309860}"/>
    <cellStyle name="normNum2Dwn 2 2 7" xfId="14154" xr:uid="{01DCF089-5609-4A1F-9172-3E1523F128C0}"/>
    <cellStyle name="normNum2Dwn 2 2 7 2" xfId="34544" xr:uid="{F6E65558-5383-4184-AA9C-9525FDF720C1}"/>
    <cellStyle name="normNum2Dwn 2 2 8" xfId="14155" xr:uid="{6DD977B7-B907-4E0B-B4F1-EEF27F655DDF}"/>
    <cellStyle name="normNum2Dwn 2 2 8 2" xfId="34545" xr:uid="{E41925FF-E949-4226-827C-B6338C16E84E}"/>
    <cellStyle name="normNum2Dwn 2 2 9" xfId="14156" xr:uid="{060948C7-9738-406D-B0E8-19C131E8644A}"/>
    <cellStyle name="normNum2Dwn 2 2 9 2" xfId="34546" xr:uid="{F55F1C9E-6ADB-4641-B154-2698A650800C}"/>
    <cellStyle name="normNum2Dwn 2 3" xfId="14157" xr:uid="{34D01DB7-0BBF-49EC-ABDC-1046050E01ED}"/>
    <cellStyle name="normNum2Dwn 2 3 10" xfId="34547" xr:uid="{DCB545E0-3730-47C3-B5A6-558A63BF40CC}"/>
    <cellStyle name="normNum2Dwn 2 3 2" xfId="14158" xr:uid="{B7FEAE74-5CB0-4B1A-B0EA-81A580F44013}"/>
    <cellStyle name="normNum2Dwn 2 3 2 2" xfId="34548" xr:uid="{9CBEBA26-CDBF-4B2A-9DF8-81654C6158BC}"/>
    <cellStyle name="normNum2Dwn 2 3 3" xfId="14159" xr:uid="{D8776792-4FFE-452E-AA64-FB41143C8147}"/>
    <cellStyle name="normNum2Dwn 2 3 3 2" xfId="34549" xr:uid="{E5402B73-D100-41C8-A9D3-611A16FF6B5D}"/>
    <cellStyle name="normNum2Dwn 2 3 4" xfId="14160" xr:uid="{FBC012D1-2B41-4843-9687-3D17DF118375}"/>
    <cellStyle name="normNum2Dwn 2 3 4 2" xfId="34550" xr:uid="{079B0076-ECAD-4989-B95A-DB08289B02F6}"/>
    <cellStyle name="normNum2Dwn 2 3 5" xfId="14161" xr:uid="{50E0D13B-AC61-4B46-B598-A556FAB47716}"/>
    <cellStyle name="normNum2Dwn 2 3 5 2" xfId="34551" xr:uid="{B5624016-FB13-4D84-A4C9-508EF4BE17FF}"/>
    <cellStyle name="normNum2Dwn 2 3 6" xfId="14162" xr:uid="{930A8E41-C91C-4D1F-9D3F-E4287FD62FA7}"/>
    <cellStyle name="normNum2Dwn 2 3 6 2" xfId="34552" xr:uid="{798D15F3-DFE1-4487-8BBF-5514960CD928}"/>
    <cellStyle name="normNum2Dwn 2 3 7" xfId="14163" xr:uid="{67CD357D-7F43-4AD3-A622-39897F9B35EE}"/>
    <cellStyle name="normNum2Dwn 2 3 7 2" xfId="34553" xr:uid="{2C077B2E-4F39-43A2-A3C1-1ADC8C82D71F}"/>
    <cellStyle name="normNum2Dwn 2 3 8" xfId="14164" xr:uid="{0CB9DC79-CB20-4E41-AA84-69AE4DBCC86B}"/>
    <cellStyle name="normNum2Dwn 2 3 8 2" xfId="34554" xr:uid="{FBDC5092-E06A-4D13-A68C-3C14D83D4D20}"/>
    <cellStyle name="normNum2Dwn 2 3 9" xfId="14165" xr:uid="{06C88403-EA0C-492E-AB7B-BD28607D24B8}"/>
    <cellStyle name="normNum2Dwn 2 3 9 2" xfId="34555" xr:uid="{8BADA70C-DF2D-48A3-85F0-6583FB01C3C8}"/>
    <cellStyle name="normNum2Dwn 2 4" xfId="14166" xr:uid="{53BE5052-EFB7-4CF8-9A1B-6CC2D70D6FA7}"/>
    <cellStyle name="normNum2Dwn 2 4 2" xfId="34556" xr:uid="{7004CB5D-05B9-44A1-83D9-63D5FEB09120}"/>
    <cellStyle name="normNum2Dwn 2 5" xfId="14167" xr:uid="{2D89D95A-F22C-44E1-BB63-29D645A2C6CC}"/>
    <cellStyle name="normNum2Dwn 2 5 2" xfId="34557" xr:uid="{78A33664-D27F-4E98-B4D8-4AECD488C631}"/>
    <cellStyle name="normNum2Dwn 2 6" xfId="14168" xr:uid="{9B6FD3C8-A82B-4A9B-ADE2-C63863BE0E45}"/>
    <cellStyle name="normNum2Dwn 2 6 2" xfId="34558" xr:uid="{852515BA-5968-4C59-BBC1-B59AB2685389}"/>
    <cellStyle name="normNum2Dwn 2 7" xfId="14169" xr:uid="{329F1F7D-1952-4646-8F7D-B32CE5AAE443}"/>
    <cellStyle name="normNum2Dwn 2 7 2" xfId="34559" xr:uid="{03A88DA5-895C-4F2F-9E7D-5B5D7F6BA7D5}"/>
    <cellStyle name="normNum2Dwn 2 8" xfId="14170" xr:uid="{0520D403-0D7C-406B-AA85-11CC553F9674}"/>
    <cellStyle name="normNum2Dwn 2 8 2" xfId="34560" xr:uid="{BE6D5F9F-9BB8-4DDB-B52B-788EC0939BA8}"/>
    <cellStyle name="normNum2Dwn 2 9" xfId="14171" xr:uid="{5902E959-DC20-4F89-B8DA-CA9108767CB4}"/>
    <cellStyle name="normNum2Dwn 2 9 2" xfId="34561" xr:uid="{202A6628-D7D7-4C79-9645-5BA8EC1835C9}"/>
    <cellStyle name="normNum2Dwn 3" xfId="14172" xr:uid="{B2DA74B1-0A55-4447-88C3-181E9F81AA8E}"/>
    <cellStyle name="normNum2Dwn 3 10" xfId="14173" xr:uid="{B1BFE4AA-0840-410C-8172-0F4D8F6CF9DA}"/>
    <cellStyle name="normNum2Dwn 3 10 2" xfId="34562" xr:uid="{B480E767-7221-4F15-9FCC-6A24E8F955B5}"/>
    <cellStyle name="normNum2Dwn 3 11" xfId="14174" xr:uid="{12E7F836-FD3C-4BAD-A294-B746F609A29E}"/>
    <cellStyle name="normNum2Dwn 3 11 2" xfId="34563" xr:uid="{56EC5A0C-F668-4618-A55C-F31607E467F2}"/>
    <cellStyle name="normNum2Dwn 3 12" xfId="34564" xr:uid="{62860E82-AA10-498C-974A-01C76F777B02}"/>
    <cellStyle name="normNum2Dwn 3 2" xfId="14175" xr:uid="{54ACD734-92BD-42F5-9C31-486A7363D878}"/>
    <cellStyle name="normNum2Dwn 3 2 10" xfId="14176" xr:uid="{6C519159-FEAC-46A2-A44E-37CDCCAD6CDB}"/>
    <cellStyle name="normNum2Dwn 3 2 10 2" xfId="34565" xr:uid="{18E67C2D-96DD-4699-9C03-D84478B1EAFE}"/>
    <cellStyle name="normNum2Dwn 3 2 11" xfId="34566" xr:uid="{8D1AD7FD-9FAF-4D1B-9441-4289CFD34880}"/>
    <cellStyle name="normNum2Dwn 3 2 2" xfId="14177" xr:uid="{64DCFCC1-F4D1-46F7-93C2-DCD8A61294DC}"/>
    <cellStyle name="normNum2Dwn 3 2 2 10" xfId="34567" xr:uid="{EE29AAC0-684E-4F75-8501-D10801918A23}"/>
    <cellStyle name="normNum2Dwn 3 2 2 2" xfId="14178" xr:uid="{4B78153B-0607-4912-BA25-85EC97AD3F03}"/>
    <cellStyle name="normNum2Dwn 3 2 2 2 2" xfId="34568" xr:uid="{A97F110F-4E04-4602-84FA-5E46B3F60813}"/>
    <cellStyle name="normNum2Dwn 3 2 2 3" xfId="14179" xr:uid="{AA7B8553-7E8A-4816-A250-96EF96C6B52A}"/>
    <cellStyle name="normNum2Dwn 3 2 2 3 2" xfId="34569" xr:uid="{C13CA895-EFE9-4BAE-914D-EF80093AD705}"/>
    <cellStyle name="normNum2Dwn 3 2 2 4" xfId="14180" xr:uid="{8AB9B841-F648-47FC-86B8-91409E9D42D1}"/>
    <cellStyle name="normNum2Dwn 3 2 2 4 2" xfId="34570" xr:uid="{F83F8018-99E1-4350-89E1-173558BCFF32}"/>
    <cellStyle name="normNum2Dwn 3 2 2 5" xfId="14181" xr:uid="{56812F3D-FD5E-44D9-A2AA-69B52516591F}"/>
    <cellStyle name="normNum2Dwn 3 2 2 5 2" xfId="34571" xr:uid="{49ECD7A9-18DC-445E-A4EB-2D80517730B0}"/>
    <cellStyle name="normNum2Dwn 3 2 2 6" xfId="14182" xr:uid="{43EB1D6A-FFBE-4051-A7F2-C3B67EF52A24}"/>
    <cellStyle name="normNum2Dwn 3 2 2 6 2" xfId="34572" xr:uid="{D21E0516-94B6-4292-ADAF-7D0552E3C290}"/>
    <cellStyle name="normNum2Dwn 3 2 2 7" xfId="14183" xr:uid="{1A26E34A-C3E9-4839-BE6C-FF545DC0D230}"/>
    <cellStyle name="normNum2Dwn 3 2 2 7 2" xfId="34573" xr:uid="{46029393-E4C1-4B08-8D43-60D757CACA91}"/>
    <cellStyle name="normNum2Dwn 3 2 2 8" xfId="14184" xr:uid="{DB193117-D2E4-4082-94E1-A88CA15B1A7F}"/>
    <cellStyle name="normNum2Dwn 3 2 2 8 2" xfId="34574" xr:uid="{97664DA5-6D08-4732-B1AA-EDE97E9ED7E4}"/>
    <cellStyle name="normNum2Dwn 3 2 2 9" xfId="14185" xr:uid="{362D8510-EDAD-4CE2-9012-88D462AAF804}"/>
    <cellStyle name="normNum2Dwn 3 2 2 9 2" xfId="34575" xr:uid="{47D7FE7C-8983-40CE-A07F-AEE91DC77F99}"/>
    <cellStyle name="normNum2Dwn 3 2 3" xfId="14186" xr:uid="{A5FBE254-4BBD-4842-9B88-109489206C7F}"/>
    <cellStyle name="normNum2Dwn 3 2 3 2" xfId="34576" xr:uid="{0EDDEAB0-721F-497E-9B04-DB4D3022B9C3}"/>
    <cellStyle name="normNum2Dwn 3 2 4" xfId="14187" xr:uid="{038BAC2C-14D6-4376-96E8-D49261B165D2}"/>
    <cellStyle name="normNum2Dwn 3 2 4 2" xfId="34577" xr:uid="{CDBAA738-C6F7-4210-9310-D0B8AA8A300E}"/>
    <cellStyle name="normNum2Dwn 3 2 5" xfId="14188" xr:uid="{82964E38-F12C-4C25-BF45-677F1E119C92}"/>
    <cellStyle name="normNum2Dwn 3 2 5 2" xfId="34578" xr:uid="{74668F11-7BE4-48CD-8BE4-DA1014CB54A8}"/>
    <cellStyle name="normNum2Dwn 3 2 6" xfId="14189" xr:uid="{D5A6538C-E3C6-4153-8ED2-E900677DFF59}"/>
    <cellStyle name="normNum2Dwn 3 2 6 2" xfId="34579" xr:uid="{CB5412FE-C8E2-44F7-970C-27F05ED103E9}"/>
    <cellStyle name="normNum2Dwn 3 2 7" xfId="14190" xr:uid="{140E0723-EA3D-44E4-A5E6-5E4AF3BA8592}"/>
    <cellStyle name="normNum2Dwn 3 2 7 2" xfId="34580" xr:uid="{E6223478-7E24-4347-9DF4-B54982824BD7}"/>
    <cellStyle name="normNum2Dwn 3 2 8" xfId="14191" xr:uid="{0436A1EC-6B3D-46A2-BFDE-5957438FBF43}"/>
    <cellStyle name="normNum2Dwn 3 2 8 2" xfId="34581" xr:uid="{EAFD7523-C894-4D78-9719-8216EAF670C8}"/>
    <cellStyle name="normNum2Dwn 3 2 9" xfId="14192" xr:uid="{E0075359-8638-41EB-AF55-0A8E08ABFD3A}"/>
    <cellStyle name="normNum2Dwn 3 2 9 2" xfId="34582" xr:uid="{A245BE79-3C51-41CF-B851-B4CEA58C34A5}"/>
    <cellStyle name="normNum2Dwn 3 3" xfId="14193" xr:uid="{E67D1B7B-6EFD-4FCB-8B65-C13B9FC90EE0}"/>
    <cellStyle name="normNum2Dwn 3 3 10" xfId="34583" xr:uid="{4A5DB4B4-705D-4794-A2EA-A461C289EED0}"/>
    <cellStyle name="normNum2Dwn 3 3 2" xfId="14194" xr:uid="{E14FDA75-61C8-42FF-9786-C4D730385547}"/>
    <cellStyle name="normNum2Dwn 3 3 2 2" xfId="34584" xr:uid="{072ABF0B-67FA-476F-9DFA-1C1AF5B1700D}"/>
    <cellStyle name="normNum2Dwn 3 3 3" xfId="14195" xr:uid="{6DB32633-2AD6-4D06-B58B-2721ADB39016}"/>
    <cellStyle name="normNum2Dwn 3 3 3 2" xfId="34585" xr:uid="{346C1E02-01EA-43CA-8A30-364A0B4DFE05}"/>
    <cellStyle name="normNum2Dwn 3 3 4" xfId="14196" xr:uid="{080EBF9B-7DDF-44C3-ADDB-FAC149FD48FE}"/>
    <cellStyle name="normNum2Dwn 3 3 4 2" xfId="34586" xr:uid="{25635DF3-4AB5-4096-B0DD-A9B57406155A}"/>
    <cellStyle name="normNum2Dwn 3 3 5" xfId="14197" xr:uid="{05EEF342-3EC7-4A5E-8EAE-E276CBB4AE3E}"/>
    <cellStyle name="normNum2Dwn 3 3 5 2" xfId="34587" xr:uid="{2DFF9F05-81B6-4731-B5F1-BE71156F1F2C}"/>
    <cellStyle name="normNum2Dwn 3 3 6" xfId="14198" xr:uid="{37A87734-0878-4963-A8AC-7B1A91B7FCE0}"/>
    <cellStyle name="normNum2Dwn 3 3 6 2" xfId="34588" xr:uid="{FBE885CA-84BC-40EB-A6BA-599983A93F17}"/>
    <cellStyle name="normNum2Dwn 3 3 7" xfId="14199" xr:uid="{D9BB4DB4-D02C-4F71-92ED-CB0B4BCB0665}"/>
    <cellStyle name="normNum2Dwn 3 3 7 2" xfId="34589" xr:uid="{767999E8-B405-4E76-BCAB-49AEA97D3898}"/>
    <cellStyle name="normNum2Dwn 3 3 8" xfId="14200" xr:uid="{8843789C-D870-4192-B8B5-4C102B5F5231}"/>
    <cellStyle name="normNum2Dwn 3 3 8 2" xfId="34590" xr:uid="{609DB972-ABD5-4005-9D17-2DC9A5B20C6B}"/>
    <cellStyle name="normNum2Dwn 3 3 9" xfId="14201" xr:uid="{C324CF57-4446-4EB2-9C6E-102F9BAC4D30}"/>
    <cellStyle name="normNum2Dwn 3 3 9 2" xfId="34591" xr:uid="{A7C1749D-2E1A-46F0-ABB6-26FB33F444C2}"/>
    <cellStyle name="normNum2Dwn 3 4" xfId="14202" xr:uid="{D5815047-CEDF-4EC8-9660-66B2C845A9B2}"/>
    <cellStyle name="normNum2Dwn 3 4 2" xfId="34592" xr:uid="{35E2C950-2D67-4FAC-BFB8-BA892D95CDCD}"/>
    <cellStyle name="normNum2Dwn 3 5" xfId="14203" xr:uid="{C43A44D3-9C86-43DF-9A84-103FE1463CA8}"/>
    <cellStyle name="normNum2Dwn 3 5 2" xfId="34593" xr:uid="{AA61DABA-C557-4F95-9B1C-798FFFE8086F}"/>
    <cellStyle name="normNum2Dwn 3 6" xfId="14204" xr:uid="{BC45128B-A084-4A09-8DFE-C1F514911716}"/>
    <cellStyle name="normNum2Dwn 3 6 2" xfId="34594" xr:uid="{F79A2336-B3F9-4A7F-8F68-96216FD34B4E}"/>
    <cellStyle name="normNum2Dwn 3 7" xfId="14205" xr:uid="{2167F26A-56CF-45A1-83B1-29FF9457A0AD}"/>
    <cellStyle name="normNum2Dwn 3 7 2" xfId="34595" xr:uid="{3BF2E12B-5287-4CD1-9382-2FF128613573}"/>
    <cellStyle name="normNum2Dwn 3 8" xfId="14206" xr:uid="{ED5EF4CE-DB2C-49D8-A16A-F4AE497AF066}"/>
    <cellStyle name="normNum2Dwn 3 8 2" xfId="34596" xr:uid="{0AB92270-6B08-4100-BDAA-96FF678FB530}"/>
    <cellStyle name="normNum2Dwn 3 9" xfId="14207" xr:uid="{016ADE68-1FD8-48EA-BFD2-D9F0CEFBE65F}"/>
    <cellStyle name="normNum2Dwn 3 9 2" xfId="34597" xr:uid="{44A43E96-253E-43AC-ABEA-0CE7F647AB9F}"/>
    <cellStyle name="normNum2Dwn 4" xfId="14208" xr:uid="{17C994FB-60F2-4229-B7FF-0E9489CE2DD7}"/>
    <cellStyle name="normNum2Dwn 4 10" xfId="14209" xr:uid="{C3461D9C-0907-4233-92D8-C9C00522F5AE}"/>
    <cellStyle name="normNum2Dwn 4 10 2" xfId="34598" xr:uid="{1657C994-7348-4DFC-AE1F-B293085C0FBF}"/>
    <cellStyle name="normNum2Dwn 4 11" xfId="34599" xr:uid="{B941C5F0-C793-4ABC-B13A-CDB1F052701A}"/>
    <cellStyle name="normNum2Dwn 4 2" xfId="14210" xr:uid="{7C173D80-EACB-4609-A747-76D173C0BB06}"/>
    <cellStyle name="normNum2Dwn 4 2 10" xfId="34600" xr:uid="{309220BB-DCCB-429F-8F8F-CFD77BDA34A1}"/>
    <cellStyle name="normNum2Dwn 4 2 2" xfId="14211" xr:uid="{43499A67-3DD4-43B7-BABD-74328EF0163F}"/>
    <cellStyle name="normNum2Dwn 4 2 2 2" xfId="34601" xr:uid="{25E7F643-8D34-4523-A9BA-51A9B33ECB8E}"/>
    <cellStyle name="normNum2Dwn 4 2 3" xfId="14212" xr:uid="{35B39081-BA06-4C09-9B4F-531A9B3FB81F}"/>
    <cellStyle name="normNum2Dwn 4 2 3 2" xfId="34602" xr:uid="{0D1F3FD2-8A10-4EB4-8B2D-71D018C0750F}"/>
    <cellStyle name="normNum2Dwn 4 2 4" xfId="14213" xr:uid="{BAF6DDA6-FBE1-4FE3-81D8-39288D117459}"/>
    <cellStyle name="normNum2Dwn 4 2 4 2" xfId="34603" xr:uid="{0E89ABBE-DB32-4BB5-80D5-2674798C8620}"/>
    <cellStyle name="normNum2Dwn 4 2 5" xfId="14214" xr:uid="{E6F5B11E-D052-4C2C-B832-0E242C178FD2}"/>
    <cellStyle name="normNum2Dwn 4 2 5 2" xfId="34604" xr:uid="{89058B4D-003F-4543-AB8D-A9C6CC820AC7}"/>
    <cellStyle name="normNum2Dwn 4 2 6" xfId="14215" xr:uid="{7374DE05-848A-41AB-A47B-A3B26683D960}"/>
    <cellStyle name="normNum2Dwn 4 2 6 2" xfId="34605" xr:uid="{62CAE6B8-3B43-4985-98E4-F1B3BA6E8DBC}"/>
    <cellStyle name="normNum2Dwn 4 2 7" xfId="14216" xr:uid="{F21CF780-28AA-4F94-A5E5-DD21D5EB3278}"/>
    <cellStyle name="normNum2Dwn 4 2 7 2" xfId="34606" xr:uid="{3CF4FC2C-BB34-462F-8F38-48ADBE270936}"/>
    <cellStyle name="normNum2Dwn 4 2 8" xfId="14217" xr:uid="{F95B9B28-65B6-41C4-9908-49F41F63C747}"/>
    <cellStyle name="normNum2Dwn 4 2 8 2" xfId="34607" xr:uid="{525AAAEC-0DE6-4EBC-86E3-577BA352C4FB}"/>
    <cellStyle name="normNum2Dwn 4 2 9" xfId="14218" xr:uid="{2DBD5447-E582-415A-B38B-78EDF069C6C6}"/>
    <cellStyle name="normNum2Dwn 4 2 9 2" xfId="34608" xr:uid="{69955BD6-69E3-44DF-87B4-40D58068BB1D}"/>
    <cellStyle name="normNum2Dwn 4 3" xfId="14219" xr:uid="{8F89329E-55C4-4AF9-87D5-B50ABD0EA430}"/>
    <cellStyle name="normNum2Dwn 4 3 2" xfId="34609" xr:uid="{52D9EB56-E7E1-412D-8C00-A37B8B17CA46}"/>
    <cellStyle name="normNum2Dwn 4 4" xfId="14220" xr:uid="{D85293F9-C148-420E-9E51-E430468C97EB}"/>
    <cellStyle name="normNum2Dwn 4 4 2" xfId="34610" xr:uid="{89224E7F-9989-4261-B5E9-7DD7C0973DCD}"/>
    <cellStyle name="normNum2Dwn 4 5" xfId="14221" xr:uid="{01AD8B35-C8D6-4486-9DB0-978D7416A38B}"/>
    <cellStyle name="normNum2Dwn 4 5 2" xfId="34611" xr:uid="{A77F7B4A-E30B-4BC9-87FD-3535F5D463C1}"/>
    <cellStyle name="normNum2Dwn 4 6" xfId="14222" xr:uid="{6A51C018-1E6B-4331-A48A-F85656EE796C}"/>
    <cellStyle name="normNum2Dwn 4 6 2" xfId="34612" xr:uid="{8196CF8B-1DE1-4523-A0FC-EF446976D793}"/>
    <cellStyle name="normNum2Dwn 4 7" xfId="14223" xr:uid="{C5726122-CF56-4692-AA89-A1A608DA7BC3}"/>
    <cellStyle name="normNum2Dwn 4 7 2" xfId="34613" xr:uid="{8DBB126A-5608-4FC9-BEEF-1F890410BCD4}"/>
    <cellStyle name="normNum2Dwn 4 8" xfId="14224" xr:uid="{8914D775-096E-40CA-ACF1-DCDBA3257343}"/>
    <cellStyle name="normNum2Dwn 4 8 2" xfId="34614" xr:uid="{EC2465A3-3DA3-46CA-81E9-D40E97D0F2FA}"/>
    <cellStyle name="normNum2Dwn 4 9" xfId="14225" xr:uid="{57D7368F-2BAA-42DA-BBC6-3C2D8A2BD498}"/>
    <cellStyle name="normNum2Dwn 4 9 2" xfId="34615" xr:uid="{26234877-394B-472C-BCB5-8C6588D55FC6}"/>
    <cellStyle name="normNum2Dwn 5" xfId="14226" xr:uid="{96A5ADA7-E3BD-4BAD-BCCC-CC1B81BEA6EA}"/>
    <cellStyle name="normNum2Dwn 5 10" xfId="34616" xr:uid="{6F2F2D30-2D41-4203-A9DF-865DC9A5409A}"/>
    <cellStyle name="normNum2Dwn 5 2" xfId="14227" xr:uid="{EA9F2FCB-1FF6-41F5-B5F8-4DCA584D630D}"/>
    <cellStyle name="normNum2Dwn 5 2 2" xfId="34617" xr:uid="{1E1A8BB1-7F94-4FB8-8FAB-6120A2C0D592}"/>
    <cellStyle name="normNum2Dwn 5 3" xfId="14228" xr:uid="{F8279B6F-3D1D-4BFB-8E0B-614E84C1C996}"/>
    <cellStyle name="normNum2Dwn 5 3 2" xfId="34618" xr:uid="{716D9631-4F96-4AB0-A8E9-3A07A58175AB}"/>
    <cellStyle name="normNum2Dwn 5 4" xfId="14229" xr:uid="{70C94AFC-E603-437B-A967-068FC909FF35}"/>
    <cellStyle name="normNum2Dwn 5 4 2" xfId="34619" xr:uid="{FF53C954-3481-4106-A26D-1A2D89715B2F}"/>
    <cellStyle name="normNum2Dwn 5 5" xfId="14230" xr:uid="{6A74A9E5-68FD-47E9-8364-7EEFEA598F2A}"/>
    <cellStyle name="normNum2Dwn 5 5 2" xfId="34620" xr:uid="{994D333C-ADF2-4A1D-9557-9C78A52D9AAC}"/>
    <cellStyle name="normNum2Dwn 5 6" xfId="14231" xr:uid="{97829E7F-2BD5-4A57-8CED-57D380297542}"/>
    <cellStyle name="normNum2Dwn 5 6 2" xfId="34621" xr:uid="{453CADAD-8AC4-4EE8-BBD8-DDF9687B3CB2}"/>
    <cellStyle name="normNum2Dwn 5 7" xfId="14232" xr:uid="{C6450F29-30D9-48C3-B61A-FFCB5BE04800}"/>
    <cellStyle name="normNum2Dwn 5 7 2" xfId="34622" xr:uid="{B024CECF-CAED-4816-82FD-289EFE7E75E1}"/>
    <cellStyle name="normNum2Dwn 5 8" xfId="14233" xr:uid="{D4135FB4-1AF3-4D07-9D61-AACD902B6341}"/>
    <cellStyle name="normNum2Dwn 5 8 2" xfId="34623" xr:uid="{D8EF7DB6-172A-4F40-AA5A-50DD49D5B086}"/>
    <cellStyle name="normNum2Dwn 5 9" xfId="14234" xr:uid="{4B2F051C-AA1A-48C2-8719-7DE547B2DBE6}"/>
    <cellStyle name="normNum2Dwn 5 9 2" xfId="34624" xr:uid="{8D493C0B-6018-4E13-9AF5-BEB7CE4C6C06}"/>
    <cellStyle name="normNum2Dwn 6" xfId="14235" xr:uid="{B4F770B8-1C9E-4D9F-8471-7F8122025939}"/>
    <cellStyle name="normNum2Dwn 6 2" xfId="34625" xr:uid="{8DE3CE5A-95BF-4488-8135-0221070C0385}"/>
    <cellStyle name="normNum2Dwn 7" xfId="14236" xr:uid="{4E53A78D-B917-4A9B-8124-5E2FEB67C463}"/>
    <cellStyle name="normNum2Dwn 7 2" xfId="34626" xr:uid="{82FE57B3-EA4D-4DAB-A8D6-A6B4823AEA30}"/>
    <cellStyle name="normNum2Dwn 8" xfId="14237" xr:uid="{031CCA50-70D6-4523-A62E-26598B716F60}"/>
    <cellStyle name="normNum2Dwn 8 2" xfId="34627" xr:uid="{DF48C9D4-F9C0-43B5-9714-0B33DB08C591}"/>
    <cellStyle name="normNum2Dwn 9" xfId="14238" xr:uid="{4BA066BE-7E9C-4F83-8C07-561C9D3714C8}"/>
    <cellStyle name="normNum2Dwn 9 2" xfId="34628" xr:uid="{529788C2-A4CE-48BC-9CDB-160A1EF5B958}"/>
    <cellStyle name="normNum2Up" xfId="461" xr:uid="{EEF78238-8DEB-4A72-96A9-E68A6CC3489B}"/>
    <cellStyle name="normNum2Up 10" xfId="14239" xr:uid="{1371DC29-F117-422A-A65F-77EB07FF3639}"/>
    <cellStyle name="normNum2Up 10 2" xfId="34629" xr:uid="{EBA518EC-539B-4DD0-BF6B-7D21BDDD2A5A}"/>
    <cellStyle name="normNum2Up 11" xfId="14240" xr:uid="{93A55EB6-E3CC-472B-96A1-BB28134B5462}"/>
    <cellStyle name="normNum2Up 11 2" xfId="34630" xr:uid="{80D5EC2F-0977-4436-8323-230874C1BFCC}"/>
    <cellStyle name="normNum2Up 12" xfId="14241" xr:uid="{F4EF4008-C260-4CC0-B259-3114E8F19562}"/>
    <cellStyle name="normNum2Up 12 2" xfId="34631" xr:uid="{8BB8E0EB-91BC-4B08-885C-12EDF7B86628}"/>
    <cellStyle name="normNum2Up 13" xfId="34632" xr:uid="{B291516B-93CA-440B-9F5B-BDB0E2186CB4}"/>
    <cellStyle name="normNum2Up 2" xfId="14242" xr:uid="{B58E74ED-C520-44B2-9A53-FEE72669C5DE}"/>
    <cellStyle name="normNum2Up 2 10" xfId="14243" xr:uid="{2CF16A2B-9E08-4AE7-AAF8-6AC8B6D8C51A}"/>
    <cellStyle name="normNum2Up 2 10 2" xfId="34633" xr:uid="{D04FC22C-F8B0-4F9F-A72F-02DD43C65201}"/>
    <cellStyle name="normNum2Up 2 11" xfId="14244" xr:uid="{B2D35D31-89D0-4739-AE47-127C8CE67502}"/>
    <cellStyle name="normNum2Up 2 11 2" xfId="34634" xr:uid="{B46276A5-5353-4E18-B639-927D51E4A9FC}"/>
    <cellStyle name="normNum2Up 2 12" xfId="34635" xr:uid="{FE0D6DD9-4A34-4BE3-B764-1C7F952D6B9F}"/>
    <cellStyle name="normNum2Up 2 2" xfId="14245" xr:uid="{8F1BB594-3ACD-47F0-B27E-1F7F1F274E94}"/>
    <cellStyle name="normNum2Up 2 2 10" xfId="14246" xr:uid="{B387523D-2B26-4B86-B58B-3809B4A1252A}"/>
    <cellStyle name="normNum2Up 2 2 10 2" xfId="34636" xr:uid="{8BEE57FF-8E67-44FE-8A44-05B65B8CBE27}"/>
    <cellStyle name="normNum2Up 2 2 11" xfId="34637" xr:uid="{BCFF9CF8-090B-4793-90B5-2A4D43B1F1C8}"/>
    <cellStyle name="normNum2Up 2 2 2" xfId="14247" xr:uid="{B1B25085-8B48-4765-9FB8-8C983B43E596}"/>
    <cellStyle name="normNum2Up 2 2 2 10" xfId="34638" xr:uid="{811B0F3D-A5F4-4FFD-A503-D9EE46ECB71A}"/>
    <cellStyle name="normNum2Up 2 2 2 2" xfId="14248" xr:uid="{778FAEF0-9E8E-468F-83CD-95E3A288F8BC}"/>
    <cellStyle name="normNum2Up 2 2 2 2 2" xfId="34639" xr:uid="{D526922C-20E3-4F21-B93C-CE2198A8DAD8}"/>
    <cellStyle name="normNum2Up 2 2 2 3" xfId="14249" xr:uid="{50E524C6-492F-43DA-9EAF-C513834B540B}"/>
    <cellStyle name="normNum2Up 2 2 2 3 2" xfId="34640" xr:uid="{45291B93-F3AC-43F9-BC77-5A1E7C26033B}"/>
    <cellStyle name="normNum2Up 2 2 2 4" xfId="14250" xr:uid="{D59B64E9-A76F-40F3-A533-50968A51D192}"/>
    <cellStyle name="normNum2Up 2 2 2 4 2" xfId="34641" xr:uid="{45EEFB0B-CDC3-4D77-B530-2EEB1D940543}"/>
    <cellStyle name="normNum2Up 2 2 2 5" xfId="14251" xr:uid="{082A02A7-B181-4572-8EFC-73A32DA48DD3}"/>
    <cellStyle name="normNum2Up 2 2 2 5 2" xfId="34642" xr:uid="{9FF9FBE9-4E96-466A-B197-48376CE7674A}"/>
    <cellStyle name="normNum2Up 2 2 2 6" xfId="14252" xr:uid="{C1B85CC4-B19F-425A-B3C2-0E9292F6B96F}"/>
    <cellStyle name="normNum2Up 2 2 2 6 2" xfId="34643" xr:uid="{4EA29C3C-7532-4C52-939A-CBC70093517F}"/>
    <cellStyle name="normNum2Up 2 2 2 7" xfId="14253" xr:uid="{AA5AE6ED-514E-4627-8C7A-DE22422D64D4}"/>
    <cellStyle name="normNum2Up 2 2 2 7 2" xfId="34644" xr:uid="{15A04CE4-BB08-48E4-9A37-E5C6371BBD45}"/>
    <cellStyle name="normNum2Up 2 2 2 8" xfId="14254" xr:uid="{FDA15B68-5324-460E-87A8-5954219EB8AB}"/>
    <cellStyle name="normNum2Up 2 2 2 8 2" xfId="34645" xr:uid="{AB4ADDF6-1C3F-4D31-91C0-1FB302F8FDF2}"/>
    <cellStyle name="normNum2Up 2 2 2 9" xfId="14255" xr:uid="{4B907C4B-9363-49EA-BD05-4BF73308A9FA}"/>
    <cellStyle name="normNum2Up 2 2 2 9 2" xfId="34646" xr:uid="{85D8D089-E903-4B9B-B4F6-829F5AC9B812}"/>
    <cellStyle name="normNum2Up 2 2 3" xfId="14256" xr:uid="{6E2612C2-0987-48D4-AF69-1059CE02F533}"/>
    <cellStyle name="normNum2Up 2 2 3 2" xfId="34647" xr:uid="{4C08325B-6793-4A16-A6C0-E3AD850A726C}"/>
    <cellStyle name="normNum2Up 2 2 4" xfId="14257" xr:uid="{0ADAF256-E876-492B-BD5B-268B82D22D5C}"/>
    <cellStyle name="normNum2Up 2 2 4 2" xfId="34648" xr:uid="{5A09DB39-3310-44F0-8D3A-244F14D73F10}"/>
    <cellStyle name="normNum2Up 2 2 5" xfId="14258" xr:uid="{5F4332BC-1C13-4E26-9C4E-A932DD9F5F71}"/>
    <cellStyle name="normNum2Up 2 2 5 2" xfId="34649" xr:uid="{2B63EA3B-80AC-4609-9E89-EE4C74091B75}"/>
    <cellStyle name="normNum2Up 2 2 6" xfId="14259" xr:uid="{34673914-233A-490F-803B-AFC20052BBDA}"/>
    <cellStyle name="normNum2Up 2 2 6 2" xfId="34650" xr:uid="{23F952FE-EED5-446C-8BBB-91CDDDF3D55D}"/>
    <cellStyle name="normNum2Up 2 2 7" xfId="14260" xr:uid="{3AC0B7C7-92BB-4034-9221-35DAFF9DC629}"/>
    <cellStyle name="normNum2Up 2 2 7 2" xfId="34651" xr:uid="{F95EB569-1251-4466-B5E7-56822E11D5D5}"/>
    <cellStyle name="normNum2Up 2 2 8" xfId="14261" xr:uid="{8793A705-A3C7-44A5-B083-0DD86D732703}"/>
    <cellStyle name="normNum2Up 2 2 8 2" xfId="34652" xr:uid="{FE127895-8AF1-4DD4-9FE5-990C75D25165}"/>
    <cellStyle name="normNum2Up 2 2 9" xfId="14262" xr:uid="{23593869-662C-4013-B81F-8C7D27871069}"/>
    <cellStyle name="normNum2Up 2 2 9 2" xfId="34653" xr:uid="{04B98CFC-2C36-4DD8-B2B9-5527C8121997}"/>
    <cellStyle name="normNum2Up 2 3" xfId="14263" xr:uid="{DCC359F2-692D-4839-95D1-9D8FF02CDBFB}"/>
    <cellStyle name="normNum2Up 2 3 10" xfId="34654" xr:uid="{FEFB304E-E0ED-4E7D-A268-32737B213618}"/>
    <cellStyle name="normNum2Up 2 3 2" xfId="14264" xr:uid="{964D1412-4E1E-4E43-9C46-B038A18C0747}"/>
    <cellStyle name="normNum2Up 2 3 2 2" xfId="34655" xr:uid="{A355987D-C557-47CB-9E3A-4DA43E19523F}"/>
    <cellStyle name="normNum2Up 2 3 3" xfId="14265" xr:uid="{CD7FAFE2-3D74-4767-ABF1-AD994AB7435F}"/>
    <cellStyle name="normNum2Up 2 3 3 2" xfId="34656" xr:uid="{4B7F3009-9E10-4B4B-B078-5CD97A8F52B4}"/>
    <cellStyle name="normNum2Up 2 3 4" xfId="14266" xr:uid="{9CBDB419-767D-4FF5-93D0-F5F74D2719C7}"/>
    <cellStyle name="normNum2Up 2 3 4 2" xfId="34657" xr:uid="{480F1F19-9E2B-4A7A-A262-3C94D9D5ABD3}"/>
    <cellStyle name="normNum2Up 2 3 5" xfId="14267" xr:uid="{B192CA81-3DBA-4B8B-BE9A-41F31DCC3633}"/>
    <cellStyle name="normNum2Up 2 3 5 2" xfId="34658" xr:uid="{3B24E27B-8255-4615-9DCB-E6BEBA144A0F}"/>
    <cellStyle name="normNum2Up 2 3 6" xfId="14268" xr:uid="{879AD56F-16CA-467B-9E75-5BDCE1AE1D9A}"/>
    <cellStyle name="normNum2Up 2 3 6 2" xfId="34659" xr:uid="{1C2FA667-F716-416C-A219-0215A37F351D}"/>
    <cellStyle name="normNum2Up 2 3 7" xfId="14269" xr:uid="{CF9BC585-F802-4B20-B827-01FDEB9206EF}"/>
    <cellStyle name="normNum2Up 2 3 7 2" xfId="34660" xr:uid="{F0FE5ABF-55E1-41C7-85B8-90EA4F489841}"/>
    <cellStyle name="normNum2Up 2 3 8" xfId="14270" xr:uid="{99695C30-DD91-4531-B16A-45C1CCB7EC53}"/>
    <cellStyle name="normNum2Up 2 3 8 2" xfId="34661" xr:uid="{959084A1-29C8-4EE5-AFD4-76AA2C0F687F}"/>
    <cellStyle name="normNum2Up 2 3 9" xfId="14271" xr:uid="{4FA8FADB-2FFD-4AA3-8575-7534161FF011}"/>
    <cellStyle name="normNum2Up 2 3 9 2" xfId="34662" xr:uid="{D55BB507-024B-425B-A188-0D8F3F15FBF2}"/>
    <cellStyle name="normNum2Up 2 4" xfId="14272" xr:uid="{A2BF5F2E-7BD1-4FD2-91D3-368DC2EA6058}"/>
    <cellStyle name="normNum2Up 2 4 2" xfId="34663" xr:uid="{5981A6C0-3AC3-4D0F-9081-3848CB86AA2F}"/>
    <cellStyle name="normNum2Up 2 5" xfId="14273" xr:uid="{001144E3-4778-4484-8663-3E20F3C82EF5}"/>
    <cellStyle name="normNum2Up 2 5 2" xfId="34664" xr:uid="{3C64582C-A208-4679-A82D-6D1DE8317BA3}"/>
    <cellStyle name="normNum2Up 2 6" xfId="14274" xr:uid="{31711EC5-8A9B-4303-ADDE-7BB69A2FB553}"/>
    <cellStyle name="normNum2Up 2 6 2" xfId="34665" xr:uid="{BE3FB65E-B644-465D-BE01-99E25D8539FB}"/>
    <cellStyle name="normNum2Up 2 7" xfId="14275" xr:uid="{A2E75303-2868-4809-B98F-FF73A26A171E}"/>
    <cellStyle name="normNum2Up 2 7 2" xfId="34666" xr:uid="{77FBE26F-E9A2-41C4-B5F0-CF743D976A1B}"/>
    <cellStyle name="normNum2Up 2 8" xfId="14276" xr:uid="{51BF1D2F-5AE9-4FC5-8773-A01FD828F8BD}"/>
    <cellStyle name="normNum2Up 2 8 2" xfId="34667" xr:uid="{8B263835-9BCD-4997-A426-D073384C2E54}"/>
    <cellStyle name="normNum2Up 2 9" xfId="14277" xr:uid="{7BDB1E33-D5CE-4426-9B89-0A00A57DA4BC}"/>
    <cellStyle name="normNum2Up 2 9 2" xfId="34668" xr:uid="{7D920E0E-C503-4B79-A5C6-FFE483E093E6}"/>
    <cellStyle name="normNum2Up 3" xfId="14278" xr:uid="{076245EC-0204-4454-B65D-7448C95F52FD}"/>
    <cellStyle name="normNum2Up 3 10" xfId="14279" xr:uid="{2040D105-E868-4245-A7D1-E7F0BE2B2A9A}"/>
    <cellStyle name="normNum2Up 3 10 2" xfId="34669" xr:uid="{561EC6CF-D906-4BC3-B3CA-3D4F7F344091}"/>
    <cellStyle name="normNum2Up 3 11" xfId="14280" xr:uid="{F8DFDC48-53E3-4258-A1C9-319BD03C63E4}"/>
    <cellStyle name="normNum2Up 3 11 2" xfId="34670" xr:uid="{A2790AE1-DA44-4E28-96E7-F8B109048F13}"/>
    <cellStyle name="normNum2Up 3 12" xfId="34671" xr:uid="{1FDB3F3B-34F6-49C7-AAF2-B361C1402B6B}"/>
    <cellStyle name="normNum2Up 3 2" xfId="14281" xr:uid="{B73F121E-1627-4466-BAB9-BBA36CF47A02}"/>
    <cellStyle name="normNum2Up 3 2 10" xfId="14282" xr:uid="{0E16A1AD-F4D9-4553-A4A4-6429C89F4693}"/>
    <cellStyle name="normNum2Up 3 2 10 2" xfId="34672" xr:uid="{BBFE1701-FF6D-45CC-BB89-92244F4A5977}"/>
    <cellStyle name="normNum2Up 3 2 11" xfId="34673" xr:uid="{B767F0C3-4330-4B6A-AED2-67DE5984A2DB}"/>
    <cellStyle name="normNum2Up 3 2 2" xfId="14283" xr:uid="{F79BCA22-3B28-4D28-A4CD-D1DBA3128246}"/>
    <cellStyle name="normNum2Up 3 2 2 10" xfId="34674" xr:uid="{3BF56247-9DD6-47E1-99A7-CC486407E1E5}"/>
    <cellStyle name="normNum2Up 3 2 2 2" xfId="14284" xr:uid="{6C3BFF72-E938-4EC2-85BB-33E269C71477}"/>
    <cellStyle name="normNum2Up 3 2 2 2 2" xfId="34675" xr:uid="{D80A49E5-00D7-4D3E-B42C-25D6C5E829BD}"/>
    <cellStyle name="normNum2Up 3 2 2 3" xfId="14285" xr:uid="{0F8D8537-1DDD-4EFC-B4F3-8DCE0DCD2308}"/>
    <cellStyle name="normNum2Up 3 2 2 3 2" xfId="34676" xr:uid="{7BDA3ED1-EF2F-44BC-BC95-827C1A28D9C1}"/>
    <cellStyle name="normNum2Up 3 2 2 4" xfId="14286" xr:uid="{0F15DADC-2AC6-43C1-983F-86C1CA18407D}"/>
    <cellStyle name="normNum2Up 3 2 2 4 2" xfId="34677" xr:uid="{9AE32919-0424-40E1-8096-6434CEF92DA2}"/>
    <cellStyle name="normNum2Up 3 2 2 5" xfId="14287" xr:uid="{112B9DF4-0C2E-426F-95B0-4315661D4C51}"/>
    <cellStyle name="normNum2Up 3 2 2 5 2" xfId="34678" xr:uid="{05C642A8-5228-458C-A315-BE85330DBA07}"/>
    <cellStyle name="normNum2Up 3 2 2 6" xfId="14288" xr:uid="{B22DF7A8-BD1B-44C8-8713-ADE10650E0F8}"/>
    <cellStyle name="normNum2Up 3 2 2 6 2" xfId="34679" xr:uid="{FA357714-54AF-4806-BF31-9D7D80FEB7AD}"/>
    <cellStyle name="normNum2Up 3 2 2 7" xfId="14289" xr:uid="{19688A18-1ABF-45B8-8F6E-798479539BA6}"/>
    <cellStyle name="normNum2Up 3 2 2 7 2" xfId="34680" xr:uid="{52698333-07B7-40D2-896B-B17B787C005B}"/>
    <cellStyle name="normNum2Up 3 2 2 8" xfId="14290" xr:uid="{50E40751-6355-49CD-89FC-EC66D23404C6}"/>
    <cellStyle name="normNum2Up 3 2 2 8 2" xfId="34681" xr:uid="{87EC3529-5A56-453A-9EB7-206846555FBB}"/>
    <cellStyle name="normNum2Up 3 2 2 9" xfId="14291" xr:uid="{32E5A592-90BB-47A2-A143-759256E2D932}"/>
    <cellStyle name="normNum2Up 3 2 2 9 2" xfId="34682" xr:uid="{218976BE-8AD9-4C8A-9ED3-0FF43187B4A9}"/>
    <cellStyle name="normNum2Up 3 2 3" xfId="14292" xr:uid="{4818DCD2-B426-4EE9-A4CF-FF72F170FAF9}"/>
    <cellStyle name="normNum2Up 3 2 3 2" xfId="34683" xr:uid="{0EE277F2-6314-4057-8234-54412CC6FA44}"/>
    <cellStyle name="normNum2Up 3 2 4" xfId="14293" xr:uid="{86437104-5865-4C48-BC16-7839AFE2AB29}"/>
    <cellStyle name="normNum2Up 3 2 4 2" xfId="34684" xr:uid="{77A19394-A66C-4E97-9ACF-EDAAADAD6FC5}"/>
    <cellStyle name="normNum2Up 3 2 5" xfId="14294" xr:uid="{0341850D-FD9D-4D3C-B3BE-516CDEEB6132}"/>
    <cellStyle name="normNum2Up 3 2 5 2" xfId="34685" xr:uid="{F8BB26D1-58AF-438B-99A0-7F1108923981}"/>
    <cellStyle name="normNum2Up 3 2 6" xfId="14295" xr:uid="{6D1A889B-E89C-41B1-B77B-3351CD55FD9A}"/>
    <cellStyle name="normNum2Up 3 2 6 2" xfId="34686" xr:uid="{D4E78A77-D79B-4B6F-93EA-AABC8BDC5D54}"/>
    <cellStyle name="normNum2Up 3 2 7" xfId="14296" xr:uid="{2F82D851-2FDB-400C-AE8E-0AA6A4BB1682}"/>
    <cellStyle name="normNum2Up 3 2 7 2" xfId="34687" xr:uid="{1D5B4372-36CD-4139-9B4A-9FE4E26C3831}"/>
    <cellStyle name="normNum2Up 3 2 8" xfId="14297" xr:uid="{F13F8532-54B3-4C88-8858-180373EDEFBC}"/>
    <cellStyle name="normNum2Up 3 2 8 2" xfId="34688" xr:uid="{FB971E8E-67F7-420A-BF08-1ACE1E6C206D}"/>
    <cellStyle name="normNum2Up 3 2 9" xfId="14298" xr:uid="{DCAE37D6-68ED-45FD-90B5-701DDD184534}"/>
    <cellStyle name="normNum2Up 3 2 9 2" xfId="34689" xr:uid="{61B5C45C-A505-4294-927A-E0ADCCCB0E92}"/>
    <cellStyle name="normNum2Up 3 3" xfId="14299" xr:uid="{8F38BF15-A8FF-4558-8DC7-A5BEA3283FB7}"/>
    <cellStyle name="normNum2Up 3 3 10" xfId="34690" xr:uid="{FF4708E0-484A-41BE-ACFC-E98E60823ADD}"/>
    <cellStyle name="normNum2Up 3 3 2" xfId="14300" xr:uid="{88635F16-BC74-4941-8A91-A80F63318EEF}"/>
    <cellStyle name="normNum2Up 3 3 2 2" xfId="34691" xr:uid="{AE50791E-BF47-46DB-98B8-CDDD17C6783A}"/>
    <cellStyle name="normNum2Up 3 3 3" xfId="14301" xr:uid="{86A2E20C-D8BE-480B-9F28-F28287CD5024}"/>
    <cellStyle name="normNum2Up 3 3 3 2" xfId="34692" xr:uid="{57E6186E-3243-4D1E-A446-4B61BB4DBFC6}"/>
    <cellStyle name="normNum2Up 3 3 4" xfId="14302" xr:uid="{C5F7F124-6667-41D4-9EAC-C643E19BB5D9}"/>
    <cellStyle name="normNum2Up 3 3 4 2" xfId="34693" xr:uid="{B599E1A7-9AB4-44A0-B478-205464BD5513}"/>
    <cellStyle name="normNum2Up 3 3 5" xfId="14303" xr:uid="{022326BE-155D-41B8-B74B-F7DAD656C475}"/>
    <cellStyle name="normNum2Up 3 3 5 2" xfId="34694" xr:uid="{1A913C2D-9158-4F4D-8310-AB791E754E1B}"/>
    <cellStyle name="normNum2Up 3 3 6" xfId="14304" xr:uid="{85EE48C2-EA40-4C90-8EA5-CE14964ADE20}"/>
    <cellStyle name="normNum2Up 3 3 6 2" xfId="34695" xr:uid="{160BF805-6C50-40EA-AC38-B4DE09E1525D}"/>
    <cellStyle name="normNum2Up 3 3 7" xfId="14305" xr:uid="{3BACA727-F078-4586-A146-D0108E80F9C4}"/>
    <cellStyle name="normNum2Up 3 3 7 2" xfId="34696" xr:uid="{5FD592BF-9724-4770-B3B7-A4B9BDBCCED9}"/>
    <cellStyle name="normNum2Up 3 3 8" xfId="14306" xr:uid="{C55B9229-2826-447E-A55C-7A61F95A39B3}"/>
    <cellStyle name="normNum2Up 3 3 8 2" xfId="34697" xr:uid="{6185453F-8CDF-47B8-BD1D-7AA38EE89C43}"/>
    <cellStyle name="normNum2Up 3 3 9" xfId="14307" xr:uid="{06DB9F79-CFFE-4642-A961-77BCBBDA5C59}"/>
    <cellStyle name="normNum2Up 3 3 9 2" xfId="34698" xr:uid="{7D5007DE-BAE7-48EE-BD6A-84683561326F}"/>
    <cellStyle name="normNum2Up 3 4" xfId="14308" xr:uid="{F49E564E-977C-4170-BD00-5BEAAD7C943B}"/>
    <cellStyle name="normNum2Up 3 4 2" xfId="34699" xr:uid="{DF6FB695-76E0-4E9B-9B14-6A20F2F5EA7C}"/>
    <cellStyle name="normNum2Up 3 5" xfId="14309" xr:uid="{5EA241EA-236B-4D4B-AF64-01916115AE81}"/>
    <cellStyle name="normNum2Up 3 5 2" xfId="34700" xr:uid="{8270D3AB-E263-4350-9041-4D88A2B2E44F}"/>
    <cellStyle name="normNum2Up 3 6" xfId="14310" xr:uid="{9B019FBC-527F-4C95-A1A8-2A748CA056F1}"/>
    <cellStyle name="normNum2Up 3 6 2" xfId="34701" xr:uid="{AABE104E-925C-4099-A5EA-18D2A042EE10}"/>
    <cellStyle name="normNum2Up 3 7" xfId="14311" xr:uid="{95CD0A4A-80BC-45E5-A268-83CE342CCDBB}"/>
    <cellStyle name="normNum2Up 3 7 2" xfId="34702" xr:uid="{8ACB2E52-2C15-4313-9E50-2E2398A1CBED}"/>
    <cellStyle name="normNum2Up 3 8" xfId="14312" xr:uid="{8B1E055D-2680-479E-B9F1-B2F7FDC12E06}"/>
    <cellStyle name="normNum2Up 3 8 2" xfId="34703" xr:uid="{2BF80821-5010-44A3-8C4B-CB79011B38C2}"/>
    <cellStyle name="normNum2Up 3 9" xfId="14313" xr:uid="{DA47C93C-A844-4E6E-88A3-13836688ED18}"/>
    <cellStyle name="normNum2Up 3 9 2" xfId="34704" xr:uid="{D7CD533B-8A64-43E3-95AD-C9EFCAA8CA14}"/>
    <cellStyle name="normNum2Up 4" xfId="14314" xr:uid="{6E87718B-C266-4D1E-8C80-00367E106B70}"/>
    <cellStyle name="normNum2Up 4 10" xfId="14315" xr:uid="{F59ACC19-926A-49B0-AED0-01698A311201}"/>
    <cellStyle name="normNum2Up 4 10 2" xfId="34705" xr:uid="{5794A210-1D1A-4224-8E4F-325C85195A92}"/>
    <cellStyle name="normNum2Up 4 11" xfId="34706" xr:uid="{8DD53B78-153F-49FA-BF59-1B226EC3B1F6}"/>
    <cellStyle name="normNum2Up 4 2" xfId="14316" xr:uid="{BB42995B-0B0D-45FF-9D08-7299FE80F761}"/>
    <cellStyle name="normNum2Up 4 2 10" xfId="34707" xr:uid="{132C0B79-C436-475E-9FA7-4CFA318B35E9}"/>
    <cellStyle name="normNum2Up 4 2 2" xfId="14317" xr:uid="{A5B72CDF-8639-4BDF-89CD-1C20BB8CF0F2}"/>
    <cellStyle name="normNum2Up 4 2 2 2" xfId="34708" xr:uid="{82F02DC8-DE9E-43E3-BDB1-F3CD1AB86C1D}"/>
    <cellStyle name="normNum2Up 4 2 3" xfId="14318" xr:uid="{14D4CF28-61A1-412B-82B1-12986C0A1B70}"/>
    <cellStyle name="normNum2Up 4 2 3 2" xfId="34709" xr:uid="{F1FBB095-576C-491E-B6AA-FB9D77A1A79E}"/>
    <cellStyle name="normNum2Up 4 2 4" xfId="14319" xr:uid="{8802E949-BF5B-4F38-AE30-2EE8E6EE5E46}"/>
    <cellStyle name="normNum2Up 4 2 4 2" xfId="34710" xr:uid="{80155C90-E7D7-4E25-9834-9FEC6AC0605D}"/>
    <cellStyle name="normNum2Up 4 2 5" xfId="14320" xr:uid="{A24F4F77-D3BB-477C-B61F-5024D4B0C7E4}"/>
    <cellStyle name="normNum2Up 4 2 5 2" xfId="34711" xr:uid="{0B0B8476-4B2C-462F-A467-72D283F28E12}"/>
    <cellStyle name="normNum2Up 4 2 6" xfId="14321" xr:uid="{EEFD1BBA-1721-44E3-8A50-A5299C5DF1A4}"/>
    <cellStyle name="normNum2Up 4 2 6 2" xfId="34712" xr:uid="{45DF27EE-23F3-4EB5-8C42-8A43DC1F5638}"/>
    <cellStyle name="normNum2Up 4 2 7" xfId="14322" xr:uid="{0EC47B92-494E-4BA0-ABDC-68C4AE9CE6F5}"/>
    <cellStyle name="normNum2Up 4 2 7 2" xfId="34713" xr:uid="{794955A6-8E3A-4EB4-AAAF-3E3F898673FB}"/>
    <cellStyle name="normNum2Up 4 2 8" xfId="14323" xr:uid="{9D8E6074-EAF0-45F1-B1A3-3B1832401F09}"/>
    <cellStyle name="normNum2Up 4 2 8 2" xfId="34714" xr:uid="{49950B71-5633-44DD-8ED5-F738E727EA5E}"/>
    <cellStyle name="normNum2Up 4 2 9" xfId="14324" xr:uid="{71AFA1CF-6C2A-4BE0-A6B7-D5385C203E76}"/>
    <cellStyle name="normNum2Up 4 2 9 2" xfId="34715" xr:uid="{7467E570-0B4C-45C4-A49A-8FF9E132302B}"/>
    <cellStyle name="normNum2Up 4 3" xfId="14325" xr:uid="{89A68A6A-3797-4F39-B167-FAF85F8B8804}"/>
    <cellStyle name="normNum2Up 4 3 2" xfId="34716" xr:uid="{549764F7-8EA4-4996-A817-3E0C32AEB9AD}"/>
    <cellStyle name="normNum2Up 4 4" xfId="14326" xr:uid="{30CDD4C2-4DEF-4122-B517-D6D28BE770B6}"/>
    <cellStyle name="normNum2Up 4 4 2" xfId="34717" xr:uid="{83F1194E-6CA8-4BEE-B999-72062FB16269}"/>
    <cellStyle name="normNum2Up 4 5" xfId="14327" xr:uid="{E3326112-E77A-4F7B-BCF4-A1DD86E45EDE}"/>
    <cellStyle name="normNum2Up 4 5 2" xfId="34718" xr:uid="{03D80FCC-4F89-46E5-A2D8-429DE8819E8B}"/>
    <cellStyle name="normNum2Up 4 6" xfId="14328" xr:uid="{8AF139F2-EF54-4362-A584-75765F342C98}"/>
    <cellStyle name="normNum2Up 4 6 2" xfId="34719" xr:uid="{4003C153-64A9-43BA-8DA1-7CE40B797870}"/>
    <cellStyle name="normNum2Up 4 7" xfId="14329" xr:uid="{9B63EB3E-C83F-43F6-B484-AF9F85817519}"/>
    <cellStyle name="normNum2Up 4 7 2" xfId="34720" xr:uid="{7D9E0ABC-B76E-4125-915D-D52A0BE41197}"/>
    <cellStyle name="normNum2Up 4 8" xfId="14330" xr:uid="{9E02A043-AE02-4623-B084-B0754C6FB891}"/>
    <cellStyle name="normNum2Up 4 8 2" xfId="34721" xr:uid="{11D9F960-630A-4381-A9C1-863CF5CCDB81}"/>
    <cellStyle name="normNum2Up 4 9" xfId="14331" xr:uid="{317ED8E9-EAF7-44DA-983F-FFECC19DA7D0}"/>
    <cellStyle name="normNum2Up 4 9 2" xfId="34722" xr:uid="{5333945F-4F48-4F4B-89DA-D0735A60871F}"/>
    <cellStyle name="normNum2Up 5" xfId="14332" xr:uid="{9B648E05-1DA0-4490-BFC9-630ED2E97D61}"/>
    <cellStyle name="normNum2Up 5 10" xfId="34723" xr:uid="{D4AE9764-239B-49A0-90C3-6A04CED6C598}"/>
    <cellStyle name="normNum2Up 5 2" xfId="14333" xr:uid="{27462FEB-4B86-4A64-8912-00B40B6FF26E}"/>
    <cellStyle name="normNum2Up 5 2 2" xfId="34724" xr:uid="{59D36387-DAB6-4A1E-9AF2-763DAEB51A8E}"/>
    <cellStyle name="normNum2Up 5 3" xfId="14334" xr:uid="{018E77A1-EE47-4983-A5F8-F9D1C3254D2B}"/>
    <cellStyle name="normNum2Up 5 3 2" xfId="34725" xr:uid="{2D134899-0D3B-4A9D-84CD-D33AEF3E6CBA}"/>
    <cellStyle name="normNum2Up 5 4" xfId="14335" xr:uid="{2377B360-9484-4721-8DAD-165FE2087AF4}"/>
    <cellStyle name="normNum2Up 5 4 2" xfId="34726" xr:uid="{AB33260A-2C49-42EC-B109-18F46DC5AF37}"/>
    <cellStyle name="normNum2Up 5 5" xfId="14336" xr:uid="{FABF4BED-1DFD-4EEA-903E-7E725FD2A8AE}"/>
    <cellStyle name="normNum2Up 5 5 2" xfId="34727" xr:uid="{BDCCF17C-54CE-4A7A-B6BD-2CCD4DA8164C}"/>
    <cellStyle name="normNum2Up 5 6" xfId="14337" xr:uid="{797D47E5-07FA-48C0-88D0-9DE1A1D15EDF}"/>
    <cellStyle name="normNum2Up 5 6 2" xfId="34728" xr:uid="{96A260F1-1C7E-4F24-9939-8A9391514CD0}"/>
    <cellStyle name="normNum2Up 5 7" xfId="14338" xr:uid="{0A4D58B5-C733-4F6D-AFDC-3EA664CCEA1E}"/>
    <cellStyle name="normNum2Up 5 7 2" xfId="34729" xr:uid="{B92DEF28-D660-4F6B-8A5A-8B930F2135B6}"/>
    <cellStyle name="normNum2Up 5 8" xfId="14339" xr:uid="{8D4C867E-9202-42B1-B9E7-30A5D41DCC15}"/>
    <cellStyle name="normNum2Up 5 8 2" xfId="34730" xr:uid="{5010EAB7-6576-40EC-A7BC-6A5957D249F7}"/>
    <cellStyle name="normNum2Up 5 9" xfId="14340" xr:uid="{AF67014D-F472-4C46-B2E7-C0E227840135}"/>
    <cellStyle name="normNum2Up 5 9 2" xfId="34731" xr:uid="{166BDA4F-B902-4420-AC21-7152B6278DF4}"/>
    <cellStyle name="normNum2Up 6" xfId="14341" xr:uid="{C4FFAE90-767E-4299-8D1E-5F8946F2BBB0}"/>
    <cellStyle name="normNum2Up 6 2" xfId="34732" xr:uid="{FAB02EB5-3ED9-4947-9855-1E92771C8F61}"/>
    <cellStyle name="normNum2Up 7" xfId="14342" xr:uid="{481748A4-E611-4112-8F21-3F70A4CE9297}"/>
    <cellStyle name="normNum2Up 7 2" xfId="34733" xr:uid="{845D2A23-D64D-464C-B6DA-925B332FF794}"/>
    <cellStyle name="normNum2Up 8" xfId="14343" xr:uid="{E761E153-CFD9-4FAA-9504-EA366AF2E7F8}"/>
    <cellStyle name="normNum2Up 8 2" xfId="34734" xr:uid="{5F667207-0F02-488F-8EFF-29652E3BCACE}"/>
    <cellStyle name="normNum2Up 9" xfId="14344" xr:uid="{D4CAA0EB-C57E-4C6B-AE24-1DD67B92BFD4}"/>
    <cellStyle name="normNum2Up 9 2" xfId="34735" xr:uid="{D9DFF5E7-DB59-4588-8057-52B842823EEA}"/>
    <cellStyle name="normNumDwn" xfId="462" xr:uid="{972C4C0E-0ABB-4F8D-944C-E48049753FEF}"/>
    <cellStyle name="normNumDwn 10" xfId="14345" xr:uid="{C80D0DC8-E5C7-4DD6-8A2E-E1EBC22D4068}"/>
    <cellStyle name="normNumDwn 10 2" xfId="34736" xr:uid="{D9400544-8975-4BFC-85A5-A47ED02BFCF9}"/>
    <cellStyle name="normNumDwn 11" xfId="14346" xr:uid="{CDC88D80-0D0A-453A-93D7-E67A9E0494F6}"/>
    <cellStyle name="normNumDwn 11 2" xfId="34737" xr:uid="{15ED7C02-A636-41CD-879D-FA06B6089F9D}"/>
    <cellStyle name="normNumDwn 12" xfId="14347" xr:uid="{9190C94E-BA06-4BB4-9B04-5A5372692547}"/>
    <cellStyle name="normNumDwn 12 2" xfId="34738" xr:uid="{1B6331A0-495A-4651-8EA1-32777BF3D260}"/>
    <cellStyle name="normNumDwn 13" xfId="34739" xr:uid="{B69F2949-89B7-40D6-A5F2-F5DE078416DD}"/>
    <cellStyle name="normNumDwn 2" xfId="14348" xr:uid="{3231E870-3C7D-4D5D-A279-4C1090DDA30F}"/>
    <cellStyle name="normNumDwn 2 10" xfId="14349" xr:uid="{786DA29B-AE69-4704-9E8D-C6419185A3C8}"/>
    <cellStyle name="normNumDwn 2 10 2" xfId="34740" xr:uid="{2EEF2DC6-BAC0-4B8F-AE18-D7772724C43E}"/>
    <cellStyle name="normNumDwn 2 11" xfId="14350" xr:uid="{9135229E-722A-4278-AFC9-984891F441BB}"/>
    <cellStyle name="normNumDwn 2 11 2" xfId="34741" xr:uid="{97FA335E-92E3-4471-9141-CE373D22F54F}"/>
    <cellStyle name="normNumDwn 2 12" xfId="34742" xr:uid="{2C77CDBF-A6A4-4429-B2E2-63767F6B2968}"/>
    <cellStyle name="normNumDwn 2 2" xfId="14351" xr:uid="{792B0BD4-C1BE-4B7B-B700-807B0B0E3106}"/>
    <cellStyle name="normNumDwn 2 2 10" xfId="14352" xr:uid="{4BF53EFE-8990-494B-940E-F4F17F0B2A60}"/>
    <cellStyle name="normNumDwn 2 2 10 2" xfId="34743" xr:uid="{81A510B9-FA31-4D6C-BC41-76BBE4C9A7B0}"/>
    <cellStyle name="normNumDwn 2 2 11" xfId="34744" xr:uid="{5AE7EBB3-467B-41C3-B83B-9BF9B7D5C74A}"/>
    <cellStyle name="normNumDwn 2 2 2" xfId="14353" xr:uid="{E2F6138E-68E9-4C16-BEC7-C53D5779E4C2}"/>
    <cellStyle name="normNumDwn 2 2 2 10" xfId="34745" xr:uid="{7AEA3D5F-2E46-4A58-A0F5-1011415F827B}"/>
    <cellStyle name="normNumDwn 2 2 2 2" xfId="14354" xr:uid="{418BA31F-F793-4329-AA02-4109CF966A00}"/>
    <cellStyle name="normNumDwn 2 2 2 2 2" xfId="34746" xr:uid="{A989EF5A-4B78-4D8C-8697-4738F88E9ABB}"/>
    <cellStyle name="normNumDwn 2 2 2 3" xfId="14355" xr:uid="{CB280989-8FEF-479F-9C3E-DCA304F8F04E}"/>
    <cellStyle name="normNumDwn 2 2 2 3 2" xfId="34747" xr:uid="{3525E1B5-D7FF-44ED-869D-C30B2C964543}"/>
    <cellStyle name="normNumDwn 2 2 2 4" xfId="14356" xr:uid="{B98D2059-EC8B-44CD-8B77-3F5FB8428793}"/>
    <cellStyle name="normNumDwn 2 2 2 4 2" xfId="34748" xr:uid="{2AC38CE0-8CA3-4839-BE14-2B64E929068D}"/>
    <cellStyle name="normNumDwn 2 2 2 5" xfId="14357" xr:uid="{107B13E0-424E-41A0-B72F-5CA14290E98B}"/>
    <cellStyle name="normNumDwn 2 2 2 5 2" xfId="34749" xr:uid="{5717F409-208B-479A-A666-080F32F4C7F2}"/>
    <cellStyle name="normNumDwn 2 2 2 6" xfId="14358" xr:uid="{269B2A8D-7C40-4BD6-95D4-FAFB7E68EC2B}"/>
    <cellStyle name="normNumDwn 2 2 2 6 2" xfId="34750" xr:uid="{613A8D77-DD6A-47BB-A19B-DEC23A5E81E4}"/>
    <cellStyle name="normNumDwn 2 2 2 7" xfId="14359" xr:uid="{24CEBE22-ACC4-4C94-B30E-6E9BABF022A9}"/>
    <cellStyle name="normNumDwn 2 2 2 7 2" xfId="34751" xr:uid="{1704803B-8B15-40B8-BB19-7A99ACECFE9E}"/>
    <cellStyle name="normNumDwn 2 2 2 8" xfId="14360" xr:uid="{687D53B3-C20D-4600-9449-F7EAA0B33493}"/>
    <cellStyle name="normNumDwn 2 2 2 8 2" xfId="34752" xr:uid="{1D57677E-F53F-4E80-AFDF-527A48AB462A}"/>
    <cellStyle name="normNumDwn 2 2 2 9" xfId="14361" xr:uid="{BEE3B7EE-C4A8-4F67-A0BD-0C5E026A723C}"/>
    <cellStyle name="normNumDwn 2 2 2 9 2" xfId="34753" xr:uid="{A14BF500-2051-4BFF-8406-9DC399563910}"/>
    <cellStyle name="normNumDwn 2 2 3" xfId="14362" xr:uid="{017718DE-83AA-462D-B5BC-787767D34E6A}"/>
    <cellStyle name="normNumDwn 2 2 3 2" xfId="34754" xr:uid="{055BC48F-A059-47AB-BDED-4BBECF72238D}"/>
    <cellStyle name="normNumDwn 2 2 4" xfId="14363" xr:uid="{1988FF44-0913-41B1-B757-45B182D17597}"/>
    <cellStyle name="normNumDwn 2 2 4 2" xfId="34755" xr:uid="{78A6F1DA-3582-4C2E-AE42-D716C9958091}"/>
    <cellStyle name="normNumDwn 2 2 5" xfId="14364" xr:uid="{FD4CA6B8-8BF4-4818-AAFD-8AE960FC0B9F}"/>
    <cellStyle name="normNumDwn 2 2 5 2" xfId="34756" xr:uid="{1C6E92F9-4289-4E53-A3D5-544F1A93A24D}"/>
    <cellStyle name="normNumDwn 2 2 6" xfId="14365" xr:uid="{9BCE884F-BBFA-4FC6-BD60-DFB89203EBAA}"/>
    <cellStyle name="normNumDwn 2 2 6 2" xfId="34757" xr:uid="{9C6A262F-AFB5-4889-AC64-CF7C143BA28A}"/>
    <cellStyle name="normNumDwn 2 2 7" xfId="14366" xr:uid="{E5AF5B01-D0A4-4815-B82E-1664A69E4ED6}"/>
    <cellStyle name="normNumDwn 2 2 7 2" xfId="34758" xr:uid="{AB9364F2-8761-4137-BE37-AAD9F4588E68}"/>
    <cellStyle name="normNumDwn 2 2 8" xfId="14367" xr:uid="{AC153951-BF44-48A8-9B70-3CC739F0BAEE}"/>
    <cellStyle name="normNumDwn 2 2 8 2" xfId="34759" xr:uid="{9041E115-EB25-425E-AEA7-782F4899BE84}"/>
    <cellStyle name="normNumDwn 2 2 9" xfId="14368" xr:uid="{B64F201D-C865-44C3-89CF-4B8623CAAE2D}"/>
    <cellStyle name="normNumDwn 2 2 9 2" xfId="34760" xr:uid="{9805959C-F542-46B1-832A-34864ECC77E4}"/>
    <cellStyle name="normNumDwn 2 3" xfId="14369" xr:uid="{9EB75AB7-42F2-4333-B5E8-176EC29B7AAB}"/>
    <cellStyle name="normNumDwn 2 3 10" xfId="34761" xr:uid="{B2CC61B4-AC70-43F8-811C-502AD5508B93}"/>
    <cellStyle name="normNumDwn 2 3 2" xfId="14370" xr:uid="{C7FEC9B8-0E34-4785-B016-2AD6DAEFB086}"/>
    <cellStyle name="normNumDwn 2 3 2 2" xfId="34762" xr:uid="{B38F6854-EA97-40C0-BFDB-A4E570F2A53D}"/>
    <cellStyle name="normNumDwn 2 3 3" xfId="14371" xr:uid="{8B73F4EE-B403-47CA-9E62-8D3FD5EA7185}"/>
    <cellStyle name="normNumDwn 2 3 3 2" xfId="34763" xr:uid="{E711E577-D293-4594-8E11-C9DFD8471648}"/>
    <cellStyle name="normNumDwn 2 3 4" xfId="14372" xr:uid="{3D6E8BE8-88B1-4C0C-9C41-D10558B2C5D1}"/>
    <cellStyle name="normNumDwn 2 3 4 2" xfId="34764" xr:uid="{FED7A90D-7914-4832-918A-0662E5566F0D}"/>
    <cellStyle name="normNumDwn 2 3 5" xfId="14373" xr:uid="{8FDCBA87-5B78-4F85-8B0D-BEB16F38C3A0}"/>
    <cellStyle name="normNumDwn 2 3 5 2" xfId="34765" xr:uid="{D7F28E46-9E3D-4E2C-831C-396FA3A9A897}"/>
    <cellStyle name="normNumDwn 2 3 6" xfId="14374" xr:uid="{AABD7567-15AB-40B6-AF9B-AEF79C6529CD}"/>
    <cellStyle name="normNumDwn 2 3 6 2" xfId="34766" xr:uid="{F3AC904D-A683-43BC-983E-50BEF9B71492}"/>
    <cellStyle name="normNumDwn 2 3 7" xfId="14375" xr:uid="{823E0382-1663-4D30-83AC-79DFFCE78F8F}"/>
    <cellStyle name="normNumDwn 2 3 7 2" xfId="34767" xr:uid="{80F0B5A1-7A1A-4E9A-8874-E40E41F8D1E7}"/>
    <cellStyle name="normNumDwn 2 3 8" xfId="14376" xr:uid="{4D98FACB-E793-4005-88FC-7F70662AA9D9}"/>
    <cellStyle name="normNumDwn 2 3 8 2" xfId="34768" xr:uid="{831E5ABE-EEE0-4A96-B85A-A1EBADC3474D}"/>
    <cellStyle name="normNumDwn 2 3 9" xfId="14377" xr:uid="{E873DCC2-F03B-4984-B508-D978C23877DC}"/>
    <cellStyle name="normNumDwn 2 3 9 2" xfId="34769" xr:uid="{5F3B024F-C398-4E33-9434-C76CF670F030}"/>
    <cellStyle name="normNumDwn 2 4" xfId="14378" xr:uid="{FED3E7DE-F69B-4A7F-8AB8-27034DFAF05E}"/>
    <cellStyle name="normNumDwn 2 4 2" xfId="34770" xr:uid="{7D3BDA5A-3097-453B-B646-2A023021EE43}"/>
    <cellStyle name="normNumDwn 2 5" xfId="14379" xr:uid="{C559569A-72EC-49DE-BF83-8560058905B2}"/>
    <cellStyle name="normNumDwn 2 5 2" xfId="34771" xr:uid="{077E0515-31D9-4F4C-A452-79FC3DC3B700}"/>
    <cellStyle name="normNumDwn 2 6" xfId="14380" xr:uid="{77546B3F-0B89-4977-9F65-A264BAED621D}"/>
    <cellStyle name="normNumDwn 2 6 2" xfId="34772" xr:uid="{5C2B53F3-E2C9-4A04-89B6-38FD4124C165}"/>
    <cellStyle name="normNumDwn 2 7" xfId="14381" xr:uid="{483628DE-0B7D-4712-8401-EC7014A1C4C4}"/>
    <cellStyle name="normNumDwn 2 7 2" xfId="34773" xr:uid="{3DBCFC07-2A48-4A28-A207-A39EBA1FEC51}"/>
    <cellStyle name="normNumDwn 2 8" xfId="14382" xr:uid="{0EF93528-353F-4A6E-B04B-10B053E82C66}"/>
    <cellStyle name="normNumDwn 2 8 2" xfId="34774" xr:uid="{512376AB-ADD2-4E08-AAC0-1E8D9C7BE390}"/>
    <cellStyle name="normNumDwn 2 9" xfId="14383" xr:uid="{40AB042B-508F-4101-811F-35A9EC5726CD}"/>
    <cellStyle name="normNumDwn 2 9 2" xfId="34775" xr:uid="{E272B21F-97F5-434A-8862-D8A6831EF8A4}"/>
    <cellStyle name="normNumDwn 3" xfId="14384" xr:uid="{21023602-BAA8-4977-8B51-B86E166FED46}"/>
    <cellStyle name="normNumDwn 3 10" xfId="14385" xr:uid="{309DC40D-1479-45CC-901A-D3421870839B}"/>
    <cellStyle name="normNumDwn 3 10 2" xfId="34776" xr:uid="{000637D0-C80B-4DFF-937A-56EE75365FF0}"/>
    <cellStyle name="normNumDwn 3 11" xfId="14386" xr:uid="{FA6FC22B-0010-4936-85A4-F82211A99FFC}"/>
    <cellStyle name="normNumDwn 3 11 2" xfId="34777" xr:uid="{5C7C210F-4501-4912-ACC5-90354977515A}"/>
    <cellStyle name="normNumDwn 3 12" xfId="34778" xr:uid="{FABCB3AC-FDD0-487F-8C8D-9EB139DB9F46}"/>
    <cellStyle name="normNumDwn 3 2" xfId="14387" xr:uid="{03873CBF-C9CB-4D1C-9CB4-6E69A72CC41B}"/>
    <cellStyle name="normNumDwn 3 2 10" xfId="14388" xr:uid="{ABB2A924-5058-4F4C-B66E-7ED662622FB5}"/>
    <cellStyle name="normNumDwn 3 2 10 2" xfId="34779" xr:uid="{669175BB-8025-4856-8D6B-2A611EF63DEE}"/>
    <cellStyle name="normNumDwn 3 2 11" xfId="34780" xr:uid="{BFB688E9-E78D-41F7-8AFF-40B9A65B8D0D}"/>
    <cellStyle name="normNumDwn 3 2 2" xfId="14389" xr:uid="{A59DECED-3DD1-4CD4-80BB-406C0ABA1377}"/>
    <cellStyle name="normNumDwn 3 2 2 10" xfId="34781" xr:uid="{34B22B2C-DA49-49EF-988E-4A1FB57EC080}"/>
    <cellStyle name="normNumDwn 3 2 2 2" xfId="14390" xr:uid="{482D59C6-D089-4B2E-8FE6-678620618D52}"/>
    <cellStyle name="normNumDwn 3 2 2 2 2" xfId="34782" xr:uid="{BA46D230-2D72-4740-9BD3-1C5E1E19B335}"/>
    <cellStyle name="normNumDwn 3 2 2 3" xfId="14391" xr:uid="{0E49266F-4C8A-43B3-A641-B9AB9638B75F}"/>
    <cellStyle name="normNumDwn 3 2 2 3 2" xfId="34783" xr:uid="{FCD868D0-15EB-49DA-A63C-9F509288F752}"/>
    <cellStyle name="normNumDwn 3 2 2 4" xfId="14392" xr:uid="{4E733DF7-64D6-4B2D-8491-C6545EA2094F}"/>
    <cellStyle name="normNumDwn 3 2 2 4 2" xfId="34784" xr:uid="{CF589CBB-3817-4878-AE6D-05C4FFEE22B4}"/>
    <cellStyle name="normNumDwn 3 2 2 5" xfId="14393" xr:uid="{A02FC1CA-8F09-468B-9EC8-9D728E1D0C3C}"/>
    <cellStyle name="normNumDwn 3 2 2 5 2" xfId="34785" xr:uid="{617831C6-F263-43EF-BBF8-70538C0ADE35}"/>
    <cellStyle name="normNumDwn 3 2 2 6" xfId="14394" xr:uid="{C0193873-D4AB-41AF-9206-204AD04C65FD}"/>
    <cellStyle name="normNumDwn 3 2 2 6 2" xfId="34786" xr:uid="{231C6655-812A-45D9-943A-6DDE012EC58A}"/>
    <cellStyle name="normNumDwn 3 2 2 7" xfId="14395" xr:uid="{22171D99-DD2F-4F7C-A1C6-A006609372A5}"/>
    <cellStyle name="normNumDwn 3 2 2 7 2" xfId="34787" xr:uid="{8AAE49D1-54C7-4F5D-B089-EF203B429133}"/>
    <cellStyle name="normNumDwn 3 2 2 8" xfId="14396" xr:uid="{0761A5BA-2867-4B7E-A3B3-00468C0EE22C}"/>
    <cellStyle name="normNumDwn 3 2 2 8 2" xfId="34788" xr:uid="{EE487F15-A004-4DE4-8D66-B6A9E5AAD8E5}"/>
    <cellStyle name="normNumDwn 3 2 2 9" xfId="14397" xr:uid="{EB0B515F-8DD5-451E-ADA5-2388D9A8E809}"/>
    <cellStyle name="normNumDwn 3 2 2 9 2" xfId="34789" xr:uid="{62D065A8-5CAA-48A0-A3AE-889FBF44C5F7}"/>
    <cellStyle name="normNumDwn 3 2 3" xfId="14398" xr:uid="{54125DCC-7E7B-450E-B3EF-B2AB4E97FAAF}"/>
    <cellStyle name="normNumDwn 3 2 3 2" xfId="34790" xr:uid="{C6734A02-63E8-4B7B-A92D-A258BBC55ED3}"/>
    <cellStyle name="normNumDwn 3 2 4" xfId="14399" xr:uid="{128DB8F1-0110-409A-9B69-62C017F029F7}"/>
    <cellStyle name="normNumDwn 3 2 4 2" xfId="34791" xr:uid="{7A6C25B6-F6E6-4373-8174-5D95EC88C0C3}"/>
    <cellStyle name="normNumDwn 3 2 5" xfId="14400" xr:uid="{9ED944AD-CCE7-4D1B-ABAA-93FAEF595960}"/>
    <cellStyle name="normNumDwn 3 2 5 2" xfId="34792" xr:uid="{8AF9B990-567B-4197-BBB6-96E732D64820}"/>
    <cellStyle name="normNumDwn 3 2 6" xfId="14401" xr:uid="{6B3260A3-6096-4290-BE98-5D4741C70F9B}"/>
    <cellStyle name="normNumDwn 3 2 6 2" xfId="34793" xr:uid="{7FDF7102-A23D-48A1-AF58-79404A9C8493}"/>
    <cellStyle name="normNumDwn 3 2 7" xfId="14402" xr:uid="{DEB70019-9265-445C-8EFA-D69570896D46}"/>
    <cellStyle name="normNumDwn 3 2 7 2" xfId="34794" xr:uid="{D9AACB83-7ADB-4A89-A4A1-A9E4D459C59F}"/>
    <cellStyle name="normNumDwn 3 2 8" xfId="14403" xr:uid="{E8753BEB-D671-40F2-B874-4EBD006360B6}"/>
    <cellStyle name="normNumDwn 3 2 8 2" xfId="34795" xr:uid="{4718FD13-12C5-4F61-A5C4-A9BC78789022}"/>
    <cellStyle name="normNumDwn 3 2 9" xfId="14404" xr:uid="{D66233DF-7E11-431C-A9F8-682DFA17CB8E}"/>
    <cellStyle name="normNumDwn 3 2 9 2" xfId="34796" xr:uid="{52F2460B-1274-4EE6-8766-398A980FC4C3}"/>
    <cellStyle name="normNumDwn 3 3" xfId="14405" xr:uid="{2B9828A1-2A9A-46CA-BB22-D75CC081D892}"/>
    <cellStyle name="normNumDwn 3 3 10" xfId="34797" xr:uid="{097C6194-1153-464B-9282-19760A3E4D51}"/>
    <cellStyle name="normNumDwn 3 3 2" xfId="14406" xr:uid="{79B96828-61D4-4E76-943C-84B852989EB2}"/>
    <cellStyle name="normNumDwn 3 3 2 2" xfId="34798" xr:uid="{DC47826E-5FEE-4046-AB7C-A1AC5269C8FB}"/>
    <cellStyle name="normNumDwn 3 3 3" xfId="14407" xr:uid="{956AD78F-6F6E-4F7F-B44F-FC396299209F}"/>
    <cellStyle name="normNumDwn 3 3 3 2" xfId="34799" xr:uid="{84A82642-15EB-47F3-BD62-9F127E965F3C}"/>
    <cellStyle name="normNumDwn 3 3 4" xfId="14408" xr:uid="{476B7070-1CD9-42B9-892C-E9A48C3922CB}"/>
    <cellStyle name="normNumDwn 3 3 4 2" xfId="34800" xr:uid="{F72BB675-3C54-4A1E-B3F0-0060812D61B1}"/>
    <cellStyle name="normNumDwn 3 3 5" xfId="14409" xr:uid="{0A07F6C5-4B91-45E8-A28B-549B021AAB69}"/>
    <cellStyle name="normNumDwn 3 3 5 2" xfId="34801" xr:uid="{74F06964-961B-4725-A779-9A0BEE14515D}"/>
    <cellStyle name="normNumDwn 3 3 6" xfId="14410" xr:uid="{B3E62016-2490-4D4F-917F-C582E658283D}"/>
    <cellStyle name="normNumDwn 3 3 6 2" xfId="34802" xr:uid="{B3D771CE-CCFD-4E9B-8151-92D6425F1442}"/>
    <cellStyle name="normNumDwn 3 3 7" xfId="14411" xr:uid="{64E161DB-E7A5-4F85-B46B-7589B12CAA77}"/>
    <cellStyle name="normNumDwn 3 3 7 2" xfId="34803" xr:uid="{74A38436-45DD-45ED-A059-7CB6FE28B288}"/>
    <cellStyle name="normNumDwn 3 3 8" xfId="14412" xr:uid="{AEC7D3A1-B2D1-4549-9FBE-7C367F44BDCE}"/>
    <cellStyle name="normNumDwn 3 3 8 2" xfId="34804" xr:uid="{5A1D2B33-CDD3-413A-9982-0B5B351E1DB9}"/>
    <cellStyle name="normNumDwn 3 3 9" xfId="14413" xr:uid="{61A5B0B1-4ACA-48BE-BB8B-24C8C1A87124}"/>
    <cellStyle name="normNumDwn 3 3 9 2" xfId="34805" xr:uid="{DF5BC597-8B11-4BD3-9EEB-32BD2C5D37CB}"/>
    <cellStyle name="normNumDwn 3 4" xfId="14414" xr:uid="{517D287C-9886-4F33-B115-377D9392EA2C}"/>
    <cellStyle name="normNumDwn 3 4 2" xfId="34806" xr:uid="{FE517F8B-1322-4BF4-83C0-71BCBC8DF668}"/>
    <cellStyle name="normNumDwn 3 5" xfId="14415" xr:uid="{3B7D9D81-6510-4D3C-9F76-8D2D82B245FF}"/>
    <cellStyle name="normNumDwn 3 5 2" xfId="34807" xr:uid="{679F78A5-06B8-478B-96FE-C63DC4C247B9}"/>
    <cellStyle name="normNumDwn 3 6" xfId="14416" xr:uid="{27DCA1D1-04CA-4FEA-9B5E-90AB206C7916}"/>
    <cellStyle name="normNumDwn 3 6 2" xfId="34808" xr:uid="{9FA98383-5894-4DB4-B091-E3839AB6E8B9}"/>
    <cellStyle name="normNumDwn 3 7" xfId="14417" xr:uid="{B01C7445-5B72-4F88-A7CB-E35DF3227906}"/>
    <cellStyle name="normNumDwn 3 7 2" xfId="34809" xr:uid="{E423F48F-A274-498D-A2AB-DC11A1F1A87B}"/>
    <cellStyle name="normNumDwn 3 8" xfId="14418" xr:uid="{78A51674-0743-478A-AC58-9993C1A9DB7B}"/>
    <cellStyle name="normNumDwn 3 8 2" xfId="34810" xr:uid="{A5BCA9F4-6B08-4466-886A-48416808EA25}"/>
    <cellStyle name="normNumDwn 3 9" xfId="14419" xr:uid="{634E622E-D4B3-4E35-837C-655C057EF483}"/>
    <cellStyle name="normNumDwn 3 9 2" xfId="34811" xr:uid="{F4047C38-AD7E-4174-9823-534AEA6737A8}"/>
    <cellStyle name="normNumDwn 4" xfId="14420" xr:uid="{24D77366-1210-4862-974D-ADD4312228D2}"/>
    <cellStyle name="normNumDwn 4 10" xfId="14421" xr:uid="{0F0AC7AF-801D-4F45-96EA-7FB890E08AC3}"/>
    <cellStyle name="normNumDwn 4 10 2" xfId="34812" xr:uid="{E9B2508A-BA30-436C-BE12-A4C7987821EF}"/>
    <cellStyle name="normNumDwn 4 11" xfId="34813" xr:uid="{3CEA2B01-6468-4124-A02D-1BEB1149B8BA}"/>
    <cellStyle name="normNumDwn 4 2" xfId="14422" xr:uid="{282A8D3A-7F8C-40F4-8227-4B8FCCCB2600}"/>
    <cellStyle name="normNumDwn 4 2 10" xfId="34814" xr:uid="{6B0E592E-6031-4857-B2FE-B5AA29D04714}"/>
    <cellStyle name="normNumDwn 4 2 2" xfId="14423" xr:uid="{E6BA0EA5-B992-4E97-827E-19D4F3013B79}"/>
    <cellStyle name="normNumDwn 4 2 2 2" xfId="34815" xr:uid="{D0972A95-8379-4844-8560-B5EB715E4562}"/>
    <cellStyle name="normNumDwn 4 2 3" xfId="14424" xr:uid="{569FB28D-8C51-44C3-9CE0-9205937E38DA}"/>
    <cellStyle name="normNumDwn 4 2 3 2" xfId="34816" xr:uid="{ACE5CFA8-5A46-4102-A152-5A75E9ACF8A3}"/>
    <cellStyle name="normNumDwn 4 2 4" xfId="14425" xr:uid="{FB49249C-30F9-4E80-8B0F-FE3332DADC15}"/>
    <cellStyle name="normNumDwn 4 2 4 2" xfId="34817" xr:uid="{E75343F0-BA9F-4114-9904-D55079ACF5E5}"/>
    <cellStyle name="normNumDwn 4 2 5" xfId="14426" xr:uid="{783A1D96-5230-400A-ACD2-7B67FA6DE2D2}"/>
    <cellStyle name="normNumDwn 4 2 5 2" xfId="34818" xr:uid="{14C3FA2D-71DB-43DC-A69B-B2200A0B53A5}"/>
    <cellStyle name="normNumDwn 4 2 6" xfId="14427" xr:uid="{0085D551-F6F8-4246-B6A1-D297ACB3C342}"/>
    <cellStyle name="normNumDwn 4 2 6 2" xfId="34819" xr:uid="{D13802E8-35A0-48F6-8EE8-58A1A44187A2}"/>
    <cellStyle name="normNumDwn 4 2 7" xfId="14428" xr:uid="{780DBAA5-9C1C-4ABD-804F-7431C186D421}"/>
    <cellStyle name="normNumDwn 4 2 7 2" xfId="34820" xr:uid="{C246BDF2-6FE8-4BB8-8845-C567EF61E9D4}"/>
    <cellStyle name="normNumDwn 4 2 8" xfId="14429" xr:uid="{53124DB0-71FC-4338-9418-E87F65945763}"/>
    <cellStyle name="normNumDwn 4 2 8 2" xfId="34821" xr:uid="{A1A2FB1E-15FE-4464-A0F6-9DA53BBC8EF8}"/>
    <cellStyle name="normNumDwn 4 2 9" xfId="14430" xr:uid="{96C73B2B-EC2D-4FCF-9E25-795D74A16CDB}"/>
    <cellStyle name="normNumDwn 4 2 9 2" xfId="34822" xr:uid="{67D38240-A0A7-40CD-BFFD-1E765E70A5C6}"/>
    <cellStyle name="normNumDwn 4 3" xfId="14431" xr:uid="{F8A12AD8-018B-44DF-8AAB-B7E677AE2954}"/>
    <cellStyle name="normNumDwn 4 3 2" xfId="34823" xr:uid="{5C339E0E-D756-4472-A6AC-DD3E01238503}"/>
    <cellStyle name="normNumDwn 4 4" xfId="14432" xr:uid="{62E2A9EC-DCA1-4D35-BEA2-46B8124E2AC2}"/>
    <cellStyle name="normNumDwn 4 4 2" xfId="34824" xr:uid="{4863B519-9EE2-4C17-8A9C-BF336F011360}"/>
    <cellStyle name="normNumDwn 4 5" xfId="14433" xr:uid="{5AB0203D-4499-4AA2-B9B1-73BD3DD33DA8}"/>
    <cellStyle name="normNumDwn 4 5 2" xfId="34825" xr:uid="{E29A5606-FC04-4093-AE58-689593E8F340}"/>
    <cellStyle name="normNumDwn 4 6" xfId="14434" xr:uid="{854805C3-763E-445D-B94E-7E3DA77BCFC6}"/>
    <cellStyle name="normNumDwn 4 6 2" xfId="34826" xr:uid="{8E8A16BB-3197-4331-9584-CB8C5745AF5E}"/>
    <cellStyle name="normNumDwn 4 7" xfId="14435" xr:uid="{5D77B863-72DA-4A16-8AC4-63706B450510}"/>
    <cellStyle name="normNumDwn 4 7 2" xfId="34827" xr:uid="{65E4F4DA-97A1-4235-AF3C-64AC72298022}"/>
    <cellStyle name="normNumDwn 4 8" xfId="14436" xr:uid="{94FF6A78-447E-4713-B8E0-8E14FCD5B5A8}"/>
    <cellStyle name="normNumDwn 4 8 2" xfId="34828" xr:uid="{EFAAFE4E-5C07-4A04-B9B5-D4A5C7CAB9EC}"/>
    <cellStyle name="normNumDwn 4 9" xfId="14437" xr:uid="{200F745B-5E42-4F45-8492-1D69FD472CB5}"/>
    <cellStyle name="normNumDwn 4 9 2" xfId="34829" xr:uid="{92D56931-F4EC-4691-B4CB-1E206459888B}"/>
    <cellStyle name="normNumDwn 5" xfId="14438" xr:uid="{F948F38B-8277-4DDE-A130-7AA615434D95}"/>
    <cellStyle name="normNumDwn 5 10" xfId="34830" xr:uid="{07E58E09-EA6F-4C97-B86E-4D425CCA7BD4}"/>
    <cellStyle name="normNumDwn 5 2" xfId="14439" xr:uid="{1198BDDC-4DB7-4944-8AA2-02389F3ECD6C}"/>
    <cellStyle name="normNumDwn 5 2 2" xfId="34831" xr:uid="{D64A4439-D97C-4B82-A08B-DC3490B96D9F}"/>
    <cellStyle name="normNumDwn 5 3" xfId="14440" xr:uid="{584DEF9F-89D7-4B6D-8BD7-93673B8C3DE4}"/>
    <cellStyle name="normNumDwn 5 3 2" xfId="34832" xr:uid="{9177B102-8450-42CD-9709-BD2D2F4C1D87}"/>
    <cellStyle name="normNumDwn 5 4" xfId="14441" xr:uid="{B87D38A7-B5C6-422B-9C3B-2C594CF1AF30}"/>
    <cellStyle name="normNumDwn 5 4 2" xfId="34833" xr:uid="{172C0F2F-6CCA-419B-842F-D894342181F4}"/>
    <cellStyle name="normNumDwn 5 5" xfId="14442" xr:uid="{2A616C58-AD51-4F17-88F2-AB160066941D}"/>
    <cellStyle name="normNumDwn 5 5 2" xfId="34834" xr:uid="{5BA9C507-F186-4178-8F46-3E5964F4FA2C}"/>
    <cellStyle name="normNumDwn 5 6" xfId="14443" xr:uid="{BCCB4584-B736-4018-98FB-0BC166AEAC11}"/>
    <cellStyle name="normNumDwn 5 6 2" xfId="34835" xr:uid="{3C971751-B24A-423C-805E-70A918717174}"/>
    <cellStyle name="normNumDwn 5 7" xfId="14444" xr:uid="{4DAC70CF-ED81-4532-8790-A47FCE44DE23}"/>
    <cellStyle name="normNumDwn 5 7 2" xfId="34836" xr:uid="{9787BC24-6BDA-4026-8DBF-6CF68A71A6BF}"/>
    <cellStyle name="normNumDwn 5 8" xfId="14445" xr:uid="{770E40B1-D05E-40D9-96AA-356E732EEABE}"/>
    <cellStyle name="normNumDwn 5 8 2" xfId="34837" xr:uid="{096193DE-8921-46DE-8507-D1A3AFB3F6C2}"/>
    <cellStyle name="normNumDwn 5 9" xfId="14446" xr:uid="{FAFD257F-1C10-470A-84F0-60A45C544B76}"/>
    <cellStyle name="normNumDwn 5 9 2" xfId="34838" xr:uid="{C3570D81-1396-43E2-AE67-1DF7D6BA864B}"/>
    <cellStyle name="normNumDwn 6" xfId="14447" xr:uid="{A634A223-4CE8-4F68-85AA-56B111CF5F71}"/>
    <cellStyle name="normNumDwn 6 2" xfId="34839" xr:uid="{BE18CF17-6BF3-427A-8797-477968617C24}"/>
    <cellStyle name="normNumDwn 7" xfId="14448" xr:uid="{AA5FBE76-520D-4ED6-81D2-B8A822AE8D9B}"/>
    <cellStyle name="normNumDwn 7 2" xfId="34840" xr:uid="{91A7FFEA-740F-4397-AF17-42AFCE7FDFD7}"/>
    <cellStyle name="normNumDwn 8" xfId="14449" xr:uid="{8288F16A-63F6-44CD-8410-A7503F1D493E}"/>
    <cellStyle name="normNumDwn 8 2" xfId="34841" xr:uid="{60633034-B93E-4483-AD46-FA39EA75697A}"/>
    <cellStyle name="normNumDwn 9" xfId="14450" xr:uid="{38340C97-2A17-4F55-ABB6-50C4EA26CE5B}"/>
    <cellStyle name="normNumDwn 9 2" xfId="34842" xr:uid="{5A14BECD-F902-4D4D-A741-66046246EC12}"/>
    <cellStyle name="normNumUp" xfId="463" xr:uid="{F57FB2DF-17FC-465B-9B32-ECFCD94311FF}"/>
    <cellStyle name="normNumUp 10" xfId="14451" xr:uid="{1C15AF4D-53BF-4284-AF40-5B8D348D6569}"/>
    <cellStyle name="normNumUp 10 2" xfId="34843" xr:uid="{519C8E27-C47E-44F8-B368-F8EF3601D1A4}"/>
    <cellStyle name="normNumUp 11" xfId="14452" xr:uid="{C82FDDFE-380F-4F6E-A44C-2CB1FB64F5E3}"/>
    <cellStyle name="normNumUp 11 2" xfId="34844" xr:uid="{72EF5089-7C31-4383-93BD-88A6F44C51C2}"/>
    <cellStyle name="normNumUp 12" xfId="14453" xr:uid="{6250112C-D3EB-4F6D-B0E4-026C60D7B82E}"/>
    <cellStyle name="normNumUp 12 2" xfId="34845" xr:uid="{CF8953A5-7B43-432B-8770-79E3ED1857AB}"/>
    <cellStyle name="normNumUp 13" xfId="34846" xr:uid="{E3CCA334-2A89-45CD-918A-D7D288FA2868}"/>
    <cellStyle name="normNumUp 2" xfId="14454" xr:uid="{638DDE0C-2A2A-4056-92E5-F57586A69022}"/>
    <cellStyle name="normNumUp 2 10" xfId="14455" xr:uid="{8EDE0730-A5E2-4E3F-A42F-04383DADE23F}"/>
    <cellStyle name="normNumUp 2 10 2" xfId="34847" xr:uid="{348216AD-BAAE-475F-B558-FB637E44587A}"/>
    <cellStyle name="normNumUp 2 11" xfId="14456" xr:uid="{2A781DEC-D857-4D72-8452-A2DE2EF211BA}"/>
    <cellStyle name="normNumUp 2 11 2" xfId="34848" xr:uid="{94E003A5-D8B1-40A0-81D7-ADDEF2BFE7BC}"/>
    <cellStyle name="normNumUp 2 12" xfId="34849" xr:uid="{577CCA64-D704-40FA-A780-1573CDBD34A7}"/>
    <cellStyle name="normNumUp 2 2" xfId="14457" xr:uid="{DC4DF24A-6779-42CE-8854-EEF792A26FB8}"/>
    <cellStyle name="normNumUp 2 2 10" xfId="14458" xr:uid="{87B9E559-BEBE-44AB-971D-AE9AEEF4542D}"/>
    <cellStyle name="normNumUp 2 2 10 2" xfId="34850" xr:uid="{EF14B28A-EE1D-4B02-9E01-0C15AE374D20}"/>
    <cellStyle name="normNumUp 2 2 11" xfId="34851" xr:uid="{7DBADF2B-5AAB-4179-950D-1A4494878865}"/>
    <cellStyle name="normNumUp 2 2 2" xfId="14459" xr:uid="{E930AD58-5BA8-4B9F-AD16-D1729262C775}"/>
    <cellStyle name="normNumUp 2 2 2 10" xfId="34852" xr:uid="{4B0399F6-0FF4-4024-BFD2-72FE00524385}"/>
    <cellStyle name="normNumUp 2 2 2 2" xfId="14460" xr:uid="{EA168A0A-0E10-479E-BF2F-212A4C181819}"/>
    <cellStyle name="normNumUp 2 2 2 2 2" xfId="34853" xr:uid="{688A0FA0-3E36-4693-935B-2A4DF1C99D49}"/>
    <cellStyle name="normNumUp 2 2 2 3" xfId="14461" xr:uid="{F37A4C06-7574-454B-B418-5ECAF1D57124}"/>
    <cellStyle name="normNumUp 2 2 2 3 2" xfId="34854" xr:uid="{2DE48CB8-E290-45AD-B1D5-878CA6EA94A4}"/>
    <cellStyle name="normNumUp 2 2 2 4" xfId="14462" xr:uid="{23DB8A96-82F9-42E1-9E5B-B4BDA395496C}"/>
    <cellStyle name="normNumUp 2 2 2 4 2" xfId="34855" xr:uid="{B1F74EB3-1A17-4320-A2CC-6A891787EE44}"/>
    <cellStyle name="normNumUp 2 2 2 5" xfId="14463" xr:uid="{52F36F84-DE2E-4742-AF6F-7AF0E1CD75BF}"/>
    <cellStyle name="normNumUp 2 2 2 5 2" xfId="34856" xr:uid="{321F9FF1-90CE-44A3-ABF1-6F092424D8A8}"/>
    <cellStyle name="normNumUp 2 2 2 6" xfId="14464" xr:uid="{4D8BF4B8-0AC4-4BF2-BDF3-644281F52E8E}"/>
    <cellStyle name="normNumUp 2 2 2 6 2" xfId="34857" xr:uid="{0B719F78-5CFE-4DC9-B97D-C0D305752200}"/>
    <cellStyle name="normNumUp 2 2 2 7" xfId="14465" xr:uid="{8293F0EF-6F9F-4A6A-813C-38A49A20C963}"/>
    <cellStyle name="normNumUp 2 2 2 7 2" xfId="34858" xr:uid="{5B564882-5457-4836-AF32-ED1B8DEA0453}"/>
    <cellStyle name="normNumUp 2 2 2 8" xfId="14466" xr:uid="{2D5ED733-073F-42C9-9E3F-058456634FAC}"/>
    <cellStyle name="normNumUp 2 2 2 8 2" xfId="34859" xr:uid="{32E41FF4-A850-4D86-906F-9C8AE80DDC02}"/>
    <cellStyle name="normNumUp 2 2 2 9" xfId="14467" xr:uid="{4E00E401-936A-49E7-A415-3E170FDC9F0A}"/>
    <cellStyle name="normNumUp 2 2 2 9 2" xfId="34860" xr:uid="{E022BF3D-B769-418A-B24A-8067614F9CA4}"/>
    <cellStyle name="normNumUp 2 2 3" xfId="14468" xr:uid="{F95F5EE1-75DD-4A56-937D-9FA200341A74}"/>
    <cellStyle name="normNumUp 2 2 3 2" xfId="34861" xr:uid="{B8C53521-6DD8-4F24-9C34-CEB547B07129}"/>
    <cellStyle name="normNumUp 2 2 4" xfId="14469" xr:uid="{0F195791-3605-43E6-8093-E8EA88E43BAB}"/>
    <cellStyle name="normNumUp 2 2 4 2" xfId="34862" xr:uid="{14E9D353-6F9E-4816-972F-87DC8A0F02D6}"/>
    <cellStyle name="normNumUp 2 2 5" xfId="14470" xr:uid="{F8F66282-3DB9-49CF-B8CB-0226AA99427E}"/>
    <cellStyle name="normNumUp 2 2 5 2" xfId="34863" xr:uid="{7C56D854-35E6-42C1-8CD5-0F91D1EEE4A3}"/>
    <cellStyle name="normNumUp 2 2 6" xfId="14471" xr:uid="{4621B3C9-EB4D-4A9F-9F0D-FD24666CF5B9}"/>
    <cellStyle name="normNumUp 2 2 6 2" xfId="34864" xr:uid="{86D3EFF3-AF16-4AD0-B361-8C610ED859F6}"/>
    <cellStyle name="normNumUp 2 2 7" xfId="14472" xr:uid="{0B833C0B-5385-4F87-9270-B9F8239850AF}"/>
    <cellStyle name="normNumUp 2 2 7 2" xfId="34865" xr:uid="{7EDA9EBB-6774-42E9-9349-920836B1EE64}"/>
    <cellStyle name="normNumUp 2 2 8" xfId="14473" xr:uid="{B4E948E9-954F-43A6-9ADD-0D12DAC2B34E}"/>
    <cellStyle name="normNumUp 2 2 8 2" xfId="34866" xr:uid="{920D0D3D-A5F4-43C4-A8A4-230C2242C58B}"/>
    <cellStyle name="normNumUp 2 2 9" xfId="14474" xr:uid="{F3EF9A03-D318-466F-BEBD-6E82F71CBEDD}"/>
    <cellStyle name="normNumUp 2 2 9 2" xfId="34867" xr:uid="{A56C9D0A-CA23-4D6E-A328-57BA07049500}"/>
    <cellStyle name="normNumUp 2 3" xfId="14475" xr:uid="{C052BCD1-EB06-4120-B48C-393C3CE6AC02}"/>
    <cellStyle name="normNumUp 2 3 10" xfId="34868" xr:uid="{294021EE-3794-4F26-A6C6-20CB508C6C60}"/>
    <cellStyle name="normNumUp 2 3 2" xfId="14476" xr:uid="{EB54EEF3-8664-44AC-B0DD-1B69772CA647}"/>
    <cellStyle name="normNumUp 2 3 2 2" xfId="34869" xr:uid="{890C725C-88AA-40D3-9BD8-199DBDD59203}"/>
    <cellStyle name="normNumUp 2 3 3" xfId="14477" xr:uid="{961715B6-52E6-4AD1-9124-EC05395637F6}"/>
    <cellStyle name="normNumUp 2 3 3 2" xfId="34870" xr:uid="{749B7F44-58F7-4E81-927E-E8B686E7D683}"/>
    <cellStyle name="normNumUp 2 3 4" xfId="14478" xr:uid="{7010E658-C064-43F8-B702-767E10B8BADF}"/>
    <cellStyle name="normNumUp 2 3 4 2" xfId="34871" xr:uid="{5DCE04EB-99F3-488F-9939-C023BB125469}"/>
    <cellStyle name="normNumUp 2 3 5" xfId="14479" xr:uid="{277A9894-4121-4AFB-BFC0-0DCC4C5D6AA9}"/>
    <cellStyle name="normNumUp 2 3 5 2" xfId="34872" xr:uid="{868DF669-7816-4790-8A9C-7EA6825B67EF}"/>
    <cellStyle name="normNumUp 2 3 6" xfId="14480" xr:uid="{F79D2571-FE91-4304-8E05-AAD1DCAF8D70}"/>
    <cellStyle name="normNumUp 2 3 6 2" xfId="34873" xr:uid="{0F59A84D-23F0-41FD-8170-953172561DFB}"/>
    <cellStyle name="normNumUp 2 3 7" xfId="14481" xr:uid="{6089BFD9-601D-4DC0-A08B-BD9C5937D1CB}"/>
    <cellStyle name="normNumUp 2 3 7 2" xfId="34874" xr:uid="{DFDC2C09-DE58-4E4D-9335-1B637BA4EA69}"/>
    <cellStyle name="normNumUp 2 3 8" xfId="14482" xr:uid="{4E9F9A32-A717-45A3-BFA4-BD3B3CE1478A}"/>
    <cellStyle name="normNumUp 2 3 8 2" xfId="34875" xr:uid="{B276F701-6972-41AA-B4AD-A84ED034ACE2}"/>
    <cellStyle name="normNumUp 2 3 9" xfId="14483" xr:uid="{17A3554E-7C75-485C-9950-B41652DB6C0E}"/>
    <cellStyle name="normNumUp 2 3 9 2" xfId="34876" xr:uid="{C4EBE032-D395-4423-8A6A-D73F8B757D5B}"/>
    <cellStyle name="normNumUp 2 4" xfId="14484" xr:uid="{A29AFDE5-EE01-4426-B36F-F21A71FE06EF}"/>
    <cellStyle name="normNumUp 2 4 2" xfId="34877" xr:uid="{F2D995EA-B961-4F24-9787-E0EA352DA6F2}"/>
    <cellStyle name="normNumUp 2 5" xfId="14485" xr:uid="{17A281E5-5908-4481-AC1C-000E09BA634B}"/>
    <cellStyle name="normNumUp 2 5 2" xfId="34878" xr:uid="{1FD9BEA6-669D-469C-A451-D01929215BE4}"/>
    <cellStyle name="normNumUp 2 6" xfId="14486" xr:uid="{13B477E5-60B0-45A3-8709-B87005879C60}"/>
    <cellStyle name="normNumUp 2 6 2" xfId="34879" xr:uid="{29B9E660-DF2D-4CA5-94D0-86F0038274E0}"/>
    <cellStyle name="normNumUp 2 7" xfId="14487" xr:uid="{1CCCF14A-D24F-436B-8E7D-0A92EA8D658C}"/>
    <cellStyle name="normNumUp 2 7 2" xfId="34880" xr:uid="{223EBBEB-9FF0-48DA-90E1-7CB03E824433}"/>
    <cellStyle name="normNumUp 2 8" xfId="14488" xr:uid="{70D1F6CC-CB83-4D1A-BFE2-7DF7239EBA94}"/>
    <cellStyle name="normNumUp 2 8 2" xfId="34881" xr:uid="{672A4E7F-9758-4F88-A557-91928C5F8063}"/>
    <cellStyle name="normNumUp 2 9" xfId="14489" xr:uid="{C486FD27-E405-46CC-848C-6BAECAE01D84}"/>
    <cellStyle name="normNumUp 2 9 2" xfId="34882" xr:uid="{44A0FEDB-43EB-474A-BDBF-4E1B8B7292D2}"/>
    <cellStyle name="normNumUp 3" xfId="14490" xr:uid="{41E6F9A7-0691-479D-B4BE-260D0465D31E}"/>
    <cellStyle name="normNumUp 3 10" xfId="14491" xr:uid="{3249E4CB-3B53-4756-8CD9-148CC7120BFA}"/>
    <cellStyle name="normNumUp 3 10 2" xfId="34883" xr:uid="{EB2EB1C0-E289-4A51-B7B0-F34EFE01EECA}"/>
    <cellStyle name="normNumUp 3 11" xfId="14492" xr:uid="{F19DAD7A-FAFE-46CF-B481-DA3059A5C346}"/>
    <cellStyle name="normNumUp 3 11 2" xfId="34884" xr:uid="{FAF1180F-96BD-46AD-9C81-87C61D4D766D}"/>
    <cellStyle name="normNumUp 3 12" xfId="34885" xr:uid="{724CD24E-8D0F-4F12-AC62-1811EBE256FF}"/>
    <cellStyle name="normNumUp 3 2" xfId="14493" xr:uid="{F0773990-72B7-4E98-B055-5A8F8827425A}"/>
    <cellStyle name="normNumUp 3 2 10" xfId="14494" xr:uid="{10BDAF69-AE74-4A7A-A245-273EC3B30922}"/>
    <cellStyle name="normNumUp 3 2 10 2" xfId="34886" xr:uid="{951CB92A-C6D3-456E-9166-94CAA50B48B7}"/>
    <cellStyle name="normNumUp 3 2 11" xfId="34887" xr:uid="{42119055-79E4-4983-834F-BF2D4F947BE8}"/>
    <cellStyle name="normNumUp 3 2 2" xfId="14495" xr:uid="{5C207CC6-13FC-4DD6-9E20-2339B71E1BDC}"/>
    <cellStyle name="normNumUp 3 2 2 10" xfId="34888" xr:uid="{9610308C-8941-40B7-B02D-331AD962B86D}"/>
    <cellStyle name="normNumUp 3 2 2 2" xfId="14496" xr:uid="{75E244E5-45F7-4293-995C-3A2AC95224C7}"/>
    <cellStyle name="normNumUp 3 2 2 2 2" xfId="34889" xr:uid="{CBB50AD3-FB53-4E0E-A5A5-FEF86CE93515}"/>
    <cellStyle name="normNumUp 3 2 2 3" xfId="14497" xr:uid="{1A2CFF08-7C72-47F6-9476-08AC072521FB}"/>
    <cellStyle name="normNumUp 3 2 2 3 2" xfId="34890" xr:uid="{7019FA43-EDD3-4D33-BED5-585C3287B3BC}"/>
    <cellStyle name="normNumUp 3 2 2 4" xfId="14498" xr:uid="{F2D61C9D-D9F1-472D-9FFB-5136388E02A8}"/>
    <cellStyle name="normNumUp 3 2 2 4 2" xfId="34891" xr:uid="{B6780FC6-8488-47A4-A518-6588B676528A}"/>
    <cellStyle name="normNumUp 3 2 2 5" xfId="14499" xr:uid="{54242845-92BB-4F21-B2E0-3E6A2D72BBCB}"/>
    <cellStyle name="normNumUp 3 2 2 5 2" xfId="34892" xr:uid="{D2F8C8BD-92C6-445F-9B98-08A364C4A1A9}"/>
    <cellStyle name="normNumUp 3 2 2 6" xfId="14500" xr:uid="{09F9FE0A-3377-4050-9364-6C8D2F8A809B}"/>
    <cellStyle name="normNumUp 3 2 2 6 2" xfId="34893" xr:uid="{8C3B5F82-FBC3-42BA-ACB1-E4BA03E533F6}"/>
    <cellStyle name="normNumUp 3 2 2 7" xfId="14501" xr:uid="{005CFA02-80CF-466A-A548-C30331177593}"/>
    <cellStyle name="normNumUp 3 2 2 7 2" xfId="34894" xr:uid="{4C41749F-CB77-472B-850C-ACC2F3E577ED}"/>
    <cellStyle name="normNumUp 3 2 2 8" xfId="14502" xr:uid="{CFF5ED7C-B3C1-489E-8DEA-4105BB8B1FF6}"/>
    <cellStyle name="normNumUp 3 2 2 8 2" xfId="34895" xr:uid="{56CE296A-FDAE-45A4-8CA7-628EF7B6059A}"/>
    <cellStyle name="normNumUp 3 2 2 9" xfId="14503" xr:uid="{1EEDD555-BF97-4B55-AF4A-00CE608E5FFC}"/>
    <cellStyle name="normNumUp 3 2 2 9 2" xfId="34896" xr:uid="{F7667FA1-E42F-4039-8D18-9202066A56C4}"/>
    <cellStyle name="normNumUp 3 2 3" xfId="14504" xr:uid="{C81C73F5-09C3-408C-AB40-0367329083D3}"/>
    <cellStyle name="normNumUp 3 2 3 2" xfId="34897" xr:uid="{ED253035-7ACE-49B9-A151-2F1E60BBC279}"/>
    <cellStyle name="normNumUp 3 2 4" xfId="14505" xr:uid="{785C0857-6943-4818-9F1B-6B0EE53C7237}"/>
    <cellStyle name="normNumUp 3 2 4 2" xfId="34898" xr:uid="{28A2BAE3-AB90-464F-A1F3-D564C92DD33D}"/>
    <cellStyle name="normNumUp 3 2 5" xfId="14506" xr:uid="{0D633C58-0C96-42C9-96F9-8661556008B2}"/>
    <cellStyle name="normNumUp 3 2 5 2" xfId="34899" xr:uid="{47786C52-5588-4A0A-B50B-3A790B2611A4}"/>
    <cellStyle name="normNumUp 3 2 6" xfId="14507" xr:uid="{5E2BA7AD-6D39-4F29-B874-95D9944C0E2A}"/>
    <cellStyle name="normNumUp 3 2 6 2" xfId="34900" xr:uid="{6327F132-A7F9-4A8C-9E53-832B6A0D7333}"/>
    <cellStyle name="normNumUp 3 2 7" xfId="14508" xr:uid="{2AE144DD-BC57-479A-8BD3-F1F7DAEDC58C}"/>
    <cellStyle name="normNumUp 3 2 7 2" xfId="34901" xr:uid="{876134D1-F90D-4226-B345-774A66ECA82A}"/>
    <cellStyle name="normNumUp 3 2 8" xfId="14509" xr:uid="{8EDAAD8F-B676-4A28-A2ED-40B0DB25DBD4}"/>
    <cellStyle name="normNumUp 3 2 8 2" xfId="34902" xr:uid="{490C470A-3D55-4B65-B1F9-DFDD58BA49C3}"/>
    <cellStyle name="normNumUp 3 2 9" xfId="14510" xr:uid="{C2A4F5CE-B104-4986-97D8-3593CA0D8111}"/>
    <cellStyle name="normNumUp 3 2 9 2" xfId="34903" xr:uid="{A947BE7B-90F3-48A7-B805-6A0FC15E1866}"/>
    <cellStyle name="normNumUp 3 3" xfId="14511" xr:uid="{E2CD7223-61ED-4666-96CE-683626CC0006}"/>
    <cellStyle name="normNumUp 3 3 10" xfId="34904" xr:uid="{3FD28DC9-EA6B-4FA8-BF2B-0EE9B6164A5E}"/>
    <cellStyle name="normNumUp 3 3 2" xfId="14512" xr:uid="{382F030C-0919-4914-9686-8E97CF5EB48D}"/>
    <cellStyle name="normNumUp 3 3 2 2" xfId="34905" xr:uid="{12E35902-9396-459E-ADCD-8488467E41E8}"/>
    <cellStyle name="normNumUp 3 3 3" xfId="14513" xr:uid="{EF7F2B46-EC88-4B21-8E75-3B5AD56DF2EF}"/>
    <cellStyle name="normNumUp 3 3 3 2" xfId="34906" xr:uid="{4DB0B382-1D8C-4CA2-AE43-597BC8D58BAF}"/>
    <cellStyle name="normNumUp 3 3 4" xfId="14514" xr:uid="{6C565E99-A7CB-46D3-90F3-22EE9EA7BD12}"/>
    <cellStyle name="normNumUp 3 3 4 2" xfId="34907" xr:uid="{4287D16E-A512-4EF3-BBC3-1CA4734986C2}"/>
    <cellStyle name="normNumUp 3 3 5" xfId="14515" xr:uid="{B64857AA-6705-4A06-BA1C-9E561FEF78FB}"/>
    <cellStyle name="normNumUp 3 3 5 2" xfId="34908" xr:uid="{FA85F75A-2E11-4A17-98ED-542003D3F63D}"/>
    <cellStyle name="normNumUp 3 3 6" xfId="14516" xr:uid="{BAD92E93-DC6B-427F-9993-3E81F34723E8}"/>
    <cellStyle name="normNumUp 3 3 6 2" xfId="34909" xr:uid="{E4578839-9493-4E69-B1E0-C6C250490561}"/>
    <cellStyle name="normNumUp 3 3 7" xfId="14517" xr:uid="{0D8B20CF-A280-4003-BDB5-1BE85DE9E74A}"/>
    <cellStyle name="normNumUp 3 3 7 2" xfId="34910" xr:uid="{46B7D193-5F67-4C26-A01B-9D5ACF3E1B77}"/>
    <cellStyle name="normNumUp 3 3 8" xfId="14518" xr:uid="{26E644EF-E07E-483E-88D3-90C6CB13D463}"/>
    <cellStyle name="normNumUp 3 3 8 2" xfId="34911" xr:uid="{01D24346-88F6-4022-95F7-D9AF04BE7EEA}"/>
    <cellStyle name="normNumUp 3 3 9" xfId="14519" xr:uid="{AB9DFB23-C7D1-4213-A2DA-E728FCCF85ED}"/>
    <cellStyle name="normNumUp 3 3 9 2" xfId="34912" xr:uid="{F6B95E80-134A-4556-A47F-401BB4915EBB}"/>
    <cellStyle name="normNumUp 3 4" xfId="14520" xr:uid="{BEE6E2EF-818D-4DE7-89A7-39BD0D3A1A84}"/>
    <cellStyle name="normNumUp 3 4 2" xfId="34913" xr:uid="{E05ACDBC-B6A0-4585-857B-C6E5C8BF2C88}"/>
    <cellStyle name="normNumUp 3 5" xfId="14521" xr:uid="{2C2DEC9A-016D-4225-B66F-7AFED49EA69A}"/>
    <cellStyle name="normNumUp 3 5 2" xfId="34914" xr:uid="{17DBEC4E-F03D-4965-A810-93D5AC838FFB}"/>
    <cellStyle name="normNumUp 3 6" xfId="14522" xr:uid="{1540DBF0-0D18-471E-9470-8D619D7FB30E}"/>
    <cellStyle name="normNumUp 3 6 2" xfId="34915" xr:uid="{D6AE6627-6AD4-438A-867C-DDAE62EA51A8}"/>
    <cellStyle name="normNumUp 3 7" xfId="14523" xr:uid="{4ED3D5DE-7A1D-4D04-8A01-5A9D1840F2F2}"/>
    <cellStyle name="normNumUp 3 7 2" xfId="34916" xr:uid="{E3678512-81F9-4B71-A849-707653966BF6}"/>
    <cellStyle name="normNumUp 3 8" xfId="14524" xr:uid="{05DAAC76-27D6-4BEC-A402-D421B4C20D63}"/>
    <cellStyle name="normNumUp 3 8 2" xfId="34917" xr:uid="{7B0F0C2F-8055-463B-852C-2D07209DC966}"/>
    <cellStyle name="normNumUp 3 9" xfId="14525" xr:uid="{47502E34-389F-4F30-A39C-812681D94365}"/>
    <cellStyle name="normNumUp 3 9 2" xfId="34918" xr:uid="{90277178-D5E2-44B2-84CA-4DB6DF99DBB5}"/>
    <cellStyle name="normNumUp 4" xfId="14526" xr:uid="{A3F4B809-3740-4413-BA70-83E941D3C504}"/>
    <cellStyle name="normNumUp 4 10" xfId="14527" xr:uid="{0651D679-E3DA-4DA7-B49C-10E9BB1992E6}"/>
    <cellStyle name="normNumUp 4 10 2" xfId="34919" xr:uid="{2CFECF49-5FE4-4FEC-A53B-0CA3D9F9CD44}"/>
    <cellStyle name="normNumUp 4 11" xfId="34920" xr:uid="{62B648DF-0E93-4A14-A35E-DC4900D36307}"/>
    <cellStyle name="normNumUp 4 2" xfId="14528" xr:uid="{E27AB7AB-DF8C-4259-B612-6C40E1885303}"/>
    <cellStyle name="normNumUp 4 2 10" xfId="34921" xr:uid="{9C191CB2-4FD5-40BC-8AC1-40AD0B94B983}"/>
    <cellStyle name="normNumUp 4 2 2" xfId="14529" xr:uid="{09C8A7C6-B15B-457C-8262-EAA346F0CFD6}"/>
    <cellStyle name="normNumUp 4 2 2 2" xfId="34922" xr:uid="{9AB3DA57-566E-41C7-A0D7-33C87D424C49}"/>
    <cellStyle name="normNumUp 4 2 3" xfId="14530" xr:uid="{C52A3B97-6D0D-4C0F-BBA7-2EA03311EB44}"/>
    <cellStyle name="normNumUp 4 2 3 2" xfId="34923" xr:uid="{14FCFAA1-EF8E-4D23-BDC1-1821DEACA490}"/>
    <cellStyle name="normNumUp 4 2 4" xfId="14531" xr:uid="{CCB67001-5236-4057-9E13-54D051666A50}"/>
    <cellStyle name="normNumUp 4 2 4 2" xfId="34924" xr:uid="{5AC2BD66-EDE5-4F8A-8468-D98C72E3B2F7}"/>
    <cellStyle name="normNumUp 4 2 5" xfId="14532" xr:uid="{43A56EC6-D669-49BC-BA89-CD2D9732D4A7}"/>
    <cellStyle name="normNumUp 4 2 5 2" xfId="34925" xr:uid="{5C52A3B2-476C-4926-A16A-E078A64B0FD2}"/>
    <cellStyle name="normNumUp 4 2 6" xfId="14533" xr:uid="{4D033418-26C9-4DF5-B21E-60A25813FAA5}"/>
    <cellStyle name="normNumUp 4 2 6 2" xfId="34926" xr:uid="{B6E73276-52F4-422F-A316-607332F0E324}"/>
    <cellStyle name="normNumUp 4 2 7" xfId="14534" xr:uid="{32A9A038-D8D8-4B85-ACE7-04C12B584463}"/>
    <cellStyle name="normNumUp 4 2 7 2" xfId="34927" xr:uid="{F8324DDF-B347-412D-8BC9-E23C4103B3BC}"/>
    <cellStyle name="normNumUp 4 2 8" xfId="14535" xr:uid="{F07BE555-DDE4-44E8-860E-1BE9879BBFC5}"/>
    <cellStyle name="normNumUp 4 2 8 2" xfId="34928" xr:uid="{19B809AE-6A45-4ECC-87BB-DED5F558C323}"/>
    <cellStyle name="normNumUp 4 2 9" xfId="14536" xr:uid="{DF90E321-12A4-46C3-9378-9C7F0AE115DD}"/>
    <cellStyle name="normNumUp 4 2 9 2" xfId="34929" xr:uid="{7D48FE4E-A793-4897-B2C2-27C0641271DD}"/>
    <cellStyle name="normNumUp 4 3" xfId="14537" xr:uid="{73CE87CA-6CA6-4118-9F86-7C0226BCCB03}"/>
    <cellStyle name="normNumUp 4 3 2" xfId="34930" xr:uid="{2AF7157A-3CA7-4551-91DE-C64DAC924683}"/>
    <cellStyle name="normNumUp 4 4" xfId="14538" xr:uid="{CA34FA90-3E21-4B33-BEAF-EB3176729EA0}"/>
    <cellStyle name="normNumUp 4 4 2" xfId="34931" xr:uid="{3A6F1600-C645-477B-A549-34E276162B05}"/>
    <cellStyle name="normNumUp 4 5" xfId="14539" xr:uid="{4EE51D90-141A-4EB6-BD25-E7639EBCA102}"/>
    <cellStyle name="normNumUp 4 5 2" xfId="34932" xr:uid="{0AEAAAF5-B398-4346-AC44-6EA03AD30F04}"/>
    <cellStyle name="normNumUp 4 6" xfId="14540" xr:uid="{FDE3E4F9-654D-46CF-B7A9-F14034E9AE41}"/>
    <cellStyle name="normNumUp 4 6 2" xfId="34933" xr:uid="{3A69618F-BBE4-43A0-94F2-CF2DFBFF55AF}"/>
    <cellStyle name="normNumUp 4 7" xfId="14541" xr:uid="{F08BA892-E5E9-4B2F-A912-B1C2426EE361}"/>
    <cellStyle name="normNumUp 4 7 2" xfId="34934" xr:uid="{C0EF2BC8-1A54-4530-B9E0-FDDD5121978A}"/>
    <cellStyle name="normNumUp 4 8" xfId="14542" xr:uid="{BFC5170F-0AA6-4ECE-B232-EABEE818CDC2}"/>
    <cellStyle name="normNumUp 4 8 2" xfId="34935" xr:uid="{5266163E-8AD0-43F7-B318-E0D9369277F8}"/>
    <cellStyle name="normNumUp 4 9" xfId="14543" xr:uid="{53960A94-1778-4F5B-B0B8-27062F707E0D}"/>
    <cellStyle name="normNumUp 4 9 2" xfId="34936" xr:uid="{9CA124FE-3E6B-4569-9085-726BAA91A183}"/>
    <cellStyle name="normNumUp 5" xfId="14544" xr:uid="{F4B4CCD1-C333-47FD-B701-4A18FA4A2648}"/>
    <cellStyle name="normNumUp 5 10" xfId="34937" xr:uid="{3CB63B29-FAFE-4B7B-B62C-3104A9A7C968}"/>
    <cellStyle name="normNumUp 5 2" xfId="14545" xr:uid="{8279495E-1358-4795-838C-150CE8549CDE}"/>
    <cellStyle name="normNumUp 5 2 2" xfId="34938" xr:uid="{873F9C90-D1E6-47EA-9DBA-93B75B8C2964}"/>
    <cellStyle name="normNumUp 5 3" xfId="14546" xr:uid="{8EE90BAB-7AF8-488A-8B7A-49F152C6041F}"/>
    <cellStyle name="normNumUp 5 3 2" xfId="34939" xr:uid="{3C109564-8885-4BC7-99CD-1C7694300B51}"/>
    <cellStyle name="normNumUp 5 4" xfId="14547" xr:uid="{BB648221-3866-4A6D-B730-EEA376602493}"/>
    <cellStyle name="normNumUp 5 4 2" xfId="34940" xr:uid="{BA660729-4256-47CA-82E2-B7AA12B276BD}"/>
    <cellStyle name="normNumUp 5 5" xfId="14548" xr:uid="{9F304F20-5B57-4D68-BD16-B17DD25E127C}"/>
    <cellStyle name="normNumUp 5 5 2" xfId="34941" xr:uid="{8D4D7C0B-2446-4FC6-8E45-2F61490189E1}"/>
    <cellStyle name="normNumUp 5 6" xfId="14549" xr:uid="{E73B155E-B715-4161-AC67-B90808BAD7FC}"/>
    <cellStyle name="normNumUp 5 6 2" xfId="34942" xr:uid="{CA3AF37C-88D2-4778-86AC-61E18DED826E}"/>
    <cellStyle name="normNumUp 5 7" xfId="14550" xr:uid="{7EEB8B7D-B308-4232-B370-D03DAC78ADEF}"/>
    <cellStyle name="normNumUp 5 7 2" xfId="34943" xr:uid="{6A566539-1143-46EA-978B-15DE0FB64DF4}"/>
    <cellStyle name="normNumUp 5 8" xfId="14551" xr:uid="{9F9AF8A9-35DD-4904-96EB-17E2F2FFC852}"/>
    <cellStyle name="normNumUp 5 8 2" xfId="34944" xr:uid="{7B3D1E0C-BED4-4ACC-86C5-1AFAA7CF71DF}"/>
    <cellStyle name="normNumUp 5 9" xfId="14552" xr:uid="{F5FAE340-8510-4078-AA71-ACEEDC7CA83B}"/>
    <cellStyle name="normNumUp 5 9 2" xfId="34945" xr:uid="{CDEE9584-A02B-4201-9D7B-BD8AA24261A9}"/>
    <cellStyle name="normNumUp 6" xfId="14553" xr:uid="{0F9D07EB-7538-47BA-A8EB-54650F7278E5}"/>
    <cellStyle name="normNumUp 6 2" xfId="34946" xr:uid="{2F2E23D1-96AD-4409-8AE8-2B0FBB08ADBF}"/>
    <cellStyle name="normNumUp 7" xfId="14554" xr:uid="{56B843D5-B7DE-4B85-9B81-AE776F5CE8DE}"/>
    <cellStyle name="normNumUp 7 2" xfId="34947" xr:uid="{D0DB3296-3559-44B4-9BCC-30D79E0AD541}"/>
    <cellStyle name="normNumUp 8" xfId="14555" xr:uid="{A1C337AF-3A5B-43E9-B655-144131441D93}"/>
    <cellStyle name="normNumUp 8 2" xfId="34948" xr:uid="{6129D09F-5FE6-43C1-A489-A9FD2D3BD979}"/>
    <cellStyle name="normNumUp 9" xfId="14556" xr:uid="{DCACB267-344E-4CB6-8183-AE4E2B5906EB}"/>
    <cellStyle name="normNumUp 9 2" xfId="34949" xr:uid="{F7658A09-75EC-489B-9FE7-EDC30068CD17}"/>
    <cellStyle name="normYtd" xfId="464" xr:uid="{B757373E-C0EF-4F0C-A5FF-69E725E0CDB1}"/>
    <cellStyle name="normYtd 10" xfId="14557" xr:uid="{234BD9C7-0219-4EBE-B0E0-17B19AA5D5D0}"/>
    <cellStyle name="normYtd 10 2" xfId="34950" xr:uid="{537285AE-B0C3-4300-850F-5D1ECDB8D0A3}"/>
    <cellStyle name="normYtd 11" xfId="14558" xr:uid="{CB24D985-73AD-495E-8D72-7B80C57B86C7}"/>
    <cellStyle name="normYtd 11 2" xfId="34951" xr:uid="{83A55B29-99D8-4652-8E0F-01484E8D880D}"/>
    <cellStyle name="normYtd 12" xfId="14559" xr:uid="{46212C02-3CC8-4898-997A-9B70CD52244F}"/>
    <cellStyle name="normYtd 12 2" xfId="34952" xr:uid="{7BDE4E32-E0F8-473C-A0C0-7801C4E924A9}"/>
    <cellStyle name="normYtd 13" xfId="34953" xr:uid="{CC527F68-38C0-4B69-AC72-E4779B542A54}"/>
    <cellStyle name="normYtd 2" xfId="14560" xr:uid="{25428192-EA8D-4DD3-80F8-FF0C818DC9E6}"/>
    <cellStyle name="normYtd 2 10" xfId="14561" xr:uid="{0ECDD98F-EFBD-4E0D-BA6E-FFAE55DF67E3}"/>
    <cellStyle name="normYtd 2 10 2" xfId="34954" xr:uid="{92B6924C-601E-4C70-826E-9D3625761BA7}"/>
    <cellStyle name="normYtd 2 11" xfId="14562" xr:uid="{130624E9-77E7-4866-8984-2F596DF0AA05}"/>
    <cellStyle name="normYtd 2 11 2" xfId="34955" xr:uid="{C97DC30F-1155-4980-8852-FD1377BDAF80}"/>
    <cellStyle name="normYtd 2 12" xfId="34956" xr:uid="{F4B1E6C4-3452-4FBD-9B9D-48EFDEE2C800}"/>
    <cellStyle name="normYtd 2 2" xfId="14563" xr:uid="{EDB1FF93-6F45-49E2-8C9F-55EACC565CE4}"/>
    <cellStyle name="normYtd 2 2 10" xfId="14564" xr:uid="{A897D2BB-33A6-4137-BDFD-4CCB830513C7}"/>
    <cellStyle name="normYtd 2 2 10 2" xfId="34957" xr:uid="{38C100CD-AFB1-4A3F-AC49-C9985DFB6BAA}"/>
    <cellStyle name="normYtd 2 2 11" xfId="34958" xr:uid="{5A9BF781-26BC-4DCA-B4CD-E12641C9260E}"/>
    <cellStyle name="normYtd 2 2 2" xfId="14565" xr:uid="{33F53EF2-9D93-46C1-BCCB-B2ABCFD8349C}"/>
    <cellStyle name="normYtd 2 2 2 10" xfId="34959" xr:uid="{4D04D401-ACA6-4CAA-A27B-5F8A4E671E8E}"/>
    <cellStyle name="normYtd 2 2 2 2" xfId="14566" xr:uid="{37A49C9F-319A-47C1-AFEB-E2928665BF86}"/>
    <cellStyle name="normYtd 2 2 2 2 2" xfId="34960" xr:uid="{CF619C8D-1F80-4FD5-BFB2-8E7B7983FF71}"/>
    <cellStyle name="normYtd 2 2 2 3" xfId="14567" xr:uid="{EF593887-CB7A-4840-B3D7-DDC82FD9BBAD}"/>
    <cellStyle name="normYtd 2 2 2 3 2" xfId="34961" xr:uid="{206392EC-76CC-4ED5-8834-2354A6D42848}"/>
    <cellStyle name="normYtd 2 2 2 4" xfId="14568" xr:uid="{98468744-70A8-4B74-A599-BF39D83A36E2}"/>
    <cellStyle name="normYtd 2 2 2 4 2" xfId="34962" xr:uid="{CAB6C29B-544D-4003-9995-9CDA305DA22B}"/>
    <cellStyle name="normYtd 2 2 2 5" xfId="14569" xr:uid="{BE790C7F-E3F0-4F83-8044-0F7193DA9CCA}"/>
    <cellStyle name="normYtd 2 2 2 5 2" xfId="34963" xr:uid="{9AAB70E5-4D68-44E5-9EAA-4B7252F7E42D}"/>
    <cellStyle name="normYtd 2 2 2 6" xfId="14570" xr:uid="{1C75628D-C7FE-4222-951C-F10C2197062B}"/>
    <cellStyle name="normYtd 2 2 2 6 2" xfId="34964" xr:uid="{BC7B7132-9304-4A8F-AEEC-566001432237}"/>
    <cellStyle name="normYtd 2 2 2 7" xfId="14571" xr:uid="{890EA4B9-1EF9-46A6-9DE6-DA43FC02ABEB}"/>
    <cellStyle name="normYtd 2 2 2 7 2" xfId="34965" xr:uid="{BEA04BEB-8A8D-495A-8956-049FC3B33826}"/>
    <cellStyle name="normYtd 2 2 2 8" xfId="14572" xr:uid="{16FEBE56-3866-4310-A3DC-366DB98F45D6}"/>
    <cellStyle name="normYtd 2 2 2 8 2" xfId="34966" xr:uid="{2BCB6CFA-75CF-4798-9903-48DC78B2F415}"/>
    <cellStyle name="normYtd 2 2 2 9" xfId="14573" xr:uid="{FB80B7B2-9DC0-41CD-B181-37962DE6D21F}"/>
    <cellStyle name="normYtd 2 2 2 9 2" xfId="34967" xr:uid="{21BA951F-F627-42DE-89BA-D19CB212E627}"/>
    <cellStyle name="normYtd 2 2 3" xfId="14574" xr:uid="{EC8A8301-C698-4B85-BC24-9FDE26C8952B}"/>
    <cellStyle name="normYtd 2 2 3 2" xfId="34968" xr:uid="{AD8EFA0E-4246-473C-B74D-4F9F7706402D}"/>
    <cellStyle name="normYtd 2 2 4" xfId="14575" xr:uid="{A1997ACF-6415-4233-89D9-BC309F811A72}"/>
    <cellStyle name="normYtd 2 2 4 2" xfId="34969" xr:uid="{4D4C879F-E470-426F-8A0E-4AC2BA3C3D5E}"/>
    <cellStyle name="normYtd 2 2 5" xfId="14576" xr:uid="{D3B1DDED-10E3-492B-96DE-EB91B3B0BB46}"/>
    <cellStyle name="normYtd 2 2 5 2" xfId="34970" xr:uid="{AAFBACA3-02C0-47A4-8302-988E81E193BD}"/>
    <cellStyle name="normYtd 2 2 6" xfId="14577" xr:uid="{B8C7D0D4-15CB-4FC3-9087-94C1DC2DC04B}"/>
    <cellStyle name="normYtd 2 2 6 2" xfId="34971" xr:uid="{DE5BC861-2A3E-41BC-913B-0090FFD14A14}"/>
    <cellStyle name="normYtd 2 2 7" xfId="14578" xr:uid="{690C9743-03CC-4045-AA80-149644D82E18}"/>
    <cellStyle name="normYtd 2 2 7 2" xfId="34972" xr:uid="{8CB28E6C-8179-4EB8-BAB9-A1E586C167C5}"/>
    <cellStyle name="normYtd 2 2 8" xfId="14579" xr:uid="{434701FC-1D12-4A88-BB8F-327ADE4F274F}"/>
    <cellStyle name="normYtd 2 2 8 2" xfId="34973" xr:uid="{645F8B7D-B2E9-431D-9787-C7A59C3FC244}"/>
    <cellStyle name="normYtd 2 2 9" xfId="14580" xr:uid="{2FA8663A-F8EC-45CE-AB10-C22EB5F33BB2}"/>
    <cellStyle name="normYtd 2 2 9 2" xfId="34974" xr:uid="{BDDD050A-704D-4DE3-8D7A-4095E280E842}"/>
    <cellStyle name="normYtd 2 3" xfId="14581" xr:uid="{1E0C1609-C4D1-4C8C-A0C1-ACF45D92D9C0}"/>
    <cellStyle name="normYtd 2 3 10" xfId="34975" xr:uid="{E258A028-EAEC-47CF-A30C-7BCD31901450}"/>
    <cellStyle name="normYtd 2 3 2" xfId="14582" xr:uid="{C0DA8838-480A-4B3F-BCE7-75901E5231D4}"/>
    <cellStyle name="normYtd 2 3 2 2" xfId="34976" xr:uid="{ECCB6458-EDCA-4C2E-B4B1-73278EE6BC97}"/>
    <cellStyle name="normYtd 2 3 3" xfId="14583" xr:uid="{4F3C6F12-C3EA-4BF1-B4DE-36B1BE09D857}"/>
    <cellStyle name="normYtd 2 3 3 2" xfId="34977" xr:uid="{FF6B617D-037A-4A6F-928F-36C8DEFA3891}"/>
    <cellStyle name="normYtd 2 3 4" xfId="14584" xr:uid="{11E384CB-433E-4B3F-ACCF-B493AF53BDC5}"/>
    <cellStyle name="normYtd 2 3 4 2" xfId="34978" xr:uid="{C010B791-EE07-43EC-82D5-CF4DBE137BB0}"/>
    <cellStyle name="normYtd 2 3 5" xfId="14585" xr:uid="{F89583F5-89BE-451E-87E9-312DB49C13E9}"/>
    <cellStyle name="normYtd 2 3 5 2" xfId="34979" xr:uid="{DAEB812A-A7F4-4829-A70F-FB1B26147C40}"/>
    <cellStyle name="normYtd 2 3 6" xfId="14586" xr:uid="{DE2EC26F-5788-4184-A4F8-187188CD93CA}"/>
    <cellStyle name="normYtd 2 3 6 2" xfId="34980" xr:uid="{BEFBF312-19F9-4DB3-A75A-6297B3F988A7}"/>
    <cellStyle name="normYtd 2 3 7" xfId="14587" xr:uid="{F86A73A8-1109-4177-90E0-FFD3A963BA06}"/>
    <cellStyle name="normYtd 2 3 7 2" xfId="34981" xr:uid="{726ECCE7-8C4F-4F0C-9AB7-A722B8FFF78F}"/>
    <cellStyle name="normYtd 2 3 8" xfId="14588" xr:uid="{10B904AF-FF39-4E92-B63C-DCCEFC63171E}"/>
    <cellStyle name="normYtd 2 3 8 2" xfId="34982" xr:uid="{515BFB6E-E6F8-49A1-B1BF-175D9A7AD49D}"/>
    <cellStyle name="normYtd 2 3 9" xfId="14589" xr:uid="{F3187348-FB0F-4EB8-8A78-3D8B18DFF658}"/>
    <cellStyle name="normYtd 2 3 9 2" xfId="34983" xr:uid="{34E66783-CA0C-40A9-ACA0-B3B9B321AC05}"/>
    <cellStyle name="normYtd 2 4" xfId="14590" xr:uid="{1E77905D-6B36-46FA-AD90-2A0C96EA2C1E}"/>
    <cellStyle name="normYtd 2 4 2" xfId="34984" xr:uid="{791780F1-74E9-4B57-AE79-77984C71718E}"/>
    <cellStyle name="normYtd 2 5" xfId="14591" xr:uid="{88075888-2D66-4C60-A75B-6C5D1D9F74EF}"/>
    <cellStyle name="normYtd 2 5 2" xfId="34985" xr:uid="{0F101125-2038-490A-B7D8-150B536A9FD6}"/>
    <cellStyle name="normYtd 2 6" xfId="14592" xr:uid="{3AC506FA-C7C4-4CD5-B6DF-850791E63CB9}"/>
    <cellStyle name="normYtd 2 6 2" xfId="34986" xr:uid="{BDE35CC8-4436-4EFA-BAC4-606F46A959A5}"/>
    <cellStyle name="normYtd 2 7" xfId="14593" xr:uid="{938EEDDF-4508-4EC4-BABA-95B418F1D907}"/>
    <cellStyle name="normYtd 2 7 2" xfId="34987" xr:uid="{C1FA77BA-77DD-48E8-9BC6-89CB6F58C77D}"/>
    <cellStyle name="normYtd 2 8" xfId="14594" xr:uid="{21CAFB68-1ECF-4644-A86A-1E5431712CBE}"/>
    <cellStyle name="normYtd 2 8 2" xfId="34988" xr:uid="{DD35B984-AA84-40E0-8BCF-17E915E0342E}"/>
    <cellStyle name="normYtd 2 9" xfId="14595" xr:uid="{D0546353-C0EC-40F2-9561-4D2996824C2E}"/>
    <cellStyle name="normYtd 2 9 2" xfId="34989" xr:uid="{CDE4BAC3-A12E-471C-AB0B-780D3B1E0BCB}"/>
    <cellStyle name="normYtd 3" xfId="14596" xr:uid="{013A60C9-94AB-497C-AD48-006DFD6ECC34}"/>
    <cellStyle name="normYtd 3 10" xfId="14597" xr:uid="{619D29D7-06EF-4246-811C-C1F4CEEC87DC}"/>
    <cellStyle name="normYtd 3 10 2" xfId="34990" xr:uid="{C43E1A7A-0318-4378-B26A-04053D4DDDB9}"/>
    <cellStyle name="normYtd 3 11" xfId="14598" xr:uid="{9F1B53C7-8C84-4CB8-A77D-BC986CB3733C}"/>
    <cellStyle name="normYtd 3 11 2" xfId="34991" xr:uid="{EC992397-A971-483F-9B96-0E990E24E733}"/>
    <cellStyle name="normYtd 3 12" xfId="34992" xr:uid="{0B674B52-2F9F-4151-ADE4-DF53E36D2314}"/>
    <cellStyle name="normYtd 3 2" xfId="14599" xr:uid="{03BA63BD-DBAD-4D95-AC0E-1A9D81812C83}"/>
    <cellStyle name="normYtd 3 2 10" xfId="14600" xr:uid="{2FA3FD68-1AA5-445B-BEDF-1E3CA620FF48}"/>
    <cellStyle name="normYtd 3 2 10 2" xfId="34993" xr:uid="{40E34540-943F-404A-890B-19C14731F6C4}"/>
    <cellStyle name="normYtd 3 2 11" xfId="34994" xr:uid="{C400610D-F35D-45EF-80F1-F533253C723B}"/>
    <cellStyle name="normYtd 3 2 2" xfId="14601" xr:uid="{F779216E-BFE8-4E80-9EDD-98F7234D0F0A}"/>
    <cellStyle name="normYtd 3 2 2 10" xfId="34995" xr:uid="{497F95AB-ACA7-48BA-AB11-49A4DADBA84E}"/>
    <cellStyle name="normYtd 3 2 2 2" xfId="14602" xr:uid="{696C1117-8FE9-4F67-9583-281615BEB4E3}"/>
    <cellStyle name="normYtd 3 2 2 2 2" xfId="34996" xr:uid="{78EDD853-4D7E-4289-AD9C-0D9C8F2D5F14}"/>
    <cellStyle name="normYtd 3 2 2 3" xfId="14603" xr:uid="{1B70155B-5E9A-4967-95A1-64F1CF06C3C4}"/>
    <cellStyle name="normYtd 3 2 2 3 2" xfId="34997" xr:uid="{251F915C-0726-4100-8C1B-F2611E529530}"/>
    <cellStyle name="normYtd 3 2 2 4" xfId="14604" xr:uid="{977F5744-6253-4B30-8055-FFA67558824B}"/>
    <cellStyle name="normYtd 3 2 2 4 2" xfId="34998" xr:uid="{A6FF6A18-EAC1-4385-ADE9-291BFA982B53}"/>
    <cellStyle name="normYtd 3 2 2 5" xfId="14605" xr:uid="{70D498A6-B84B-4DA6-A8A3-90380F90641E}"/>
    <cellStyle name="normYtd 3 2 2 5 2" xfId="34999" xr:uid="{6F6E260C-947D-41C1-9608-41F47EF849B7}"/>
    <cellStyle name="normYtd 3 2 2 6" xfId="14606" xr:uid="{8F5153B6-3B2E-4D3A-A27A-75E627C492D0}"/>
    <cellStyle name="normYtd 3 2 2 6 2" xfId="35000" xr:uid="{181C28E1-5EDC-472B-BF3B-5F1749A76090}"/>
    <cellStyle name="normYtd 3 2 2 7" xfId="14607" xr:uid="{66E2FAB8-02BB-48C1-880D-6CEA7FED54BC}"/>
    <cellStyle name="normYtd 3 2 2 7 2" xfId="35001" xr:uid="{EC3789F2-FE80-4DCE-A602-E682B02AD8F5}"/>
    <cellStyle name="normYtd 3 2 2 8" xfId="14608" xr:uid="{F2B28F73-0572-4A92-BD68-F91CF254CC6F}"/>
    <cellStyle name="normYtd 3 2 2 8 2" xfId="35002" xr:uid="{4D428F8A-62BF-4673-843E-8EE19251FB13}"/>
    <cellStyle name="normYtd 3 2 2 9" xfId="14609" xr:uid="{17910023-3E7A-42BC-80AB-FAE68FECE96A}"/>
    <cellStyle name="normYtd 3 2 2 9 2" xfId="35003" xr:uid="{463BAF82-270A-45BE-8A67-CF4500C9E3F3}"/>
    <cellStyle name="normYtd 3 2 3" xfId="14610" xr:uid="{137D6174-3AF8-494C-9791-6932864AA319}"/>
    <cellStyle name="normYtd 3 2 3 2" xfId="35004" xr:uid="{2A4A9632-E0E2-4CF9-A87C-45BA8BED2E74}"/>
    <cellStyle name="normYtd 3 2 4" xfId="14611" xr:uid="{7D6F2E08-7A48-41BD-ABD9-7AFECE6C1D5D}"/>
    <cellStyle name="normYtd 3 2 4 2" xfId="35005" xr:uid="{E1EA49E5-688B-4382-B4E3-C4CC0003EBF2}"/>
    <cellStyle name="normYtd 3 2 5" xfId="14612" xr:uid="{F4554E31-B073-4725-8042-3F642B397DCF}"/>
    <cellStyle name="normYtd 3 2 5 2" xfId="35006" xr:uid="{95EEFD90-0F74-4105-80D8-75D578F6CD59}"/>
    <cellStyle name="normYtd 3 2 6" xfId="14613" xr:uid="{CDD9A677-BF56-4926-BF6B-E2A206297B76}"/>
    <cellStyle name="normYtd 3 2 6 2" xfId="35007" xr:uid="{6A1ADBB5-4B13-4C0A-B2E5-9A49006ED989}"/>
    <cellStyle name="normYtd 3 2 7" xfId="14614" xr:uid="{0B587ECB-EE77-4E9F-8DEB-B809E6F0308E}"/>
    <cellStyle name="normYtd 3 2 7 2" xfId="35008" xr:uid="{CE93FB1B-F8D6-4E43-B165-3C3B2365753C}"/>
    <cellStyle name="normYtd 3 2 8" xfId="14615" xr:uid="{B8F1AAD3-A40E-4F9D-B4FC-F3E565A092A2}"/>
    <cellStyle name="normYtd 3 2 8 2" xfId="35009" xr:uid="{3762737E-2B97-43CF-B881-7F26DCA26556}"/>
    <cellStyle name="normYtd 3 2 9" xfId="14616" xr:uid="{AE71D123-E17F-43E8-A7FE-7B4F0B680B32}"/>
    <cellStyle name="normYtd 3 2 9 2" xfId="35010" xr:uid="{797FE2A9-29AE-43A8-8AEE-C80C0C167DA2}"/>
    <cellStyle name="normYtd 3 3" xfId="14617" xr:uid="{A8A8425E-AF06-44D2-B00E-0957890EAE75}"/>
    <cellStyle name="normYtd 3 3 10" xfId="35011" xr:uid="{0EA0AD38-31D4-4F64-B575-1B038DE971B3}"/>
    <cellStyle name="normYtd 3 3 2" xfId="14618" xr:uid="{B2751267-458D-4754-8E97-ADAB3C02117C}"/>
    <cellStyle name="normYtd 3 3 2 2" xfId="35012" xr:uid="{69B19EC5-3B26-4D7D-B13A-AA4AA916C09E}"/>
    <cellStyle name="normYtd 3 3 3" xfId="14619" xr:uid="{057DBCA5-B6C6-4489-9B90-83EE22DF41B3}"/>
    <cellStyle name="normYtd 3 3 3 2" xfId="35013" xr:uid="{C7B00D9F-46E5-4725-9D6F-1199E8A5EFB1}"/>
    <cellStyle name="normYtd 3 3 4" xfId="14620" xr:uid="{C6F4915A-5C50-45B2-9A12-025738D711AA}"/>
    <cellStyle name="normYtd 3 3 4 2" xfId="35014" xr:uid="{F8371A4F-2E1D-4EBB-9E0A-E25024FE2D94}"/>
    <cellStyle name="normYtd 3 3 5" xfId="14621" xr:uid="{8DAF2F4E-1FA6-461C-B2FE-8D014FFD7136}"/>
    <cellStyle name="normYtd 3 3 5 2" xfId="35015" xr:uid="{21E0E2B8-81EC-40D8-A948-81C7C1D3AFC1}"/>
    <cellStyle name="normYtd 3 3 6" xfId="14622" xr:uid="{B433CF36-94C9-41AC-B126-12E815583BBE}"/>
    <cellStyle name="normYtd 3 3 6 2" xfId="35016" xr:uid="{424E66FF-E294-4FEE-8C61-AF2C548480F1}"/>
    <cellStyle name="normYtd 3 3 7" xfId="14623" xr:uid="{AB11D617-55F7-4BBC-9F78-085C4E582DBA}"/>
    <cellStyle name="normYtd 3 3 7 2" xfId="35017" xr:uid="{F1448434-D7EE-4AC2-A417-F1994139CB11}"/>
    <cellStyle name="normYtd 3 3 8" xfId="14624" xr:uid="{76A71B2E-1397-4A5B-A589-4FFEC59006BB}"/>
    <cellStyle name="normYtd 3 3 8 2" xfId="35018" xr:uid="{8E614F28-5392-423C-8D0E-CB43E98FCB41}"/>
    <cellStyle name="normYtd 3 3 9" xfId="14625" xr:uid="{3FCE6F98-5467-45CC-BB92-573B875504B8}"/>
    <cellStyle name="normYtd 3 3 9 2" xfId="35019" xr:uid="{23CF17FF-B4EA-4C2A-ABAA-E3B180E6CC09}"/>
    <cellStyle name="normYtd 3 4" xfId="14626" xr:uid="{659C96B0-AB26-4859-8B40-3E01980FD3C9}"/>
    <cellStyle name="normYtd 3 4 2" xfId="35020" xr:uid="{C1CB17F1-B7F3-4F02-B112-0B7C2C8E7D6C}"/>
    <cellStyle name="normYtd 3 5" xfId="14627" xr:uid="{2C75FA3B-8112-4272-8F05-A3987343C404}"/>
    <cellStyle name="normYtd 3 5 2" xfId="35021" xr:uid="{93BC5698-A32F-4908-AAE2-BF6AD4DFC1E5}"/>
    <cellStyle name="normYtd 3 6" xfId="14628" xr:uid="{1ED9B653-CBE0-4B4F-AB1E-8023C2FA601D}"/>
    <cellStyle name="normYtd 3 6 2" xfId="35022" xr:uid="{34F30963-4390-4DCC-847B-00470C1034A1}"/>
    <cellStyle name="normYtd 3 7" xfId="14629" xr:uid="{4992A056-FA0B-4A06-A95A-0DFAC21E55BE}"/>
    <cellStyle name="normYtd 3 7 2" xfId="35023" xr:uid="{2B77E5C7-0107-40AB-8BEF-9BC0AC587AA2}"/>
    <cellStyle name="normYtd 3 8" xfId="14630" xr:uid="{664218C7-761C-4E75-A5DF-A93B443F9060}"/>
    <cellStyle name="normYtd 3 8 2" xfId="35024" xr:uid="{EE2B687E-83A4-4AFC-8666-F678A039D7F9}"/>
    <cellStyle name="normYtd 3 9" xfId="14631" xr:uid="{00319BF3-5CD8-41D5-A7D2-41DC7FCA23C5}"/>
    <cellStyle name="normYtd 3 9 2" xfId="35025" xr:uid="{28964C8C-0C6C-4A27-96D8-5E41DEC812B4}"/>
    <cellStyle name="normYtd 4" xfId="14632" xr:uid="{132290E2-12CA-4038-8FA7-DF0E79F71A1A}"/>
    <cellStyle name="normYtd 4 10" xfId="14633" xr:uid="{9FF41007-B55C-4379-B4A3-C072619B76EC}"/>
    <cellStyle name="normYtd 4 10 2" xfId="35026" xr:uid="{3858FAB1-1BB3-4F90-BFD2-B8C6EAA2BC47}"/>
    <cellStyle name="normYtd 4 11" xfId="35027" xr:uid="{1E09FD42-CD50-49AE-8DD7-81ED7BB7BB9D}"/>
    <cellStyle name="normYtd 4 2" xfId="14634" xr:uid="{A34AEB65-777B-4929-91EF-DDA40F97A064}"/>
    <cellStyle name="normYtd 4 2 10" xfId="35028" xr:uid="{2FD42B97-6808-4EE4-B655-769E6AB97F8D}"/>
    <cellStyle name="normYtd 4 2 2" xfId="14635" xr:uid="{45F1D059-33E6-48A1-9AA9-B05F5D8637E9}"/>
    <cellStyle name="normYtd 4 2 2 2" xfId="35029" xr:uid="{7A4A6D0F-A1EC-4A09-929B-77FFE841E835}"/>
    <cellStyle name="normYtd 4 2 3" xfId="14636" xr:uid="{9912F09D-B4BA-4D34-B8A0-776718CED975}"/>
    <cellStyle name="normYtd 4 2 3 2" xfId="35030" xr:uid="{7CE201EE-0EBD-4BB9-9373-F4235C1A66B1}"/>
    <cellStyle name="normYtd 4 2 4" xfId="14637" xr:uid="{6B71408F-632E-4844-9D87-E416068677D5}"/>
    <cellStyle name="normYtd 4 2 4 2" xfId="35031" xr:uid="{0ACBB196-FD8C-4028-8A25-5925D2B7034E}"/>
    <cellStyle name="normYtd 4 2 5" xfId="14638" xr:uid="{B56CE012-6D8F-4BE4-B0EA-EF2CC8326228}"/>
    <cellStyle name="normYtd 4 2 5 2" xfId="35032" xr:uid="{AAE1803F-D6B8-429F-863B-AFAEDAC29595}"/>
    <cellStyle name="normYtd 4 2 6" xfId="14639" xr:uid="{667F3F7A-5C64-450A-A6B4-507F7888F6AC}"/>
    <cellStyle name="normYtd 4 2 6 2" xfId="35033" xr:uid="{8149AB3B-4EA6-484B-96AE-75E901F126C4}"/>
    <cellStyle name="normYtd 4 2 7" xfId="14640" xr:uid="{E3535017-0AFF-4617-ADD2-2DAE03AD65F2}"/>
    <cellStyle name="normYtd 4 2 7 2" xfId="35034" xr:uid="{9E2E3871-6E4E-4A2D-87BD-D25BC4AC49BA}"/>
    <cellStyle name="normYtd 4 2 8" xfId="14641" xr:uid="{CEA23589-D184-421B-A51D-5D8434579D40}"/>
    <cellStyle name="normYtd 4 2 8 2" xfId="35035" xr:uid="{DD8B1BF5-B9DE-4174-9AD9-2F8D1A613404}"/>
    <cellStyle name="normYtd 4 2 9" xfId="14642" xr:uid="{E71B26A5-0AAE-4086-8BF1-2663506DD1CD}"/>
    <cellStyle name="normYtd 4 2 9 2" xfId="35036" xr:uid="{6A283871-B3E9-4C4A-8477-A442C4C83665}"/>
    <cellStyle name="normYtd 4 3" xfId="14643" xr:uid="{45820FD2-D6BF-4819-9C38-EB72085D05F3}"/>
    <cellStyle name="normYtd 4 3 2" xfId="35037" xr:uid="{A5AB541C-7007-4E74-AF2E-3043FB28B565}"/>
    <cellStyle name="normYtd 4 4" xfId="14644" xr:uid="{DFD77AD1-633C-4BE3-8C3F-0FA3D78C5ECD}"/>
    <cellStyle name="normYtd 4 4 2" xfId="35038" xr:uid="{580897FE-A6F2-466C-B46F-F69EC36D6D8B}"/>
    <cellStyle name="normYtd 4 5" xfId="14645" xr:uid="{9C67B672-2013-4A9A-87C8-1EF0AB2F3496}"/>
    <cellStyle name="normYtd 4 5 2" xfId="35039" xr:uid="{DA3F4197-EBE9-43F6-8F9C-775B50B24838}"/>
    <cellStyle name="normYtd 4 6" xfId="14646" xr:uid="{C08E75B3-EF64-464C-B5EC-FC6FEF4339CB}"/>
    <cellStyle name="normYtd 4 6 2" xfId="35040" xr:uid="{A5BBB29F-FF86-4554-987E-6C447EC80913}"/>
    <cellStyle name="normYtd 4 7" xfId="14647" xr:uid="{17DC7575-3121-4922-9696-8A2740AA6A89}"/>
    <cellStyle name="normYtd 4 7 2" xfId="35041" xr:uid="{22348162-0096-4881-8799-93DB42530602}"/>
    <cellStyle name="normYtd 4 8" xfId="14648" xr:uid="{4134D324-A37F-49EB-8797-FC7CDD90197C}"/>
    <cellStyle name="normYtd 4 8 2" xfId="35042" xr:uid="{CAB6C36B-2085-4747-8381-D4242F962451}"/>
    <cellStyle name="normYtd 4 9" xfId="14649" xr:uid="{9FA9AC26-0DA6-4629-81A3-61165EA5834F}"/>
    <cellStyle name="normYtd 4 9 2" xfId="35043" xr:uid="{3598EFA4-1EA0-4704-B62F-7E490831EAD5}"/>
    <cellStyle name="normYtd 5" xfId="14650" xr:uid="{18F0193A-5173-4BE9-9AA2-5178F9E78BEC}"/>
    <cellStyle name="normYtd 5 10" xfId="35044" xr:uid="{002A7EE6-D0D2-45B0-A6FF-E9DA7F0A4B8F}"/>
    <cellStyle name="normYtd 5 2" xfId="14651" xr:uid="{5752E040-9D55-4479-9440-C1BF227E9A9D}"/>
    <cellStyle name="normYtd 5 2 2" xfId="35045" xr:uid="{E8BB7CC4-5FE2-479F-9D1A-A4C7DF967D3E}"/>
    <cellStyle name="normYtd 5 3" xfId="14652" xr:uid="{787C14F4-2FC4-46B1-99E9-E3441EE83EC4}"/>
    <cellStyle name="normYtd 5 3 2" xfId="35046" xr:uid="{1CA00DC7-7893-4A21-A2EA-7CD1C6ADB451}"/>
    <cellStyle name="normYtd 5 4" xfId="14653" xr:uid="{B4B39DBD-9D8E-43DE-A390-35CC440850C0}"/>
    <cellStyle name="normYtd 5 4 2" xfId="35047" xr:uid="{A4EDC61C-7810-445D-9C0B-A13E6CE68050}"/>
    <cellStyle name="normYtd 5 5" xfId="14654" xr:uid="{27DDCF34-9923-456A-BE52-92D7DB6F3D49}"/>
    <cellStyle name="normYtd 5 5 2" xfId="35048" xr:uid="{4B8E97CA-3661-4A21-B3CF-10421229B12B}"/>
    <cellStyle name="normYtd 5 6" xfId="14655" xr:uid="{2263A024-7018-4B89-AC4D-BDF5CFBDDF41}"/>
    <cellStyle name="normYtd 5 6 2" xfId="35049" xr:uid="{138D54E7-0731-4734-8D9C-B4A74FF74DFE}"/>
    <cellStyle name="normYtd 5 7" xfId="14656" xr:uid="{BC669631-3905-4A17-965E-2494DC0540CC}"/>
    <cellStyle name="normYtd 5 7 2" xfId="35050" xr:uid="{CCB8AB1C-D422-43E8-82AF-A8BE01F90ECB}"/>
    <cellStyle name="normYtd 5 8" xfId="14657" xr:uid="{7FF63E2F-0959-488A-86B9-6B9BFB659B45}"/>
    <cellStyle name="normYtd 5 8 2" xfId="35051" xr:uid="{C3EF35CF-3772-459C-B049-D37D90F1C85C}"/>
    <cellStyle name="normYtd 5 9" xfId="14658" xr:uid="{9E49A040-A0CB-4F1C-8C62-C5C68E94F05F}"/>
    <cellStyle name="normYtd 5 9 2" xfId="35052" xr:uid="{1D82379F-A391-44FB-AB21-A9FD7E50CF06}"/>
    <cellStyle name="normYtd 6" xfId="14659" xr:uid="{157CA14E-6D5C-4DCF-9168-5B4C9957D5C0}"/>
    <cellStyle name="normYtd 6 2" xfId="35053" xr:uid="{1D735DC7-3B9C-4666-8A23-F165812BC7D3}"/>
    <cellStyle name="normYtd 7" xfId="14660" xr:uid="{612FF582-B721-4B71-926A-A10BDEC2F8B1}"/>
    <cellStyle name="normYtd 7 2" xfId="35054" xr:uid="{0194A6DC-E620-459C-902E-C684D5056205}"/>
    <cellStyle name="normYtd 8" xfId="14661" xr:uid="{EFACE269-46F8-47E0-99CF-8B72E8AB27FF}"/>
    <cellStyle name="normYtd 8 2" xfId="35055" xr:uid="{9FED89AA-8DE1-4C3D-8AD8-2A023E135CD7}"/>
    <cellStyle name="normYtd 9" xfId="14662" xr:uid="{E97E5559-DDC2-40B7-839E-ACA39595991C}"/>
    <cellStyle name="normYtd 9 2" xfId="35056" xr:uid="{64787AA9-807F-40F0-8484-FB5A35426D4E}"/>
    <cellStyle name="Note" xfId="35057" xr:uid="{07001E72-125B-4DCC-A2C0-6889841527D0}"/>
    <cellStyle name="Note 2" xfId="35058" xr:uid="{B276AC79-8044-4ABD-A50D-29A2EBBFD8C9}"/>
    <cellStyle name="Notiz 10" xfId="14663" xr:uid="{AEF290FF-ECA7-4894-9414-C9D007229DA5}"/>
    <cellStyle name="Notiz 11" xfId="14664" xr:uid="{CC581E42-BC34-48C0-A446-63A30E7C290A}"/>
    <cellStyle name="Notiz 12" xfId="14665" xr:uid="{FFC6DCF1-3E01-4065-9421-9EF88D68CAA6}"/>
    <cellStyle name="Notiz 13" xfId="14666" xr:uid="{A5304B9E-0F12-4732-852D-FF61CC58A995}"/>
    <cellStyle name="Notiz 14" xfId="14667" xr:uid="{0CDA86D8-7488-4279-B0A1-8F258483BAF8}"/>
    <cellStyle name="Notiz 15" xfId="14668" xr:uid="{70BD6BCF-DCA5-4712-BB42-ED3A63649888}"/>
    <cellStyle name="Notiz 16" xfId="14669" xr:uid="{107E50A9-A3B9-4F9E-9F89-681ED5460B5C}"/>
    <cellStyle name="Notiz 17" xfId="14670" xr:uid="{017ED0B8-8440-4666-8C74-DBE859D6B3F5}"/>
    <cellStyle name="Notiz 18" xfId="14671" xr:uid="{20D5398D-E300-48C5-980B-6EE4EB318D93}"/>
    <cellStyle name="Notiz 19" xfId="14672" xr:uid="{3D220257-FF45-4306-A2D8-13FB1E1CA3C7}"/>
    <cellStyle name="Notiz 2" xfId="14673" xr:uid="{962A4575-3C71-4E61-B02F-8833ED85A37F}"/>
    <cellStyle name="Notiz 20" xfId="14674" xr:uid="{13FF9554-C008-47BC-8EC1-9E658E7BC6A0}"/>
    <cellStyle name="Notiz 21" xfId="14675" xr:uid="{3EFD0B4E-571C-4076-AF23-B88D9340F879}"/>
    <cellStyle name="Notiz 22" xfId="14676" xr:uid="{6B08C3B9-BBE2-4A75-9C20-176BDB5F4C04}"/>
    <cellStyle name="Notiz 3" xfId="14677" xr:uid="{16510168-37E7-45F7-AE8D-A7BD22225524}"/>
    <cellStyle name="Notiz 4" xfId="14678" xr:uid="{A74F9787-5DE9-4007-B675-695CA370DC69}"/>
    <cellStyle name="Notiz 5" xfId="14679" xr:uid="{D3EA12B5-E0C2-48BA-88D9-09CCA40A835C}"/>
    <cellStyle name="Notiz 6" xfId="14680" xr:uid="{3C2691FD-4FFA-46C2-A17C-60F7AFA23786}"/>
    <cellStyle name="Notiz 7" xfId="14681" xr:uid="{FA29C63F-E18B-43BB-9CC2-DAC55815BE2C}"/>
    <cellStyle name="Notiz 8" xfId="14682" xr:uid="{7250FFD9-B037-43D4-89F9-F34858F11DDD}"/>
    <cellStyle name="Notiz 9" xfId="14683" xr:uid="{5FB10365-3684-4896-81A6-F7499B58247F}"/>
    <cellStyle name="Odwiedzone hiper??cze_1K1_000" xfId="465" xr:uid="{FCBA3F2C-F791-42F5-B934-3759AF798CDA}"/>
    <cellStyle name="Odwiedzone hiperłącze_1K1_000" xfId="201" xr:uid="{32D7C79C-2C46-4960-84AB-A8B121B302BC}"/>
    <cellStyle name="Œ…‹æØ‚è [0.00]_!!!GO" xfId="202" xr:uid="{0C59EDDF-902A-4D37-A6AF-4EB37D58D136}"/>
    <cellStyle name="Œ…‹æØ‚è_!!!GO" xfId="203" xr:uid="{9FAC6EC8-D3CA-4A0B-B509-19741ED229F8}"/>
    <cellStyle name="OUTPUT AMOUNTS" xfId="204" xr:uid="{07D9EC49-F661-486A-BE45-01EA4BE9A1C7}"/>
    <cellStyle name="OUTPUT COLUMN HEADINGS" xfId="205" xr:uid="{BB907DB7-95A0-4B34-AB17-921FB4009072}"/>
    <cellStyle name="Output Line Items" xfId="206" xr:uid="{FDEC2858-C5D5-4CAF-99E2-B04E45061673}"/>
    <cellStyle name="Output Line Items 2" xfId="14684" xr:uid="{32B5EA0A-9297-426B-8078-B97EE2BDF8F9}"/>
    <cellStyle name="Pénznem [0]_RESULTS" xfId="207" xr:uid="{75B7D0ED-1982-49DD-89A9-D8AACAA7561C}"/>
    <cellStyle name="Pénznem_RESULTS" xfId="208" xr:uid="{62A49FA7-2C80-4AF3-91C4-85C5D234E52D}"/>
    <cellStyle name="per.style" xfId="209" xr:uid="{92E8C228-7CD1-4CC9-B52E-FEC90A680C59}"/>
    <cellStyle name="Percent [0]" xfId="210" xr:uid="{0D137CC8-2656-452A-80A1-04C55BB16763}"/>
    <cellStyle name="Percent [00]" xfId="211" xr:uid="{956C6107-7DAF-433B-AAE6-56CEA6B31EB8}"/>
    <cellStyle name="Percent [00] 2" xfId="35059" xr:uid="{04CAA622-CBD1-4019-8CB8-011C136076B6}"/>
    <cellStyle name="Percent [2]" xfId="212" xr:uid="{E57F4E24-ABE5-4A0A-A048-EA61F4C36B3B}"/>
    <cellStyle name="Percent 2" xfId="466" xr:uid="{BFCB3DAE-9F86-415D-A946-21615B23E0DE}"/>
    <cellStyle name="Percent 2 2" xfId="14685" xr:uid="{41C21356-11A2-46D7-8088-46D331AEC12D}"/>
    <cellStyle name="Percent 2 2 2" xfId="14686" xr:uid="{BFEA4724-FAFE-477A-A9B6-CA369F05167B}"/>
    <cellStyle name="Percent 2 2 2 2" xfId="14687" xr:uid="{8E96A163-7A09-4625-8C5F-936B31A35F8E}"/>
    <cellStyle name="Percent 2 2 2 2 2" xfId="14688" xr:uid="{5DC324A1-4666-45D8-AD63-CBAAD7ABC9A2}"/>
    <cellStyle name="Percent 2 2 2 2 2 2" xfId="35060" xr:uid="{AD147BEE-7C97-45EF-867E-C17690522B8C}"/>
    <cellStyle name="Percent 2 2 2 2 3" xfId="14689" xr:uid="{2C686AE6-2836-483B-BB11-B51F62166481}"/>
    <cellStyle name="Percent 2 2 2 2 3 2" xfId="35061" xr:uid="{84CC166C-6A3C-42C4-B4C6-38D2EB4559E1}"/>
    <cellStyle name="Percent 2 2 2 2 4" xfId="35062" xr:uid="{354BA5F2-2C09-49DE-AFFF-D7817EB5D32B}"/>
    <cellStyle name="Percent 2 2 2 3" xfId="14690" xr:uid="{992E3AE3-75E5-4833-A64A-A429592AFEA9}"/>
    <cellStyle name="Percent 2 2 2 3 2" xfId="35063" xr:uid="{ADF0B78C-76B6-4C70-9CDD-1FF854AF5316}"/>
    <cellStyle name="Percent 2 2 2 4" xfId="14691" xr:uid="{22EB4D2E-45D4-4D5E-A323-51370FB31A09}"/>
    <cellStyle name="Percent 2 2 2 4 2" xfId="35064" xr:uid="{DCAE4C14-BA24-45EB-A425-60AF4E4E1484}"/>
    <cellStyle name="Percent 2 2 2 5" xfId="35065" xr:uid="{867C50FE-ADFD-472A-851C-38A106DCD3EE}"/>
    <cellStyle name="Percent 2 2 3" xfId="14692" xr:uid="{8AB3C8C2-AA7A-47E9-9836-454821705A95}"/>
    <cellStyle name="Percent 2 2 3 2" xfId="14693" xr:uid="{8BDCF51D-AA03-4B0F-AF2B-CA4F027C1119}"/>
    <cellStyle name="Percent 2 2 3 2 2" xfId="35066" xr:uid="{EFD5FF94-0388-4797-8DD5-38C2614FC448}"/>
    <cellStyle name="Percent 2 2 3 3" xfId="14694" xr:uid="{EF82EC26-43AE-4C5B-8A44-D0B302483DF9}"/>
    <cellStyle name="Percent 2 2 3 3 2" xfId="35067" xr:uid="{A31276CD-6A30-413B-98E9-E767C1218427}"/>
    <cellStyle name="Percent 2 2 3 4" xfId="35068" xr:uid="{D57B65AE-1833-4F39-92E0-84D9DD4C4E90}"/>
    <cellStyle name="Percent 2 2 4" xfId="14695" xr:uid="{F596D201-838F-4DDD-A356-9F727487B192}"/>
    <cellStyle name="Percent 2 2 4 2" xfId="35069" xr:uid="{C6355B39-A238-41E3-9C21-2C6C027545BF}"/>
    <cellStyle name="Percent 2 2 5" xfId="14696" xr:uid="{90A320DD-E2BA-4B3B-91BE-D6FD5FE649B9}"/>
    <cellStyle name="Percent 2 2 5 2" xfId="35070" xr:uid="{B53B7E3C-75CC-4B32-9FD6-DB0A2A10FB74}"/>
    <cellStyle name="Percent 2 2 6" xfId="35071" xr:uid="{DEC172C0-DF0C-45E8-A99D-CB9C8253947D}"/>
    <cellStyle name="Percent 2 3" xfId="14697" xr:uid="{36F0E6E6-D3EF-4C19-BCB6-81EE6446AC52}"/>
    <cellStyle name="Percent 2 4" xfId="14698" xr:uid="{87A0AB23-1ACD-4A6F-8A54-C0916816731E}"/>
    <cellStyle name="Percent 2 4 2" xfId="14699" xr:uid="{5D926AFD-C4EF-4E60-B0D1-C23CB57B574A}"/>
    <cellStyle name="Percent 2 4 2 2" xfId="14700" xr:uid="{FF795574-2FE2-4DD1-982B-2F07BFC77E90}"/>
    <cellStyle name="Percent 2 4 2 2 2" xfId="35072" xr:uid="{C853821A-5A45-4406-900C-5BA7FF5446F6}"/>
    <cellStyle name="Percent 2 4 2 3" xfId="14701" xr:uid="{844EB235-FCAB-4D26-967F-CF3F0A5AD64D}"/>
    <cellStyle name="Percent 2 4 2 3 2" xfId="35073" xr:uid="{904FEB08-3CAE-457E-8A59-46C56A9CA24C}"/>
    <cellStyle name="Percent 2 4 2 4" xfId="35074" xr:uid="{7D870A05-A4E9-4757-87C1-50423C13DE9D}"/>
    <cellStyle name="Percent 2 4 3" xfId="14702" xr:uid="{4F1FDC12-2B62-42F7-AD0F-06419BB3B048}"/>
    <cellStyle name="Percent 2 4 3 2" xfId="35075" xr:uid="{E129476C-AA7B-4A36-97DC-D8D6AC5D6B1F}"/>
    <cellStyle name="Percent 2 4 4" xfId="14703" xr:uid="{EE22E3D5-7128-4438-BD48-02CD3893EFF2}"/>
    <cellStyle name="Percent 2 4 4 2" xfId="35076" xr:uid="{552FE9A9-78AB-4BAB-8370-36452E2E14D4}"/>
    <cellStyle name="Percent 2 4 5" xfId="35077" xr:uid="{0C223AFC-B182-4D12-AB2B-8368F85FE587}"/>
    <cellStyle name="Percent 2 5" xfId="14704" xr:uid="{07C03E8D-7845-4944-B7C2-27D5E6940DEE}"/>
    <cellStyle name="Percent 2 5 2" xfId="14705" xr:uid="{0D3C3982-73B4-48A6-ABA4-CD5E428E39AF}"/>
    <cellStyle name="Percent 2 5 2 2" xfId="35078" xr:uid="{F1F2756D-EDD1-4C14-B452-1A06E35E87D7}"/>
    <cellStyle name="Percent 2 5 3" xfId="14706" xr:uid="{2FC98FB2-B3AC-49EF-90CB-A5B2E3481F49}"/>
    <cellStyle name="Percent 2 5 3 2" xfId="35079" xr:uid="{4CCCCF92-D6FD-489F-A3FB-B2D73211CF3B}"/>
    <cellStyle name="Percent 2 5 4" xfId="35080" xr:uid="{B0E95606-198F-429E-A5D6-77BECF4629F8}"/>
    <cellStyle name="Percent 2 6" xfId="14707" xr:uid="{DFA67660-63EA-4305-9383-36BD4AE75C0C}"/>
    <cellStyle name="Percent 2 6 2" xfId="35081" xr:uid="{C21BE904-70C9-4234-A84D-8F315A6FAB7B}"/>
    <cellStyle name="Percent 2 7" xfId="14708" xr:uid="{74449A14-95BC-401B-8930-11C547662647}"/>
    <cellStyle name="Percent 2 7 2" xfId="35082" xr:uid="{F42D0E7B-9E1A-4C77-8B8F-5275BB409775}"/>
    <cellStyle name="Percent 2 8" xfId="35083" xr:uid="{92F0B1FB-2133-477E-8F77-21676E208106}"/>
    <cellStyle name="Percent 3" xfId="270" xr:uid="{29B3A284-4631-4F15-94CB-386BCE02385B}"/>
    <cellStyle name="Percent 31" xfId="14709" xr:uid="{24BF4F37-199D-4C38-948D-72CD8D89702D}"/>
    <cellStyle name="Percent[0]" xfId="213" xr:uid="{3E1EE0F3-AC91-4F93-9F5C-DB86100107F4}"/>
    <cellStyle name="Percent[2]" xfId="214" xr:uid="{C2091B81-2CC7-4EF6-B556-E92969247DEA}"/>
    <cellStyle name="PERCENTAGE" xfId="14710" xr:uid="{6FB416B6-032E-43A9-BAD0-3FA222B2DC62}"/>
    <cellStyle name="Podtrhni" xfId="467" xr:uid="{D9C5A22D-0E84-4734-92AB-FED6D01A03A5}"/>
    <cellStyle name="Pourcentage 2" xfId="559" xr:uid="{3686B235-FD19-41C2-93A6-D0AF189E55B7}"/>
    <cellStyle name="PrePop Currency (0)" xfId="215" xr:uid="{A54C9B60-72A0-41ED-B546-D75217FD5BE6}"/>
    <cellStyle name="PrePop Currency (2)" xfId="216" xr:uid="{38FDBC5B-2D29-4ED6-BE4B-F2E22C5E3B81}"/>
    <cellStyle name="PrePop Units (0)" xfId="217" xr:uid="{9898E5C7-4495-4663-819E-4334294129E8}"/>
    <cellStyle name="PrePop Units (1)" xfId="218" xr:uid="{7EFDF1AA-871D-4D0C-8BE0-3373F9E70124}"/>
    <cellStyle name="PrePop Units (2)" xfId="219" xr:uid="{242BC861-03EF-40A0-9837-A4873C99846F}"/>
    <cellStyle name="procent_548stavokonstr" xfId="468" xr:uid="{B33808F8-DC31-4C51-AA45-592CEAE003FF}"/>
    <cellStyle name="Prozent" xfId="8" builtinId="5"/>
    <cellStyle name="Prozent 10" xfId="220" xr:uid="{8634E2F4-294B-4137-A018-21410DD998F6}"/>
    <cellStyle name="Prozent 11" xfId="40537" xr:uid="{80CAC67E-3A5D-4AB9-B2DD-43A59DC0DC35}"/>
    <cellStyle name="Prozent 11 2" xfId="40546" xr:uid="{FA9E0011-9391-441D-BEBA-9E79A3E8DF0A}"/>
    <cellStyle name="Prozent 12" xfId="40555" xr:uid="{F1AFADE5-B28A-4D00-ABD0-0BED3150EB92}"/>
    <cellStyle name="Prozent 13" xfId="40559" xr:uid="{9BA01F91-2435-46C2-97BB-C73AED087CFA}"/>
    <cellStyle name="Prozent 14" xfId="53" xr:uid="{0DC1F42B-38E7-4563-91AF-52A969B91C0F}"/>
    <cellStyle name="Prozent 2" xfId="265" xr:uid="{2EEADECA-378C-46A1-BBB0-36A5D4B80E5F}"/>
    <cellStyle name="Prozent 2 2 2" xfId="20993" xr:uid="{770FBC78-7C00-42EB-BF00-A5448F527DD7}"/>
    <cellStyle name="Prozent 3" xfId="267" xr:uid="{0CDEA84B-1A21-4315-83DF-4050063AF6EA}"/>
    <cellStyle name="Prozent 4" xfId="14711" xr:uid="{1038A866-61DA-4A05-AE00-F267B338430F}"/>
    <cellStyle name="Prozent 4 2" xfId="560" xr:uid="{5B1D9C77-AC68-4B43-A44B-D5171EAF789B}"/>
    <cellStyle name="Prozent 4 3" xfId="14712" xr:uid="{DD50247B-ED90-4DCF-B0D7-FAD8B306E794}"/>
    <cellStyle name="Prozent 4 3 2" xfId="14713" xr:uid="{2660E12A-8597-4298-BC7B-D2ABE6AD2304}"/>
    <cellStyle name="Prozent 4 3 2 2" xfId="14714" xr:uid="{5825943A-2E35-4973-B60F-D8727F1FF094}"/>
    <cellStyle name="Prozent 4 3 2 2 2" xfId="14715" xr:uid="{6E4FB9D7-A268-4D77-A158-27F28D79D606}"/>
    <cellStyle name="Prozent 4 3 2 2 2 2" xfId="35084" xr:uid="{FEE1AC07-0BE4-44CC-9138-D338A1AB7809}"/>
    <cellStyle name="Prozent 4 3 2 2 3" xfId="14716" xr:uid="{1C802073-1172-42A2-A8D2-FA835D110110}"/>
    <cellStyle name="Prozent 4 3 2 2 3 2" xfId="35085" xr:uid="{E17826CD-952D-4AC3-B55E-79E843DDDF70}"/>
    <cellStyle name="Prozent 4 3 2 2 4" xfId="35086" xr:uid="{A2692CEE-928C-45DA-A0CF-6F2308860B51}"/>
    <cellStyle name="Prozent 4 3 2 3" xfId="14717" xr:uid="{0A2F4F95-A6D7-47DA-AF9C-683E89D90C55}"/>
    <cellStyle name="Prozent 4 3 2 3 2" xfId="35087" xr:uid="{3AA1599A-1C01-4F91-93D5-F61106A10BED}"/>
    <cellStyle name="Prozent 4 3 2 4" xfId="14718" xr:uid="{23A3B479-5254-4050-AD1C-CF8EEA86F258}"/>
    <cellStyle name="Prozent 4 3 2 4 2" xfId="35088" xr:uid="{38CEB1F1-16E6-440A-A419-C5A2EEBF389A}"/>
    <cellStyle name="Prozent 4 3 2 5" xfId="35089" xr:uid="{31E4D460-203D-482F-AAB2-0065DD4712B0}"/>
    <cellStyle name="Prozent 4 3 3" xfId="14719" xr:uid="{C4D6A4C0-A438-4ED4-8002-8E1773B8BFAD}"/>
    <cellStyle name="Prozent 4 3 3 2" xfId="14720" xr:uid="{ECE9CC10-B5DD-45A3-BA9B-8A214C2D83A2}"/>
    <cellStyle name="Prozent 4 3 3 2 2" xfId="35090" xr:uid="{58F20A00-B03A-4A8F-9360-7F39145AE0C0}"/>
    <cellStyle name="Prozent 4 3 3 3" xfId="14721" xr:uid="{DF2FA629-F34F-47CA-B771-81720F2C5A54}"/>
    <cellStyle name="Prozent 4 3 3 3 2" xfId="35091" xr:uid="{A360D1D8-CD38-4F97-B25F-770B73702B80}"/>
    <cellStyle name="Prozent 4 3 3 4" xfId="35092" xr:uid="{3CBF9C9C-419B-4F0B-9A80-812B1F2B3C86}"/>
    <cellStyle name="Prozent 4 3 4" xfId="14722" xr:uid="{FC034D60-22E8-4436-A1D2-65615276005A}"/>
    <cellStyle name="Prozent 4 3 4 2" xfId="35093" xr:uid="{239D2D42-87CA-420D-B118-84897F8BED89}"/>
    <cellStyle name="Prozent 4 3 5" xfId="14723" xr:uid="{11C078F4-EA31-4A76-811A-82E4BC56B8C8}"/>
    <cellStyle name="Prozent 4 3 5 2" xfId="35094" xr:uid="{3F5255F7-DFF0-497E-ADB6-1ED5693CAF3D}"/>
    <cellStyle name="Prozent 4 3 6" xfId="35095" xr:uid="{4CB83291-E96F-40FB-A450-212919862727}"/>
    <cellStyle name="Prozent 4 4" xfId="14724" xr:uid="{3911FB14-9225-44D3-B711-62D425B4A31E}"/>
    <cellStyle name="Prozent 4 4 2" xfId="14725" xr:uid="{099EE1DC-91D4-4DB3-BD2B-C867BA2B431F}"/>
    <cellStyle name="Prozent 4 4 2 2" xfId="14726" xr:uid="{153B43BD-BCDA-4A50-810F-1C965F1CF1E2}"/>
    <cellStyle name="Prozent 4 4 2 2 2" xfId="35096" xr:uid="{9F2609A8-358F-4265-9EE7-0B256283EAFD}"/>
    <cellStyle name="Prozent 4 4 2 3" xfId="14727" xr:uid="{8CEE187C-FAF1-48C2-A579-7574612A3A6A}"/>
    <cellStyle name="Prozent 4 4 2 3 2" xfId="35097" xr:uid="{224D0C67-1C5A-4577-9292-165C09EAD42D}"/>
    <cellStyle name="Prozent 4 4 2 4" xfId="35098" xr:uid="{3398BDEA-1EA3-4E00-9AC1-F5713C7C453E}"/>
    <cellStyle name="Prozent 4 4 3" xfId="14728" xr:uid="{7524A023-BA54-4526-9D6B-ED3AA4108AFC}"/>
    <cellStyle name="Prozent 4 4 3 2" xfId="35099" xr:uid="{01C8025A-6CE3-43E9-95AE-282FDB6B6F54}"/>
    <cellStyle name="Prozent 4 4 4" xfId="14729" xr:uid="{DE4F4607-10DC-4B10-BF1D-F6C9C724B211}"/>
    <cellStyle name="Prozent 4 4 4 2" xfId="35100" xr:uid="{7E19671E-0166-4AE4-B523-D1DEF76F02CD}"/>
    <cellStyle name="Prozent 4 4 5" xfId="35101" xr:uid="{EEE09866-4844-4822-BA06-4D53A94100E6}"/>
    <cellStyle name="Prozent 4 5" xfId="14730" xr:uid="{D92DC26C-4ECB-4543-9331-4AB011195D23}"/>
    <cellStyle name="Prozent 4 5 2" xfId="14731" xr:uid="{9DBB8E52-939A-427D-B7F2-5025306286FD}"/>
    <cellStyle name="Prozent 4 5 2 2" xfId="35102" xr:uid="{F8FB4B10-4C5E-4576-ACD8-A139913CE989}"/>
    <cellStyle name="Prozent 4 5 3" xfId="14732" xr:uid="{6C6F23AD-B990-4A78-A23D-90DDE8555EDF}"/>
    <cellStyle name="Prozent 4 5 3 2" xfId="35103" xr:uid="{A5EDC644-0EC7-46BC-8E66-21C38FC562E7}"/>
    <cellStyle name="Prozent 4 5 4" xfId="35104" xr:uid="{8520B22F-9A8E-488A-864B-F3F283957CF7}"/>
    <cellStyle name="Prozent 4 6" xfId="14733" xr:uid="{37831007-1905-4641-AABC-B71B4865CBC6}"/>
    <cellStyle name="Prozent 4 6 2" xfId="35105" xr:uid="{7A20E504-AD9D-483E-BFAE-894584EAF6CE}"/>
    <cellStyle name="Prozent 4 7" xfId="14734" xr:uid="{FB474553-6EF4-4CA2-84F1-991916FE2434}"/>
    <cellStyle name="Prozent 4 7 2" xfId="35106" xr:uid="{0CC99708-0204-44EA-B359-0392C570D5E2}"/>
    <cellStyle name="Prozent 4 8" xfId="35107" xr:uid="{D62B446F-455E-4FF3-AEF7-D32E3D4B38D2}"/>
    <cellStyle name="Prozent 5" xfId="14735" xr:uid="{4E0BF464-A0FC-4F4D-8660-A05FB80092B3}"/>
    <cellStyle name="Prozent 5 2" xfId="14736" xr:uid="{407610D1-A11E-4805-9151-98F465E8B6D1}"/>
    <cellStyle name="Prozent 5 2 2" xfId="14737" xr:uid="{F58F35E7-1CCF-4380-93BC-9DF3B3C9D6BA}"/>
    <cellStyle name="Prozent 5 2 2 2" xfId="14738" xr:uid="{400C2A1F-4B37-468C-A1DF-7F24EEB0B7B2}"/>
    <cellStyle name="Prozent 5 2 2 2 2" xfId="14739" xr:uid="{D013BD91-6A29-4E74-85CD-323A474A1272}"/>
    <cellStyle name="Prozent 5 2 2 2 2 2" xfId="35108" xr:uid="{C0E70EEF-D447-4A2E-A467-A7C3193649B0}"/>
    <cellStyle name="Prozent 5 2 2 2 3" xfId="14740" xr:uid="{2CBBE27C-4E68-4665-8151-F831F86D258C}"/>
    <cellStyle name="Prozent 5 2 2 2 3 2" xfId="35109" xr:uid="{651A8F81-DAE5-4634-B94B-5FA0F20FE415}"/>
    <cellStyle name="Prozent 5 2 2 2 4" xfId="35110" xr:uid="{0E0535F1-A5F4-42CE-A70D-259B45B24F64}"/>
    <cellStyle name="Prozent 5 2 2 3" xfId="14741" xr:uid="{17C14D57-5769-4BC6-A8D2-24E3B3D89E8C}"/>
    <cellStyle name="Prozent 5 2 2 3 2" xfId="35111" xr:uid="{26FA88AE-D29C-45F3-84A9-04032AAB2129}"/>
    <cellStyle name="Prozent 5 2 2 4" xfId="14742" xr:uid="{05710AC3-7E1C-4A9B-9C2C-81731C7E0B5B}"/>
    <cellStyle name="Prozent 5 2 2 4 2" xfId="35112" xr:uid="{2057413A-E8DD-4E67-9616-4EA8CC0EB6D9}"/>
    <cellStyle name="Prozent 5 2 2 5" xfId="35113" xr:uid="{6947BD7E-9C7E-4EAB-A3BD-1357618CD3A6}"/>
    <cellStyle name="Prozent 5 2 3" xfId="14743" xr:uid="{C7B354D7-BC7E-411E-9D58-73B5F583E5D7}"/>
    <cellStyle name="Prozent 5 2 3 2" xfId="14744" xr:uid="{69A73663-ED0A-4C0A-A0E5-827CA2B868A4}"/>
    <cellStyle name="Prozent 5 2 3 2 2" xfId="35114" xr:uid="{4E3B14CA-DAE0-4A37-B761-5EC0FF274D63}"/>
    <cellStyle name="Prozent 5 2 3 3" xfId="14745" xr:uid="{B5D7343F-BA1B-4499-843B-E48100D90B05}"/>
    <cellStyle name="Prozent 5 2 3 3 2" xfId="35115" xr:uid="{C7A4B8F4-80E5-4AEC-A913-80A34BEDABE2}"/>
    <cellStyle name="Prozent 5 2 3 4" xfId="35116" xr:uid="{405787B3-9E8E-4D0D-9B4E-525471C56CC2}"/>
    <cellStyle name="Prozent 5 2 4" xfId="14746" xr:uid="{60734DF8-3283-4D03-A910-0EFDED432F55}"/>
    <cellStyle name="Prozent 5 2 4 2" xfId="35117" xr:uid="{108B6972-2EF7-4FF6-B893-959F0C71F2F6}"/>
    <cellStyle name="Prozent 5 2 5" xfId="14747" xr:uid="{3119B519-8842-4284-9F56-41A6E3CBA147}"/>
    <cellStyle name="Prozent 5 2 5 2" xfId="35118" xr:uid="{DBE404C0-2865-4D80-A3B6-6D66510E0061}"/>
    <cellStyle name="Prozent 5 2 6" xfId="35119" xr:uid="{2DC9C918-A5FF-48B3-9D8A-C35DD9F1D85D}"/>
    <cellStyle name="Prozent 5 3" xfId="14748" xr:uid="{74CE5E8B-1786-4CFD-8FD3-C43D43D6351A}"/>
    <cellStyle name="Prozent 5 3 2" xfId="14749" xr:uid="{B1E9918C-BA3C-4D6D-BCFD-751049AC0AE2}"/>
    <cellStyle name="Prozent 5 3 2 2" xfId="14750" xr:uid="{84622ACF-3459-4516-BB67-03E05139AFF3}"/>
    <cellStyle name="Prozent 5 3 2 2 2" xfId="35120" xr:uid="{F2D770FD-7600-42E3-8812-412E5909A85C}"/>
    <cellStyle name="Prozent 5 3 2 3" xfId="14751" xr:uid="{287C56C9-B27B-4563-83E7-8DDC051EDA31}"/>
    <cellStyle name="Prozent 5 3 2 3 2" xfId="35121" xr:uid="{0042A9DB-2952-4E1F-961C-289E59047E77}"/>
    <cellStyle name="Prozent 5 3 2 4" xfId="35122" xr:uid="{B02C3A6C-B9A0-4D33-AB71-498919C5924B}"/>
    <cellStyle name="Prozent 5 3 3" xfId="14752" xr:uid="{5CC70B12-2C63-4B1E-AC45-E408D21A9694}"/>
    <cellStyle name="Prozent 5 3 3 2" xfId="35123" xr:uid="{2B0F92B3-C119-44E9-8FC6-1BEEDA47D497}"/>
    <cellStyle name="Prozent 5 3 4" xfId="14753" xr:uid="{C187DC59-E957-4D34-B405-316075C1CBD3}"/>
    <cellStyle name="Prozent 5 3 4 2" xfId="35124" xr:uid="{98218876-F092-4F43-9ADB-533BBB1CEC71}"/>
    <cellStyle name="Prozent 5 3 5" xfId="35125" xr:uid="{B97DA425-C6E2-414F-B534-94732093E6EB}"/>
    <cellStyle name="Prozent 5 4" xfId="14754" xr:uid="{1B37EDE9-59B7-45BE-8110-2FEAEC221EDB}"/>
    <cellStyle name="Prozent 5 4 2" xfId="14755" xr:uid="{8F907200-27E7-48BE-ABDD-FFC8665136FF}"/>
    <cellStyle name="Prozent 5 4 2 2" xfId="35126" xr:uid="{DCC10B91-C927-45B0-9148-1C8F6B49D9A1}"/>
    <cellStyle name="Prozent 5 4 3" xfId="14756" xr:uid="{2DAAE165-80E6-40B5-85F7-2FDBC9131E23}"/>
    <cellStyle name="Prozent 5 4 3 2" xfId="35127" xr:uid="{D7F808C9-E6A8-41FD-AF91-06BC76BB5C45}"/>
    <cellStyle name="Prozent 5 4 4" xfId="35128" xr:uid="{A0040A8F-691A-41AA-BF80-1F0DD12DF72C}"/>
    <cellStyle name="Prozent 5 5" xfId="14757" xr:uid="{41824AFC-BEB4-455E-8810-A876BC1CCA7A}"/>
    <cellStyle name="Prozent 5 5 2" xfId="35129" xr:uid="{BEB71617-D014-45FD-ACF8-67B50E1E8A54}"/>
    <cellStyle name="Prozent 5 6" xfId="14758" xr:uid="{38D22168-C90A-4838-BFAB-FF8A1762819B}"/>
    <cellStyle name="Prozent 5 6 2" xfId="35130" xr:uid="{44767EAE-D65B-4D73-92CD-60FD06B6AF60}"/>
    <cellStyle name="Prozent 5 7" xfId="35131" xr:uid="{1D10D264-CC64-4C12-B17E-E2002B878496}"/>
    <cellStyle name="Prozent 6" xfId="14759" xr:uid="{65255CB5-FC9F-46AE-A425-F7E0F4AD93BD}"/>
    <cellStyle name="Prozent 7" xfId="14760" xr:uid="{44D1CD63-5C58-415D-B2F1-EC5F98EC792E}"/>
    <cellStyle name="Prozent 7 2" xfId="35132" xr:uid="{9D5B11B9-2311-4BE2-B465-8FDC146924CA}"/>
    <cellStyle name="Prozent 8" xfId="20992" xr:uid="{382E37B5-6646-45E9-8EFE-C994E671926A}"/>
    <cellStyle name="Prozent 9" xfId="40534" xr:uid="{B183F1B4-5EBC-4A6E-BA7C-F7E74179D98F}"/>
    <cellStyle name="Prozent 9 2" xfId="40541" xr:uid="{EE1B20BF-330B-41C6-A1B2-70092B79D52C}"/>
    <cellStyle name="PSChar" xfId="221" xr:uid="{0E28CC60-DFC3-43F6-97F9-48B7D5D73B2E}"/>
    <cellStyle name="PSDate" xfId="222" xr:uid="{30C59BBE-FFC7-4B7E-9E3C-DCEC99FA2596}"/>
    <cellStyle name="PSDec" xfId="223" xr:uid="{B1CBF9D8-F57C-449E-9178-5D5B0A00732E}"/>
    <cellStyle name="PSHeading" xfId="224" xr:uid="{07496157-8B65-4F05-952B-AB2CB12D79AC}"/>
    <cellStyle name="PSInt" xfId="225" xr:uid="{FAB47C37-F0BC-4259-9E2B-FA5DF69B8C2A}"/>
    <cellStyle name="PSSpacer" xfId="226" xr:uid="{9FE2710D-6C86-4E57-93BF-0643D03761CD}"/>
    <cellStyle name="reg_no_decimal" xfId="227" xr:uid="{21B34898-1778-47D7-B10C-9A4454916CCD}"/>
    <cellStyle name="Reset range style to defaults" xfId="228" xr:uid="{B1687BD6-B893-4C75-9869-68EC47A8B1E0}"/>
    <cellStyle name="résutat" xfId="469" xr:uid="{CBE6F5B9-FEC0-4057-9350-B2BD366C7C30}"/>
    <cellStyle name="SAPError" xfId="229" xr:uid="{AECFAC0B-0059-42FE-9D60-BA18D7E1F663}"/>
    <cellStyle name="SAPKey" xfId="230" xr:uid="{F1ED03C8-40EE-4981-B235-E300069A844B}"/>
    <cellStyle name="SAPLocked" xfId="231" xr:uid="{113EDF8F-F0A9-4939-86C6-0DB2537CE3C8}"/>
    <cellStyle name="SAPOutput" xfId="232" xr:uid="{FBF7275A-8AEF-4829-9764-ECCE30737F31}"/>
    <cellStyle name="SAPSpace" xfId="233" xr:uid="{43E8F00C-6E24-4C9A-9E95-DF373DC003DA}"/>
    <cellStyle name="SAPText" xfId="234" xr:uid="{C3B88933-047C-49AC-8A40-86B13AB386BC}"/>
    <cellStyle name="SAPUnLocked" xfId="235" xr:uid="{FD5BEAC5-A03F-4672-8244-733ECFA914CF}"/>
    <cellStyle name="Separador de milhares [0]_Estructuras Fico Brasil" xfId="236" xr:uid="{7987F258-BCC7-4560-9FAC-A4071C2A1FE8}"/>
    <cellStyle name="Separador de milhares_Estructuras Fico Brasil" xfId="237" xr:uid="{5A17CD60-14EC-401A-8385-1994EC998AD6}"/>
    <cellStyle name="S-Format" xfId="470" xr:uid="{662D766E-A7AC-4A76-999E-2FC1500D0FE5}"/>
    <cellStyle name="shade" xfId="471" xr:uid="{CFA3DCC3-46C7-4180-9B04-3DFFAB9C6DC5}"/>
    <cellStyle name="Sledovaný hypertextový odkaz" xfId="238" xr:uid="{86CD54D2-A5C8-456C-8FA7-BDD55B6DD046}"/>
    <cellStyle name="smaller" xfId="239" xr:uid="{AE602DDC-E896-4652-A8E3-CC4E6A51F8CA}"/>
    <cellStyle name="Standard" xfId="0" builtinId="0"/>
    <cellStyle name="Standard 10" xfId="14761" xr:uid="{B3A1EDF4-AD2A-44F1-A74F-F2D5DA9CCC9A}"/>
    <cellStyle name="Standard 10 2" xfId="14762" xr:uid="{5186FBAD-72EE-4DC6-8DFF-8621F179A2EF}"/>
    <cellStyle name="Standard 10 2 2" xfId="14763" xr:uid="{5279CA1F-B4A1-4D63-B9A8-57971BFACBF3}"/>
    <cellStyle name="Standard 10 2 2 2" xfId="14764" xr:uid="{7DEAFBCA-BD87-40C6-BCB6-458407B12CB5}"/>
    <cellStyle name="Standard 10 2 2 2 2" xfId="563" xr:uid="{67AD6E01-ABDC-46D0-BA0D-A7B05314FE9F}"/>
    <cellStyle name="Standard 10 2 2 2 2 2" xfId="35133" xr:uid="{FCEA9D8D-8706-47F0-8095-838383B1ECB9}"/>
    <cellStyle name="Standard 10 2 2 2 3" xfId="14765" xr:uid="{4D9E564C-E247-4DFE-94E3-4568D585A5DC}"/>
    <cellStyle name="Standard 10 2 2 2 3 2" xfId="35134" xr:uid="{B260A87F-D55A-44F8-898E-A4749AD2B82A}"/>
    <cellStyle name="Standard 10 2 2 2 4" xfId="35135" xr:uid="{C6D75FAE-BB8A-4BAF-B55E-F1FD5C012F19}"/>
    <cellStyle name="Standard 10 2 2 3" xfId="14766" xr:uid="{205305E6-A8A2-4513-AC33-AC8437440252}"/>
    <cellStyle name="Standard 10 2 2 3 2" xfId="35136" xr:uid="{BFCD2FF5-24F0-4FE1-9897-DF88C868F6E0}"/>
    <cellStyle name="Standard 10 2 2 4" xfId="14767" xr:uid="{DE6FD90D-AD0D-49E9-A143-67B787F5E5D0}"/>
    <cellStyle name="Standard 10 2 2 4 2" xfId="35137" xr:uid="{B8FC9A5C-0635-4173-AD39-8E636EC442EF}"/>
    <cellStyle name="Standard 10 2 2 5" xfId="35138" xr:uid="{4F734ABC-AF7C-4A1D-9653-E111F5E3CDB0}"/>
    <cellStyle name="Standard 10 2 3" xfId="14768" xr:uid="{1448503F-362D-4C22-B0C7-CBF8AE9800B9}"/>
    <cellStyle name="Standard 10 2 3 2" xfId="14769" xr:uid="{5C66789F-B5A2-45FD-90C9-4EC236311D81}"/>
    <cellStyle name="Standard 10 2 3 2 2" xfId="35139" xr:uid="{CA7F77D8-909B-4818-859E-FCB2C8DD0D7A}"/>
    <cellStyle name="Standard 10 2 3 3" xfId="14770" xr:uid="{AA595240-E618-414C-89B3-078FB2483B16}"/>
    <cellStyle name="Standard 10 2 3 3 2" xfId="35140" xr:uid="{4E51DB60-BCD4-4353-8B60-93ECA2CBAA9B}"/>
    <cellStyle name="Standard 10 2 3 4" xfId="35141" xr:uid="{92C3697B-BBB4-4C00-BD4A-C8B9B65C863A}"/>
    <cellStyle name="Standard 10 2 4" xfId="14771" xr:uid="{E952D63F-DD81-4CBB-8AF3-B1A520A8CB60}"/>
    <cellStyle name="Standard 10 2 4 2" xfId="35142" xr:uid="{215BBE5C-7F23-465B-9281-546F7F674C75}"/>
    <cellStyle name="Standard 10 2 5" xfId="14772" xr:uid="{85E12531-DC61-40D5-8463-604EEFFA0BE8}"/>
    <cellStyle name="Standard 10 2 5 2" xfId="35143" xr:uid="{8E29949C-2108-4F63-A55E-79A796F0D413}"/>
    <cellStyle name="Standard 10 2 6" xfId="35144" xr:uid="{7AFDB9C0-E273-4591-8E3D-228C3DEA8C75}"/>
    <cellStyle name="Standard 10 3" xfId="14773" xr:uid="{0A36F7F6-B0BC-484E-B219-2734ABFCCA67}"/>
    <cellStyle name="Standard 10 3 2" xfId="14774" xr:uid="{3DDBF565-6E22-4F86-9E82-913798D7F171}"/>
    <cellStyle name="Standard 10 3 2 2" xfId="14775" xr:uid="{B502A05D-0D24-4382-89F5-01947EAF714E}"/>
    <cellStyle name="Standard 10 3 2 2 2" xfId="35145" xr:uid="{FDDC22CB-7E35-49BC-B250-55714C059A02}"/>
    <cellStyle name="Standard 10 3 2 3" xfId="14776" xr:uid="{70EC0AD6-F7A3-4369-9659-593CDCA5745C}"/>
    <cellStyle name="Standard 10 3 2 3 2" xfId="35146" xr:uid="{B3D985B1-B6AF-48C6-960D-8AD305CB0A6B}"/>
    <cellStyle name="Standard 10 3 2 4" xfId="35147" xr:uid="{1ACE0BA8-51A7-4570-80BF-B5AEE152C67C}"/>
    <cellStyle name="Standard 10 3 3" xfId="14777" xr:uid="{A738B4F0-9CD4-4FCD-ABFB-7B79F4CA6027}"/>
    <cellStyle name="Standard 10 3 3 2" xfId="35148" xr:uid="{22DB5270-46BB-46F1-BB47-A4B3F12DE5FF}"/>
    <cellStyle name="Standard 10 3 4" xfId="14778" xr:uid="{65C991BA-E22D-40B8-A112-EEF4527348C3}"/>
    <cellStyle name="Standard 10 3 4 2" xfId="35149" xr:uid="{B933DE4D-4C81-409D-AD05-5ABAB60BFF0F}"/>
    <cellStyle name="Standard 10 3 5" xfId="35150" xr:uid="{C0BCD17C-97AC-41FD-8965-EC16C919749E}"/>
    <cellStyle name="Standard 10 4" xfId="14779" xr:uid="{09EEBF1A-DC7F-4CBF-A8CB-87E0BAC1B51B}"/>
    <cellStyle name="Standard 10 4 2" xfId="14780" xr:uid="{E88CA849-70CD-4F67-BB82-9DE278D7F535}"/>
    <cellStyle name="Standard 10 4 2 2" xfId="35151" xr:uid="{303F5565-0AD4-4EF5-8283-E5392C7CF5C6}"/>
    <cellStyle name="Standard 10 4 3" xfId="14781" xr:uid="{6F6364DE-C3B6-412E-9FAA-45FA7604CF08}"/>
    <cellStyle name="Standard 10 4 3 2" xfId="35152" xr:uid="{E2323199-576A-4C8C-8C07-2E4E0BBBA51C}"/>
    <cellStyle name="Standard 10 4 4" xfId="35153" xr:uid="{537FB5C4-1FAE-4F6F-96C0-0EB1D2561769}"/>
    <cellStyle name="Standard 10 5" xfId="14782" xr:uid="{F06D5537-DBAC-42BC-853B-15DF62359A75}"/>
    <cellStyle name="Standard 10 5 2" xfId="35154" xr:uid="{EAD6A51E-3031-4B1F-8D24-B90DB59292A1}"/>
    <cellStyle name="Standard 10 6" xfId="14783" xr:uid="{F3A139A6-123D-4878-836C-1F7F7B6B0954}"/>
    <cellStyle name="Standard 10 6 2" xfId="35155" xr:uid="{E5523192-A35F-4417-A93C-1C231CC39D0E}"/>
    <cellStyle name="Standard 10 7" xfId="35156" xr:uid="{05A906A6-B631-4764-9BFF-1B20E6F1D1F3}"/>
    <cellStyle name="Standard 11" xfId="14784" xr:uid="{DEC144C6-4B57-43F9-BB3B-658CABB89B98}"/>
    <cellStyle name="Standard 11 2" xfId="14785" xr:uid="{7D274D16-969A-4955-81D8-89DF5DE87710}"/>
    <cellStyle name="Standard 11 2 2" xfId="14786" xr:uid="{DFF853BF-C5CF-4B00-BBEC-E2E62E33C0FD}"/>
    <cellStyle name="Standard 11 2 2 2" xfId="14787" xr:uid="{6C3A2213-0DA2-46A2-97AC-E9585DE53CD5}"/>
    <cellStyle name="Standard 11 2 2 2 2" xfId="14788" xr:uid="{CCCA5D83-34DC-4943-B845-C1251542197E}"/>
    <cellStyle name="Standard 11 2 2 2 2 2" xfId="35157" xr:uid="{87C14E39-84BD-45E9-AB51-1DFDCC6BD3A8}"/>
    <cellStyle name="Standard 11 2 2 2 3" xfId="14789" xr:uid="{E880B08D-5020-4AC1-8B4C-EF08D17A752F}"/>
    <cellStyle name="Standard 11 2 2 2 3 2" xfId="35158" xr:uid="{98D6ADF0-EB52-4D4B-90AD-B09333863D22}"/>
    <cellStyle name="Standard 11 2 2 2 4" xfId="35159" xr:uid="{161A78BC-234F-49C6-A226-72BDB82C05EB}"/>
    <cellStyle name="Standard 11 2 2 3" xfId="14790" xr:uid="{99BB7F2A-7953-4DF8-B619-8BBB45ADA8EF}"/>
    <cellStyle name="Standard 11 2 2 3 2" xfId="35160" xr:uid="{C5A5919A-95B2-4FC9-AAA0-D100D6C18877}"/>
    <cellStyle name="Standard 11 2 2 4" xfId="14791" xr:uid="{BB5E245E-F1C5-4C4D-AD8C-25E6ECD61E1E}"/>
    <cellStyle name="Standard 11 2 2 4 2" xfId="35161" xr:uid="{BBA2C8C9-E5AF-44CB-AAFF-17811EC4350B}"/>
    <cellStyle name="Standard 11 2 2 5" xfId="35162" xr:uid="{8D6B8A51-9616-4628-8015-554A21B0CDCE}"/>
    <cellStyle name="Standard 11 2 3" xfId="14792" xr:uid="{C400F84E-3CBF-4A46-8B7B-15377C1C611D}"/>
    <cellStyle name="Standard 11 2 3 2" xfId="14793" xr:uid="{F75061E6-9C57-4A3D-86B8-40148158DAED}"/>
    <cellStyle name="Standard 11 2 3 2 2" xfId="35163" xr:uid="{F9DEE135-98EE-4965-8CE1-E5DCC2B18276}"/>
    <cellStyle name="Standard 11 2 3 3" xfId="14794" xr:uid="{E094BBF2-D90E-404B-B57B-AF61E328FE80}"/>
    <cellStyle name="Standard 11 2 3 3 2" xfId="35164" xr:uid="{145B6D03-B458-4E46-A8F5-919F5DB02634}"/>
    <cellStyle name="Standard 11 2 3 4" xfId="35165" xr:uid="{75729A36-73CA-4BD9-BFDD-AA9A14F08437}"/>
    <cellStyle name="Standard 11 2 4" xfId="14795" xr:uid="{9B946A2D-26F4-4A0D-AE77-E7A135C32DAA}"/>
    <cellStyle name="Standard 11 2 4 2" xfId="35166" xr:uid="{57697D51-F467-4C1F-99DA-B9EDBCEAD0C3}"/>
    <cellStyle name="Standard 11 2 5" xfId="14796" xr:uid="{9C5F151E-E2D7-48E6-A2D6-DA6ECC45E000}"/>
    <cellStyle name="Standard 11 2 5 2" xfId="35167" xr:uid="{09BD5402-3CCA-4209-8035-48EE17ED1A49}"/>
    <cellStyle name="Standard 11 2 6" xfId="35168" xr:uid="{E8AA26FE-B0B8-4094-816A-CD7BA7E47780}"/>
    <cellStyle name="Standard 11 3" xfId="14797" xr:uid="{132CFCF5-055F-4D54-A468-1144B6730745}"/>
    <cellStyle name="Standard 11 3 2" xfId="14798" xr:uid="{1491C794-E03B-44EB-A5DC-C3A03DE407DE}"/>
    <cellStyle name="Standard 11 3 2 2" xfId="14799" xr:uid="{F0499947-0CB1-472B-A73D-CBA29D8CDEA6}"/>
    <cellStyle name="Standard 11 3 2 2 2" xfId="35169" xr:uid="{45F55486-014B-4C8B-9B08-A9DF592AFCFA}"/>
    <cellStyle name="Standard 11 3 2 3" xfId="14800" xr:uid="{38FA2566-7E87-4C66-9E3F-CAE8DE48E3B9}"/>
    <cellStyle name="Standard 11 3 2 3 2" xfId="35170" xr:uid="{F3046A09-1750-4AD4-BC56-1038C9B2608D}"/>
    <cellStyle name="Standard 11 3 2 4" xfId="35171" xr:uid="{5D5FB0A7-9F3D-417F-A60A-5F0746D9D2A4}"/>
    <cellStyle name="Standard 11 3 3" xfId="14801" xr:uid="{E42D8E0A-F9E5-4656-BA30-CA96743552B4}"/>
    <cellStyle name="Standard 11 3 3 2" xfId="35172" xr:uid="{F5E7A5C9-E692-42B7-9024-99B39059BFDF}"/>
    <cellStyle name="Standard 11 3 4" xfId="14802" xr:uid="{6D98B010-32D2-4AE4-B146-BBF114199B9F}"/>
    <cellStyle name="Standard 11 3 4 2" xfId="35173" xr:uid="{4790082F-1651-45CB-8676-787403BD1585}"/>
    <cellStyle name="Standard 11 3 5" xfId="35174" xr:uid="{1DB9A712-3785-4E2B-A4A8-0713EABB6BA4}"/>
    <cellStyle name="Standard 11 4" xfId="14803" xr:uid="{A09E76F0-C1BE-499D-A41D-E02F6BD87A1A}"/>
    <cellStyle name="Standard 11 4 2" xfId="14804" xr:uid="{9957C994-6838-46E3-A7B3-B8E6F385B043}"/>
    <cellStyle name="Standard 11 4 2 2" xfId="35175" xr:uid="{5F3A5E67-BA20-4241-AF2D-1A5915A2F07E}"/>
    <cellStyle name="Standard 11 4 3" xfId="14805" xr:uid="{5FB7C11B-E61E-43F6-B8F4-029CA66FE944}"/>
    <cellStyle name="Standard 11 4 3 2" xfId="35176" xr:uid="{A2D4A241-DFFF-459A-B623-1D859D34CD21}"/>
    <cellStyle name="Standard 11 4 4" xfId="35177" xr:uid="{ADC576E7-E7AC-4239-828C-356D1B257623}"/>
    <cellStyle name="Standard 11 5" xfId="14806" xr:uid="{D51992C6-00E5-4A91-B4F5-085A8298654A}"/>
    <cellStyle name="Standard 11 5 2" xfId="35178" xr:uid="{2CCE321C-074C-45B6-B38E-95F1C84BB983}"/>
    <cellStyle name="Standard 11 6" xfId="14807" xr:uid="{62E571D5-71D9-45C8-9255-9AACD74AE2FA}"/>
    <cellStyle name="Standard 11 6 2" xfId="35179" xr:uid="{9A15DC64-DAC9-4AD8-9192-3D5520D950B6}"/>
    <cellStyle name="Standard 11 7" xfId="35180" xr:uid="{8E8C1713-9E20-4729-ABDC-3E428480C701}"/>
    <cellStyle name="Standard 12" xfId="14808" xr:uid="{B58E0117-F3DB-4AA5-9F2A-1D55646614B3}"/>
    <cellStyle name="Standard 12 2" xfId="14809" xr:uid="{BC9A92AC-AD93-40B8-ADF0-E0D862E04CEB}"/>
    <cellStyle name="Standard 12 2 2" xfId="14810" xr:uid="{D3695420-D8E6-462B-BE92-B18E1AEB81CA}"/>
    <cellStyle name="Standard 12 2 2 2" xfId="14811" xr:uid="{15FE25EF-9CB9-40DC-A54F-29CD2A0E88FB}"/>
    <cellStyle name="Standard 12 2 2 2 2" xfId="14812" xr:uid="{F4BCA69D-B1EA-4091-9C1B-D70C78D3F655}"/>
    <cellStyle name="Standard 12 2 2 2 2 2" xfId="35181" xr:uid="{B0575AB0-E368-4FB6-A5DC-00266F145916}"/>
    <cellStyle name="Standard 12 2 2 2 3" xfId="14813" xr:uid="{9F59B5AC-EBDF-47CE-AADD-74D0073F4131}"/>
    <cellStyle name="Standard 12 2 2 2 3 2" xfId="35182" xr:uid="{DB281848-50B2-4C43-A4AA-71935809EAF4}"/>
    <cellStyle name="Standard 12 2 2 2 4" xfId="35183" xr:uid="{FB5EC420-E87C-4351-A4E8-845BA241CF4E}"/>
    <cellStyle name="Standard 12 2 2 3" xfId="14814" xr:uid="{E32368DA-935B-4D49-86EE-AD3C99BB0FE8}"/>
    <cellStyle name="Standard 12 2 2 3 2" xfId="35184" xr:uid="{41BB458D-4A2A-47A9-84E3-EB123154FDBD}"/>
    <cellStyle name="Standard 12 2 2 4" xfId="14815" xr:uid="{102CE8C3-EE50-41D8-A0EC-CBE7EA432CEF}"/>
    <cellStyle name="Standard 12 2 2 4 2" xfId="35185" xr:uid="{A0490FB3-9DCA-4294-B99A-A4EAADE3E6A9}"/>
    <cellStyle name="Standard 12 2 2 5" xfId="35186" xr:uid="{DE416DED-0E27-4E45-8E26-12E471771957}"/>
    <cellStyle name="Standard 12 2 3" xfId="14816" xr:uid="{DD8995F6-570B-4480-ACB9-2B527D3F6C43}"/>
    <cellStyle name="Standard 12 2 3 2" xfId="14817" xr:uid="{7FAEFA99-5877-499C-8F47-DE705B0D9AE0}"/>
    <cellStyle name="Standard 12 2 3 2 2" xfId="35187" xr:uid="{8C55D68C-6695-496A-A37E-C314585E91B5}"/>
    <cellStyle name="Standard 12 2 3 3" xfId="14818" xr:uid="{9EB2AA3F-E115-42ED-B46D-50CA2DFC7BCC}"/>
    <cellStyle name="Standard 12 2 3 3 2" xfId="35188" xr:uid="{6BF396A3-5435-4281-B352-DA586D6E582B}"/>
    <cellStyle name="Standard 12 2 3 4" xfId="35189" xr:uid="{A4043B44-94CE-421C-B526-735DA45A0E5C}"/>
    <cellStyle name="Standard 12 2 4" xfId="14819" xr:uid="{38B0F787-E37C-4B65-AC53-36C2A8550775}"/>
    <cellStyle name="Standard 12 2 4 2" xfId="35190" xr:uid="{05D78468-E887-4CC5-8BFE-7EC1DA3A0764}"/>
    <cellStyle name="Standard 12 2 5" xfId="14820" xr:uid="{1C91AC5D-54D2-410D-A460-EB515DF26924}"/>
    <cellStyle name="Standard 12 2 5 2" xfId="35191" xr:uid="{821CF31A-ECEF-43AA-8F11-7D46078C86BE}"/>
    <cellStyle name="Standard 12 2 6" xfId="35192" xr:uid="{4CEE4522-0E5E-4BC5-B722-ECF4C7145C3F}"/>
    <cellStyle name="Standard 12 3" xfId="14821" xr:uid="{C6C57602-91C8-405F-8F7F-F09F372642FD}"/>
    <cellStyle name="Standard 12 3 2" xfId="14822" xr:uid="{DE8C1534-6A8E-4023-AFB3-46F3BE37380F}"/>
    <cellStyle name="Standard 12 3 2 2" xfId="14823" xr:uid="{62E44119-B432-4A29-8CB4-AB0F74E0908D}"/>
    <cellStyle name="Standard 12 3 2 2 2" xfId="35193" xr:uid="{7A10E512-F88E-4FEC-B075-F4696A984264}"/>
    <cellStyle name="Standard 12 3 2 3" xfId="14824" xr:uid="{CDCAE4EE-DCF8-431D-ACBC-989AB2A19B77}"/>
    <cellStyle name="Standard 12 3 2 3 2" xfId="35194" xr:uid="{7CC7D24F-032B-463B-B0FD-0A7D91388679}"/>
    <cellStyle name="Standard 12 3 2 4" xfId="35195" xr:uid="{FD912D3A-AB9F-44F0-BBC4-164D88AA6474}"/>
    <cellStyle name="Standard 12 3 3" xfId="14825" xr:uid="{2EA49A08-0591-4E7B-98A3-0CF2738F1D5C}"/>
    <cellStyle name="Standard 12 3 3 2" xfId="35196" xr:uid="{3CCF591A-23D1-4369-9882-BA96744C0377}"/>
    <cellStyle name="Standard 12 3 4" xfId="14826" xr:uid="{DA675C88-E84D-4863-97EC-83226E7F8456}"/>
    <cellStyle name="Standard 12 3 4 2" xfId="35197" xr:uid="{6A16BF5C-5B53-48F5-8853-4EBDBE7B6460}"/>
    <cellStyle name="Standard 12 3 5" xfId="35198" xr:uid="{07D09C24-1D74-484C-96F7-35536A3549E0}"/>
    <cellStyle name="Standard 12 4" xfId="14827" xr:uid="{F64D0960-FF65-4976-BCF0-36FBD5F6945D}"/>
    <cellStyle name="Standard 12 4 2" xfId="14828" xr:uid="{0AD55296-53CC-4A4B-9A8E-0554B49F394D}"/>
    <cellStyle name="Standard 12 4 2 2" xfId="35199" xr:uid="{392FBCE5-0DC1-473B-9DF2-09391D651299}"/>
    <cellStyle name="Standard 12 4 3" xfId="14829" xr:uid="{0230A955-96EB-4DFD-B8EE-9C77E7387878}"/>
    <cellStyle name="Standard 12 4 3 2" xfId="35200" xr:uid="{419966BD-E079-43FE-810A-756500E2734D}"/>
    <cellStyle name="Standard 12 4 4" xfId="35201" xr:uid="{2221E9DB-976B-40AF-88C3-30A7A38414CF}"/>
    <cellStyle name="Standard 12 5" xfId="14830" xr:uid="{D5BC9354-B4E4-45A5-A0FD-3FD29679E88E}"/>
    <cellStyle name="Standard 12 5 2" xfId="35202" xr:uid="{379300DB-9303-4DC2-A949-7C90552EC7BD}"/>
    <cellStyle name="Standard 12 6" xfId="14831" xr:uid="{760091E1-666E-46F0-892D-92E35A79ADA5}"/>
    <cellStyle name="Standard 12 6 2" xfId="35203" xr:uid="{1852A1F2-9A5B-44B8-BECA-7FE3A70F3189}"/>
    <cellStyle name="Standard 12 7" xfId="35204" xr:uid="{C0CC4DA5-D974-4C0B-8240-17C00A446482}"/>
    <cellStyle name="Standard 13" xfId="14832" xr:uid="{FE2C531A-CFED-46E3-A6E9-6299170BAE91}"/>
    <cellStyle name="Standard 13 2" xfId="14833" xr:uid="{085655B2-9A4A-4164-992B-AD26307C30D3}"/>
    <cellStyle name="Standard 13 2 2" xfId="14834" xr:uid="{BE05FD21-BF36-43F3-99C4-F1C0DE6B9823}"/>
    <cellStyle name="Standard 13 2 2 2" xfId="14835" xr:uid="{7DE70A68-398D-48EA-9565-35777EC97ACE}"/>
    <cellStyle name="Standard 13 2 2 2 2" xfId="14836" xr:uid="{CB5C106D-2EF8-49E3-99DB-D389CFCDA1B1}"/>
    <cellStyle name="Standard 13 2 2 2 2 2" xfId="35205" xr:uid="{20D4E26E-6449-40E0-AACA-927DD74D9313}"/>
    <cellStyle name="Standard 13 2 2 2 3" xfId="14837" xr:uid="{7EA04175-208D-4C53-B92A-51CB5F415220}"/>
    <cellStyle name="Standard 13 2 2 2 3 2" xfId="35206" xr:uid="{CA5BAFD4-3CA6-428A-88C5-DF8613DE6C2D}"/>
    <cellStyle name="Standard 13 2 2 2 4" xfId="35207" xr:uid="{B0B8EBA7-F53F-4B6B-BE6F-401749A6CBD1}"/>
    <cellStyle name="Standard 13 2 2 3" xfId="14838" xr:uid="{8B5C7269-9DE3-4670-B5A1-D0DB6F88DEB3}"/>
    <cellStyle name="Standard 13 2 2 3 2" xfId="35208" xr:uid="{8C1DF59E-2B62-4ED4-AC48-FABD59CD11B2}"/>
    <cellStyle name="Standard 13 2 2 4" xfId="14839" xr:uid="{4EB6147A-536D-40FA-A3C4-A289F6F275D8}"/>
    <cellStyle name="Standard 13 2 2 4 2" xfId="35209" xr:uid="{10FC9073-F6D7-4ED2-AF61-8F35CE1692CB}"/>
    <cellStyle name="Standard 13 2 2 5" xfId="35210" xr:uid="{C23D34F3-BDC2-4EAF-A9F5-6BBC45E8B021}"/>
    <cellStyle name="Standard 13 2 3" xfId="14840" xr:uid="{90D52E4A-B0E5-4002-92E3-5429CF779F5E}"/>
    <cellStyle name="Standard 13 2 3 2" xfId="14841" xr:uid="{84822B30-F861-4A1D-9114-E1E27F826568}"/>
    <cellStyle name="Standard 13 2 3 2 2" xfId="35211" xr:uid="{CF85539A-2242-4615-A326-C6E5FD6FA5B2}"/>
    <cellStyle name="Standard 13 2 3 3" xfId="14842" xr:uid="{B77B2A02-6704-435A-A117-63BF8E9F902F}"/>
    <cellStyle name="Standard 13 2 3 3 2" xfId="35212" xr:uid="{0047A716-1920-45F7-8226-AFF07349BA15}"/>
    <cellStyle name="Standard 13 2 3 4" xfId="35213" xr:uid="{9919EA87-2982-452B-8015-AA0F35CCB43D}"/>
    <cellStyle name="Standard 13 2 4" xfId="14843" xr:uid="{B1F3E366-A786-438F-A767-BD2978AD28BD}"/>
    <cellStyle name="Standard 13 2 4 2" xfId="35214" xr:uid="{1C0AB6B1-FBA2-4DAC-9683-E8C758BE306E}"/>
    <cellStyle name="Standard 13 2 5" xfId="14844" xr:uid="{0A5D57B5-EAFF-4B12-A936-96F0DB3403FC}"/>
    <cellStyle name="Standard 13 2 5 2" xfId="35215" xr:uid="{1B740DC2-D394-4774-82A0-1892C3F43028}"/>
    <cellStyle name="Standard 13 2 6" xfId="35216" xr:uid="{412813DD-435E-4230-A649-3DCAF4675FE0}"/>
    <cellStyle name="Standard 13 3" xfId="14845" xr:uid="{9DC915FF-C0BB-4D0F-B345-03E7D4943BD3}"/>
    <cellStyle name="Standard 13 3 2" xfId="14846" xr:uid="{FB1DD4E4-9C29-4DEE-AC0F-36FEFA1523E7}"/>
    <cellStyle name="Standard 13 3 2 2" xfId="14847" xr:uid="{ECDCB43D-1158-44C1-8FB2-84BBEDC2A8DC}"/>
    <cellStyle name="Standard 13 3 2 2 2" xfId="35217" xr:uid="{6E143CF7-9425-4731-A9BA-6F574D190DEB}"/>
    <cellStyle name="Standard 13 3 2 3" xfId="14848" xr:uid="{BE855E9D-8F59-44CD-A40F-3503A8E90F0B}"/>
    <cellStyle name="Standard 13 3 2 3 2" xfId="35218" xr:uid="{49DA5C6E-19DF-489C-92EA-7C719428FF67}"/>
    <cellStyle name="Standard 13 3 2 4" xfId="35219" xr:uid="{164F1988-256A-4E6F-8C1F-F025049A883B}"/>
    <cellStyle name="Standard 13 3 3" xfId="14849" xr:uid="{B9DF51F0-530D-4C2D-A8CA-1DC5BC1AF9DC}"/>
    <cellStyle name="Standard 13 3 3 2" xfId="35220" xr:uid="{DD8B1028-0B7C-4F84-8288-C88C90CB25F9}"/>
    <cellStyle name="Standard 13 3 4" xfId="14850" xr:uid="{F1ED2D8B-E506-4B85-BA80-C1219C045089}"/>
    <cellStyle name="Standard 13 3 4 2" xfId="35221" xr:uid="{162E790E-62FE-452E-BED0-C4428577DBC2}"/>
    <cellStyle name="Standard 13 3 5" xfId="35222" xr:uid="{076A021B-5C5E-48ED-95A1-AC4F0E0BD77E}"/>
    <cellStyle name="Standard 13 4" xfId="14851" xr:uid="{649B352E-6FFE-4354-B26F-271642028034}"/>
    <cellStyle name="Standard 13 4 2" xfId="14852" xr:uid="{9BAD2A9E-845E-4C5D-BC80-B6C44DF997A8}"/>
    <cellStyle name="Standard 13 4 2 2" xfId="35223" xr:uid="{5BEE9D57-0B9C-4C57-ACAE-34C25A788205}"/>
    <cellStyle name="Standard 13 4 3" xfId="14853" xr:uid="{E48F4B4E-1733-49EE-8223-43B2B5608D35}"/>
    <cellStyle name="Standard 13 4 3 2" xfId="35224" xr:uid="{330C9D8A-47D4-4B01-99A1-9938E2A887E5}"/>
    <cellStyle name="Standard 13 4 4" xfId="35225" xr:uid="{074825F9-C634-4919-B2C3-F850CC6534A5}"/>
    <cellStyle name="Standard 13 5" xfId="14854" xr:uid="{4C966971-53ED-497D-ADD3-D8E8DECB07DB}"/>
    <cellStyle name="Standard 13 5 2" xfId="35226" xr:uid="{58F7D3D8-6BB9-471E-A721-3F81681126E1}"/>
    <cellStyle name="Standard 13 6" xfId="14855" xr:uid="{0E5823CD-5E29-4FFE-B018-DA313EF8A816}"/>
    <cellStyle name="Standard 13 6 2" xfId="35227" xr:uid="{894796D6-410A-49EB-BD65-963A5B5C64B5}"/>
    <cellStyle name="Standard 13 7" xfId="35228" xr:uid="{AD77A75F-0A91-4E25-8368-055ADE72D9C2}"/>
    <cellStyle name="Standard 14" xfId="14856" xr:uid="{3F4E0AA4-0C3E-4350-AA1B-A8503394AD90}"/>
    <cellStyle name="Standard 14 2" xfId="14857" xr:uid="{23B3CE2E-C717-445C-BE95-475182823BAA}"/>
    <cellStyle name="Standard 14 2 2" xfId="14858" xr:uid="{1D3212C6-9E38-4344-8E48-723B2BFEB28C}"/>
    <cellStyle name="Standard 14 2 2 2" xfId="14859" xr:uid="{922F8090-97FD-4251-A304-5EADEF71E50B}"/>
    <cellStyle name="Standard 14 2 2 2 2" xfId="14860" xr:uid="{CE657C5E-63E8-4FB5-97E4-B05F7C3502C3}"/>
    <cellStyle name="Standard 14 2 2 2 2 2" xfId="35229" xr:uid="{89238378-F786-4C7D-BFFD-81E19AB64E50}"/>
    <cellStyle name="Standard 14 2 2 2 3" xfId="14861" xr:uid="{6E026D20-44CB-4E6A-9660-8D65890713EF}"/>
    <cellStyle name="Standard 14 2 2 2 3 2" xfId="35230" xr:uid="{52D7FEED-FD61-4DD7-9352-233B03ABDF93}"/>
    <cellStyle name="Standard 14 2 2 2 4" xfId="35231" xr:uid="{D7101E71-DFC1-4385-B631-1FE964E6E300}"/>
    <cellStyle name="Standard 14 2 2 3" xfId="14862" xr:uid="{FA8382E0-BBCD-43A3-93B6-EC1D4F0C772C}"/>
    <cellStyle name="Standard 14 2 2 3 2" xfId="35232" xr:uid="{BF589BAB-E950-4B60-9EF4-404FA1651DAC}"/>
    <cellStyle name="Standard 14 2 2 4" xfId="14863" xr:uid="{1960090E-D551-4D59-88E5-ECD9CB432A13}"/>
    <cellStyle name="Standard 14 2 2 4 2" xfId="35233" xr:uid="{3F1AB5D6-1A35-45AB-9BE6-55D1437416A2}"/>
    <cellStyle name="Standard 14 2 2 5" xfId="35234" xr:uid="{2486F9F8-2A3D-4BDC-855A-E6AC766C9C7E}"/>
    <cellStyle name="Standard 14 2 3" xfId="14864" xr:uid="{70630BB6-2798-42A2-A668-C4F08BFB9481}"/>
    <cellStyle name="Standard 14 2 3 2" xfId="14865" xr:uid="{03C7167A-C77E-4658-AEE3-F102C0B2135B}"/>
    <cellStyle name="Standard 14 2 3 2 2" xfId="35235" xr:uid="{48734864-5D8E-433A-89D1-57A89FD4BE19}"/>
    <cellStyle name="Standard 14 2 3 3" xfId="14866" xr:uid="{5DEEF360-B517-4204-A416-77705EF815E2}"/>
    <cellStyle name="Standard 14 2 3 3 2" xfId="35236" xr:uid="{F71D64EE-A2B5-4B15-BB68-F434671DF081}"/>
    <cellStyle name="Standard 14 2 3 4" xfId="35237" xr:uid="{B9BD689F-7B7D-4F17-AB2E-355D84618A7A}"/>
    <cellStyle name="Standard 14 2 4" xfId="14867" xr:uid="{4DAAF97A-B994-458E-B14B-4C9A78D3D620}"/>
    <cellStyle name="Standard 14 2 4 2" xfId="35238" xr:uid="{BCC60A96-EA19-4C97-9A19-39DBADB4CF44}"/>
    <cellStyle name="Standard 14 2 5" xfId="14868" xr:uid="{BD8C8197-CFB8-4E92-9E64-A8637E5DB6EE}"/>
    <cellStyle name="Standard 14 2 5 2" xfId="35239" xr:uid="{3A78F064-5388-4C15-9041-8F800652232C}"/>
    <cellStyle name="Standard 14 2 6" xfId="35240" xr:uid="{05D3A8CE-747B-4B5B-BBB9-4B426A18D3EC}"/>
    <cellStyle name="Standard 14 3" xfId="14869" xr:uid="{B432CDFB-679B-46F4-977A-7940984B6B26}"/>
    <cellStyle name="Standard 14 3 2" xfId="14870" xr:uid="{608FE5A2-FD19-4C9B-B661-DC58D5E5E38C}"/>
    <cellStyle name="Standard 14 3 2 2" xfId="14871" xr:uid="{5200E504-B526-49C5-8889-A23AFD3F183B}"/>
    <cellStyle name="Standard 14 3 2 2 2" xfId="35241" xr:uid="{B6FAB141-D50B-4B74-87D5-D724F4CDB36C}"/>
    <cellStyle name="Standard 14 3 2 3" xfId="14872" xr:uid="{E619BA67-6ADC-4463-BD8E-CFD8B1F4B4AE}"/>
    <cellStyle name="Standard 14 3 2 3 2" xfId="35242" xr:uid="{C19328E9-A297-4492-AE7A-EC1180B1B6D5}"/>
    <cellStyle name="Standard 14 3 2 4" xfId="35243" xr:uid="{7937BAD0-0483-4C18-937F-5BF9C066C1B8}"/>
    <cellStyle name="Standard 14 3 3" xfId="14873" xr:uid="{FAECEA3E-8B77-4F1A-9C40-7D4CA77EF8ED}"/>
    <cellStyle name="Standard 14 3 3 2" xfId="35244" xr:uid="{E6074FC4-7E85-4C46-8C86-F30B92DB54DF}"/>
    <cellStyle name="Standard 14 3 4" xfId="14874" xr:uid="{5D76B855-D90E-4857-8C89-85BE62A77D15}"/>
    <cellStyle name="Standard 14 3 4 2" xfId="35245" xr:uid="{AFB28555-DB9A-45C6-8B17-FEB42EEFAA82}"/>
    <cellStyle name="Standard 14 3 5" xfId="35246" xr:uid="{192B3A5A-5399-4362-A545-2A9A67954FDF}"/>
    <cellStyle name="Standard 14 4" xfId="14875" xr:uid="{98322F82-CAAD-4F82-B4A5-E827BF18C217}"/>
    <cellStyle name="Standard 14 4 2" xfId="14876" xr:uid="{E79F22A6-5817-43DB-8D49-6AD7F7B0E346}"/>
    <cellStyle name="Standard 14 4 2 2" xfId="35247" xr:uid="{3E048FCC-62E0-41B2-B27D-FA1BBEB50BE6}"/>
    <cellStyle name="Standard 14 4 3" xfId="14877" xr:uid="{33BBF48E-ABCF-491B-89C8-04CABACC104C}"/>
    <cellStyle name="Standard 14 4 3 2" xfId="35248" xr:uid="{80BBCE7B-7ACD-4D81-8B98-CDED7B377ADE}"/>
    <cellStyle name="Standard 14 4 4" xfId="35249" xr:uid="{1B402C4E-5115-4A6F-84C5-1ABC1056916D}"/>
    <cellStyle name="Standard 14 5" xfId="14878" xr:uid="{D8915FE1-A06C-4649-8DED-4139EF7BCDB7}"/>
    <cellStyle name="Standard 14 5 2" xfId="35250" xr:uid="{5E24E256-679E-42AD-941A-B0E72DB64A80}"/>
    <cellStyle name="Standard 14 6" xfId="14879" xr:uid="{0DBB99C6-95C9-4F13-BDCD-3C28FC73D0FE}"/>
    <cellStyle name="Standard 14 6 2" xfId="35251" xr:uid="{623658C4-D01A-4922-9A59-AA91B559F847}"/>
    <cellStyle name="Standard 14 7" xfId="35252" xr:uid="{00787D46-3240-4B01-9405-E41D555614D2}"/>
    <cellStyle name="Standard 15" xfId="14880" xr:uid="{20E7954C-E836-45E5-AED8-7FD2D47B718A}"/>
    <cellStyle name="Standard 15 2" xfId="14881" xr:uid="{A3EB96A3-0913-436A-A25D-2079F5971E0A}"/>
    <cellStyle name="Standard 15 2 2" xfId="14882" xr:uid="{5C134634-5A10-481C-9C99-E80DCF6B0822}"/>
    <cellStyle name="Standard 15 2 2 2" xfId="14883" xr:uid="{927F82C0-D25F-47A2-8148-4D7EF5D176FA}"/>
    <cellStyle name="Standard 15 2 2 2 2" xfId="14884" xr:uid="{C2910311-E54A-4261-9FA0-8792A982F28C}"/>
    <cellStyle name="Standard 15 2 2 2 2 2" xfId="35253" xr:uid="{CC53012B-85F4-4F57-B87D-5E5EDB5738A2}"/>
    <cellStyle name="Standard 15 2 2 2 3" xfId="14885" xr:uid="{1AFB2EEA-0C0F-41C0-8DA7-8F50C58D8B1F}"/>
    <cellStyle name="Standard 15 2 2 2 3 2" xfId="35254" xr:uid="{B2C8633B-B66E-4461-8EBC-9160F4136F2D}"/>
    <cellStyle name="Standard 15 2 2 2 4" xfId="35255" xr:uid="{AB31BB39-8DEC-48B4-AACC-2ECA1301998C}"/>
    <cellStyle name="Standard 15 2 2 3" xfId="14886" xr:uid="{9BB11B05-151D-4DB6-BB88-D2AD22E69369}"/>
    <cellStyle name="Standard 15 2 2 3 2" xfId="35256" xr:uid="{CB0A47C7-1891-45F2-9AB4-87A5D234D7BA}"/>
    <cellStyle name="Standard 15 2 2 4" xfId="14887" xr:uid="{3539B406-FA39-4227-99B3-9EF0C6AF2F04}"/>
    <cellStyle name="Standard 15 2 2 4 2" xfId="35257" xr:uid="{40FFD1AF-1CBC-4B55-97D5-EFEAA7571BB3}"/>
    <cellStyle name="Standard 15 2 2 5" xfId="35258" xr:uid="{A6BA41AC-10E6-4B92-97B3-0B0BA74B812E}"/>
    <cellStyle name="Standard 15 2 3" xfId="14888" xr:uid="{E95A2ABC-C0C6-4561-9193-FBC8BD060189}"/>
    <cellStyle name="Standard 15 2 3 2" xfId="14889" xr:uid="{A7D68661-5A3E-4D9F-8D8A-84B9655CC337}"/>
    <cellStyle name="Standard 15 2 3 2 2" xfId="35259" xr:uid="{05A011B3-D896-48CD-8748-91A300E315EB}"/>
    <cellStyle name="Standard 15 2 3 3" xfId="14890" xr:uid="{2A88AE69-8510-4A1F-B5FF-0212CFF9CA9B}"/>
    <cellStyle name="Standard 15 2 3 3 2" xfId="35260" xr:uid="{F540D62C-6528-4B4F-BDA2-4B99703270A1}"/>
    <cellStyle name="Standard 15 2 3 4" xfId="35261" xr:uid="{7EE00E7F-8958-4C17-99A2-D80FE9AFED96}"/>
    <cellStyle name="Standard 15 2 4" xfId="14891" xr:uid="{79CC74A5-C209-4BDE-A4B2-83FA02FF43B2}"/>
    <cellStyle name="Standard 15 2 4 2" xfId="35262" xr:uid="{DD5269E3-F8FB-4628-8322-2796B19402B6}"/>
    <cellStyle name="Standard 15 2 5" xfId="14892" xr:uid="{9F305F23-F408-4F44-BC86-14FA8789A5EA}"/>
    <cellStyle name="Standard 15 2 5 2" xfId="35263" xr:uid="{2272115E-B062-45A5-B73A-1343C65DF0E3}"/>
    <cellStyle name="Standard 15 2 6" xfId="35264" xr:uid="{ADDED8BD-C73C-42A0-918F-A8B5BE1C6924}"/>
    <cellStyle name="Standard 15 3" xfId="14893" xr:uid="{28175D00-1F4E-489D-BD95-ECD2F7E46513}"/>
    <cellStyle name="Standard 15 3 2" xfId="14894" xr:uid="{9EA05467-D929-4E5E-A6E2-7091E2FB107D}"/>
    <cellStyle name="Standard 15 3 2 2" xfId="14895" xr:uid="{2EA08DF2-AFAA-47C4-AA86-C25D68B67483}"/>
    <cellStyle name="Standard 15 3 2 2 2" xfId="35265" xr:uid="{EFBB4782-3BFD-4E70-9BD2-E2CC4C2D02DF}"/>
    <cellStyle name="Standard 15 3 2 3" xfId="14896" xr:uid="{E4EBD420-F901-4A78-9195-26255AB679D4}"/>
    <cellStyle name="Standard 15 3 2 3 2" xfId="35266" xr:uid="{AAA387BA-7647-43C7-AFC5-EF8B01E324FE}"/>
    <cellStyle name="Standard 15 3 2 4" xfId="35267" xr:uid="{E4EA637A-3B07-455D-88C2-59465792A663}"/>
    <cellStyle name="Standard 15 3 3" xfId="14897" xr:uid="{8E85FB8A-524E-4740-BA63-D59AA34777A8}"/>
    <cellStyle name="Standard 15 3 3 2" xfId="35268" xr:uid="{53EA13AD-E80C-4084-BC3A-1970A02C9801}"/>
    <cellStyle name="Standard 15 3 4" xfId="14898" xr:uid="{5039440D-382C-41EF-BC7B-414F8E3ED231}"/>
    <cellStyle name="Standard 15 3 4 2" xfId="35269" xr:uid="{9C79CCB3-2414-49CC-B29F-11E3507C0F60}"/>
    <cellStyle name="Standard 15 3 5" xfId="35270" xr:uid="{C3C9C732-8BFA-4069-A398-0542383DE3D5}"/>
    <cellStyle name="Standard 15 4" xfId="14899" xr:uid="{42F48781-462E-4FF1-A53F-64633794B4F3}"/>
    <cellStyle name="Standard 15 4 2" xfId="14900" xr:uid="{5366C22D-6D0C-4DA8-A573-B6F0F9AA1FFB}"/>
    <cellStyle name="Standard 15 4 2 2" xfId="35271" xr:uid="{B7C5DCEE-BB85-40CF-BBF4-F0760790C5AC}"/>
    <cellStyle name="Standard 15 4 3" xfId="14901" xr:uid="{819B9C11-32D7-449A-A27F-2FFB2F527109}"/>
    <cellStyle name="Standard 15 4 3 2" xfId="35272" xr:uid="{BE0E279D-B0F5-4ED9-8FDD-E85FC1D08EAA}"/>
    <cellStyle name="Standard 15 4 4" xfId="35273" xr:uid="{7314B0D9-409C-4382-B5E3-A8D2833588B5}"/>
    <cellStyle name="Standard 15 5" xfId="14902" xr:uid="{187A37BF-BA66-4820-9B4D-1F2C8D51BF33}"/>
    <cellStyle name="Standard 15 5 2" xfId="35274" xr:uid="{F59383CB-649C-4ECC-8D9E-2847D490C4E0}"/>
    <cellStyle name="Standard 15 6" xfId="14903" xr:uid="{632042DE-C43C-4D00-94CA-412760ADAFE1}"/>
    <cellStyle name="Standard 15 6 2" xfId="35275" xr:uid="{B34B4C2A-ED38-41E9-81BA-819183B74C2D}"/>
    <cellStyle name="Standard 15 7" xfId="35276" xr:uid="{2D7CCBE5-4E09-400E-9525-F9FFF017F3A2}"/>
    <cellStyle name="Standard 16" xfId="14904" xr:uid="{AC10B968-5EFD-4FE7-A8B7-C4E18B9AB921}"/>
    <cellStyle name="Standard 16 2" xfId="14905" xr:uid="{8958BA21-FC51-4CCD-AFFC-4C4B4AA5C9D7}"/>
    <cellStyle name="Standard 16 2 2" xfId="14906" xr:uid="{036C6728-CA7B-4D5F-A2BD-0E94BD3E2AAC}"/>
    <cellStyle name="Standard 16 2 2 2" xfId="14907" xr:uid="{485B7F9D-AFE3-49FC-A2EB-93D543429A45}"/>
    <cellStyle name="Standard 16 2 2 2 2" xfId="14908" xr:uid="{628C58F7-D067-4C38-BAE0-F519BA9C77FA}"/>
    <cellStyle name="Standard 16 2 2 2 2 2" xfId="35277" xr:uid="{B29C5783-93BB-483D-9826-91294E898611}"/>
    <cellStyle name="Standard 16 2 2 2 3" xfId="14909" xr:uid="{746B2316-5F8F-4ABC-9DF4-F053CCC687FD}"/>
    <cellStyle name="Standard 16 2 2 2 3 2" xfId="35278" xr:uid="{F06040C6-8FFC-4D28-BD26-AD52A43C3345}"/>
    <cellStyle name="Standard 16 2 2 2 4" xfId="35279" xr:uid="{34A6FB53-FE92-4428-9B2C-7ED2A12A5B2D}"/>
    <cellStyle name="Standard 16 2 2 3" xfId="14910" xr:uid="{29AB4851-F649-47A3-BAC3-A189B4646B61}"/>
    <cellStyle name="Standard 16 2 2 3 2" xfId="35280" xr:uid="{200768C7-A149-47CC-82B0-66744DE7CE8E}"/>
    <cellStyle name="Standard 16 2 2 4" xfId="14911" xr:uid="{6D7B0AB1-A6A7-4A39-8181-DA325E12DA30}"/>
    <cellStyle name="Standard 16 2 2 4 2" xfId="35281" xr:uid="{0A04AC82-30D5-45EF-8452-ADB8BD461759}"/>
    <cellStyle name="Standard 16 2 2 5" xfId="35282" xr:uid="{2EB85372-5B54-422D-AAAC-F5631C7982C6}"/>
    <cellStyle name="Standard 16 2 3" xfId="14912" xr:uid="{ED875CB0-10EC-4CE2-97E7-344504894609}"/>
    <cellStyle name="Standard 16 2 3 2" xfId="14913" xr:uid="{CEA7302D-58E9-4FD1-9D41-E9AD7B223E8F}"/>
    <cellStyle name="Standard 16 2 3 2 2" xfId="35283" xr:uid="{695DEF15-E271-4CA1-98EB-3B49928EF737}"/>
    <cellStyle name="Standard 16 2 3 3" xfId="14914" xr:uid="{67A1068D-7F7C-4FE1-AAFF-97CDDC678F03}"/>
    <cellStyle name="Standard 16 2 3 3 2" xfId="35284" xr:uid="{3F150507-4063-4D77-A9D3-8814774CCF28}"/>
    <cellStyle name="Standard 16 2 3 4" xfId="35285" xr:uid="{B36C3C7A-247C-431B-8962-242A011AD94A}"/>
    <cellStyle name="Standard 16 2 4" xfId="14915" xr:uid="{ACE36236-7F89-4295-B2E9-396DAE9611A2}"/>
    <cellStyle name="Standard 16 2 4 2" xfId="35286" xr:uid="{B2AD54E4-D317-4903-832C-4FA8E2932412}"/>
    <cellStyle name="Standard 16 2 5" xfId="14916" xr:uid="{1EA38C64-7541-4204-B217-F7B029A3652C}"/>
    <cellStyle name="Standard 16 2 5 2" xfId="35287" xr:uid="{F674B85E-0A9A-4427-BF87-D76C0C6EA61C}"/>
    <cellStyle name="Standard 16 2 6" xfId="35288" xr:uid="{257A5CAB-C13F-49A2-98EA-54F20EA90C62}"/>
    <cellStyle name="Standard 16 3" xfId="14917" xr:uid="{54D139E6-47D8-4012-A60A-5305FF576080}"/>
    <cellStyle name="Standard 16 3 2" xfId="14918" xr:uid="{56F2EA04-7B8F-44C5-9254-49A0C578D3B7}"/>
    <cellStyle name="Standard 16 3 2 2" xfId="14919" xr:uid="{FBD798E1-7E99-420C-9FA8-C0D212B0023B}"/>
    <cellStyle name="Standard 16 3 2 2 2" xfId="35289" xr:uid="{44CB85A8-9C6D-41C3-8D42-C74FEE14713E}"/>
    <cellStyle name="Standard 16 3 2 3" xfId="14920" xr:uid="{A4256561-4CC4-47A0-A2DC-D3DA6B9CC49C}"/>
    <cellStyle name="Standard 16 3 2 3 2" xfId="35290" xr:uid="{4EA69561-3F11-43C5-B55B-F70646842963}"/>
    <cellStyle name="Standard 16 3 2 4" xfId="35291" xr:uid="{148C50A5-5BE2-43D8-9D79-945D4F086E19}"/>
    <cellStyle name="Standard 16 3 3" xfId="14921" xr:uid="{EC22EAF5-D24D-4538-89A3-8ED68795D1B2}"/>
    <cellStyle name="Standard 16 3 3 2" xfId="35292" xr:uid="{45C47B70-EDE8-4663-872F-757B7FC92C24}"/>
    <cellStyle name="Standard 16 3 4" xfId="14922" xr:uid="{08AD5AE0-C9AB-408D-A0E4-1AB4E9594835}"/>
    <cellStyle name="Standard 16 3 4 2" xfId="35293" xr:uid="{72132DDE-21D7-4128-8ADD-9C7E086CADE3}"/>
    <cellStyle name="Standard 16 3 5" xfId="35294" xr:uid="{F3A478A1-BD11-4FAF-9A37-3DF0C62D0FDD}"/>
    <cellStyle name="Standard 16 4" xfId="14923" xr:uid="{FFEC494F-99D6-4BF6-AC84-D76EDA444DA4}"/>
    <cellStyle name="Standard 16 4 2" xfId="14924" xr:uid="{F795F665-BDE2-4220-B839-3106D649422E}"/>
    <cellStyle name="Standard 16 4 2 2" xfId="35295" xr:uid="{78D11601-59B4-4FB4-A4F7-86C5A4B6A2C5}"/>
    <cellStyle name="Standard 16 4 3" xfId="14925" xr:uid="{C7770FB3-6449-4795-A76E-4552636BDFEE}"/>
    <cellStyle name="Standard 16 4 3 2" xfId="35296" xr:uid="{5BFA67D4-202E-42EC-902E-3175F8BD5303}"/>
    <cellStyle name="Standard 16 4 4" xfId="35297" xr:uid="{2B2657FC-3348-4EC2-AB4B-042E48D135E5}"/>
    <cellStyle name="Standard 16 5" xfId="14926" xr:uid="{552A4ED4-C75A-4037-A70D-142215093FD9}"/>
    <cellStyle name="Standard 16 5 2" xfId="35298" xr:uid="{3EE95DCC-8895-41E1-97E8-2B0C937C4110}"/>
    <cellStyle name="Standard 16 6" xfId="14927" xr:uid="{A467C4E2-8EB1-43DA-914F-0A7604EAE800}"/>
    <cellStyle name="Standard 16 6 2" xfId="35299" xr:uid="{43A4388A-AAEE-457B-BB28-F7587DADDC31}"/>
    <cellStyle name="Standard 16 7" xfId="35300" xr:uid="{E6FE8C65-7244-4D05-A0F5-F48920F9295C}"/>
    <cellStyle name="Standard 17" xfId="14928" xr:uid="{7A0D3F9E-5C16-4AE5-91C5-145A65340EBA}"/>
    <cellStyle name="Standard 17 2" xfId="14929" xr:uid="{9E6FBDCF-B5B9-4998-A3D4-C4F47239D760}"/>
    <cellStyle name="Standard 17 2 2" xfId="14930" xr:uid="{F1A889E8-4FB0-4680-9E2B-A8416F104373}"/>
    <cellStyle name="Standard 17 2 2 2" xfId="14931" xr:uid="{0CEED4A3-1880-4646-A117-9C1B3325D3A5}"/>
    <cellStyle name="Standard 17 2 2 2 2" xfId="14932" xr:uid="{DCE5B3F4-5163-4269-9969-9A982557CCA7}"/>
    <cellStyle name="Standard 17 2 2 2 2 2" xfId="35301" xr:uid="{C567BCE4-0BE1-4B9A-B63E-DF50B528C484}"/>
    <cellStyle name="Standard 17 2 2 2 3" xfId="14933" xr:uid="{28C814CA-95DD-4A2E-991B-0796AF03A114}"/>
    <cellStyle name="Standard 17 2 2 2 3 2" xfId="35302" xr:uid="{A89DEEB5-1229-4270-AE0E-989857C2C7C3}"/>
    <cellStyle name="Standard 17 2 2 2 4" xfId="35303" xr:uid="{F63C59F5-EAA8-4EF0-90ED-C625722BE10B}"/>
    <cellStyle name="Standard 17 2 2 3" xfId="14934" xr:uid="{1DA6D293-CB66-436F-A737-1E0C8AD3A2D7}"/>
    <cellStyle name="Standard 17 2 2 3 2" xfId="35304" xr:uid="{E3A82AB4-E012-4B7A-BAD9-E6F2A91D2BD7}"/>
    <cellStyle name="Standard 17 2 2 4" xfId="14935" xr:uid="{DCE8B027-67D1-4E9B-9D65-C8DFEF0BCC52}"/>
    <cellStyle name="Standard 17 2 2 4 2" xfId="35305" xr:uid="{0F7BEE68-B678-4A5F-AD52-8696D76ECE67}"/>
    <cellStyle name="Standard 17 2 2 5" xfId="35306" xr:uid="{9EFC1A14-ABA5-4BF0-B637-566EA2027A59}"/>
    <cellStyle name="Standard 17 2 3" xfId="14936" xr:uid="{E4738538-74F6-4386-A399-18B788D191E9}"/>
    <cellStyle name="Standard 17 2 3 2" xfId="14937" xr:uid="{98144B27-5459-4AFE-963A-A731533D4FCB}"/>
    <cellStyle name="Standard 17 2 3 2 2" xfId="35307" xr:uid="{A47C223E-28AC-47CC-AAC9-C9E3351A8AB7}"/>
    <cellStyle name="Standard 17 2 3 3" xfId="14938" xr:uid="{A246A591-0541-49B5-A507-3B257B791B5B}"/>
    <cellStyle name="Standard 17 2 3 3 2" xfId="35308" xr:uid="{C96A229D-14DB-4D01-9AAC-3FB9197F01C0}"/>
    <cellStyle name="Standard 17 2 3 4" xfId="35309" xr:uid="{286C2BFB-5478-4FF3-A8CD-EF352D082BED}"/>
    <cellStyle name="Standard 17 2 4" xfId="14939" xr:uid="{DC9BD420-D329-4969-A369-EB3179BAA30D}"/>
    <cellStyle name="Standard 17 2 4 2" xfId="35310" xr:uid="{2FE0CD9F-B147-4B40-B5BB-902CA94F2B59}"/>
    <cellStyle name="Standard 17 2 5" xfId="14940" xr:uid="{7B6E1C9E-2C87-4E8B-AA28-D9BA13146E27}"/>
    <cellStyle name="Standard 17 2 5 2" xfId="35311" xr:uid="{AC5C159F-D084-4CF7-8B04-7F357D12BE01}"/>
    <cellStyle name="Standard 17 2 6" xfId="35312" xr:uid="{4BC6D94E-0D1D-4103-BCE8-03E473192CB7}"/>
    <cellStyle name="Standard 17 3" xfId="14941" xr:uid="{7DB29598-9AD6-430B-B856-0632EF0BD86B}"/>
    <cellStyle name="Standard 17 3 2" xfId="14942" xr:uid="{43AC6528-C672-4958-9D9E-82049EBEA136}"/>
    <cellStyle name="Standard 17 3 2 2" xfId="14943" xr:uid="{B6C04999-888E-47E6-B07C-800DD9F0FDB3}"/>
    <cellStyle name="Standard 17 3 2 2 2" xfId="35313" xr:uid="{CFCCAFA7-02A0-4DFC-8BFF-B1F204FAAF59}"/>
    <cellStyle name="Standard 17 3 2 3" xfId="14944" xr:uid="{80A624B4-B319-4E51-B711-8DA20830CA82}"/>
    <cellStyle name="Standard 17 3 2 3 2" xfId="35314" xr:uid="{DDCCBD37-ED51-40CE-84B1-598ECFFC0223}"/>
    <cellStyle name="Standard 17 3 2 4" xfId="35315" xr:uid="{CCD65C64-3534-4CC9-8A63-052D66196472}"/>
    <cellStyle name="Standard 17 3 3" xfId="14945" xr:uid="{2C6E218C-0FDD-4AD2-A572-3FC3EBE4E75B}"/>
    <cellStyle name="Standard 17 3 3 2" xfId="35316" xr:uid="{0A474297-CA38-46F8-AA4B-2F864E7D638F}"/>
    <cellStyle name="Standard 17 3 4" xfId="14946" xr:uid="{1E62973E-AB73-4249-B2DC-5125F99FAE1C}"/>
    <cellStyle name="Standard 17 3 4 2" xfId="35317" xr:uid="{FE121360-316E-4760-B1FE-CE39900F0C5F}"/>
    <cellStyle name="Standard 17 3 5" xfId="35318" xr:uid="{822F48CA-7760-443F-8EEA-A19A8FA2B934}"/>
    <cellStyle name="Standard 17 4" xfId="14947" xr:uid="{3F9A391C-6280-457F-8688-CDEE47DEEE94}"/>
    <cellStyle name="Standard 17 4 2" xfId="14948" xr:uid="{7122737B-85A4-4007-909E-D022F9EC5BF2}"/>
    <cellStyle name="Standard 17 4 2 2" xfId="35319" xr:uid="{1F7D803F-D874-4813-846A-41E9245241BB}"/>
    <cellStyle name="Standard 17 4 3" xfId="14949" xr:uid="{303D4D29-700C-4F83-AB4F-81B21A5861F7}"/>
    <cellStyle name="Standard 17 4 3 2" xfId="35320" xr:uid="{7E9A4F73-CAD1-4530-A202-F2CC7A6950B9}"/>
    <cellStyle name="Standard 17 4 4" xfId="35321" xr:uid="{183A8DD0-2595-45AC-B5A1-057292DBBF2F}"/>
    <cellStyle name="Standard 17 5" xfId="14950" xr:uid="{16C9749D-51DB-439E-B6C2-24C7721B3CBC}"/>
    <cellStyle name="Standard 17 5 2" xfId="35322" xr:uid="{DC550662-4540-4EDA-9868-5F97C89A842F}"/>
    <cellStyle name="Standard 17 6" xfId="14951" xr:uid="{88D62E68-62EB-4635-9BAA-CC0FC7BE3960}"/>
    <cellStyle name="Standard 17 6 2" xfId="35323" xr:uid="{A50AACE3-7260-4BE8-8E6A-4A9C8DC8DE8D}"/>
    <cellStyle name="Standard 17 7" xfId="35324" xr:uid="{06DAE107-2206-4300-AB36-2EB80ACAED94}"/>
    <cellStyle name="Standard 18" xfId="14952" xr:uid="{92CC1DC1-386D-45AB-B312-D6FD6542085B}"/>
    <cellStyle name="Standard 18 2" xfId="14953" xr:uid="{6F37DF73-CC6C-4DEE-9CA6-5B0E1660F153}"/>
    <cellStyle name="Standard 18 2 2" xfId="14954" xr:uid="{8DE03B75-2292-4FCF-B572-F07DACD32FA6}"/>
    <cellStyle name="Standard 18 2 2 2" xfId="14955" xr:uid="{65FBF133-A16D-4FFE-9F20-ABDC43913446}"/>
    <cellStyle name="Standard 18 2 2 2 2" xfId="14956" xr:uid="{734AB4E2-C1DB-49CD-A78D-75621602D476}"/>
    <cellStyle name="Standard 18 2 2 2 2 2" xfId="35325" xr:uid="{765B4291-0D95-4F0C-8544-0513576BB890}"/>
    <cellStyle name="Standard 18 2 2 2 3" xfId="14957" xr:uid="{05941C84-21FE-4755-AC4F-D9E889776190}"/>
    <cellStyle name="Standard 18 2 2 2 3 2" xfId="35326" xr:uid="{8E90C24E-1C42-46C1-921A-6EDCCE0471EE}"/>
    <cellStyle name="Standard 18 2 2 2 4" xfId="35327" xr:uid="{72D6FAFB-0CE5-4BC9-8328-10EFC4141BDF}"/>
    <cellStyle name="Standard 18 2 2 3" xfId="14958" xr:uid="{D29E75A9-126A-4DD7-9EE0-9D738D6F65B0}"/>
    <cellStyle name="Standard 18 2 2 3 2" xfId="35328" xr:uid="{178FDFDB-A2BD-4724-908D-10918D8276EC}"/>
    <cellStyle name="Standard 18 2 2 4" xfId="14959" xr:uid="{FF9DC192-A78C-4F74-A24E-350310BCAB14}"/>
    <cellStyle name="Standard 18 2 2 4 2" xfId="35329" xr:uid="{330E4B92-3E0C-4B18-9DD0-73CB2471753D}"/>
    <cellStyle name="Standard 18 2 2 5" xfId="35330" xr:uid="{FDACA95A-CF0C-47E2-BCF8-252869C8F03D}"/>
    <cellStyle name="Standard 18 2 3" xfId="14960" xr:uid="{EF2927A9-F0CF-442D-8A0B-A35CAFE304D1}"/>
    <cellStyle name="Standard 18 2 3 2" xfId="14961" xr:uid="{53243DD6-4290-44DD-9A3B-66A01FDC9284}"/>
    <cellStyle name="Standard 18 2 3 2 2" xfId="35331" xr:uid="{37DA38F4-FA6F-47DC-9A8B-E09DC0BB643E}"/>
    <cellStyle name="Standard 18 2 3 3" xfId="14962" xr:uid="{3C95C1F4-7F56-473C-AAA7-37127E57D2CB}"/>
    <cellStyle name="Standard 18 2 3 3 2" xfId="35332" xr:uid="{85B20F18-0F30-4C95-A463-577A03F65A74}"/>
    <cellStyle name="Standard 18 2 3 4" xfId="35333" xr:uid="{7BB56DFD-8B65-46F4-9242-FDBE12DD4D8B}"/>
    <cellStyle name="Standard 18 2 4" xfId="14963" xr:uid="{F027A8EF-8AB8-4753-8000-38D59206B1DB}"/>
    <cellStyle name="Standard 18 2 4 2" xfId="35334" xr:uid="{F3767F18-3F53-4932-93AF-B0A646F79EBE}"/>
    <cellStyle name="Standard 18 2 5" xfId="14964" xr:uid="{2E807A9E-3E88-470A-8341-8FA6C6D80CCB}"/>
    <cellStyle name="Standard 18 2 5 2" xfId="35335" xr:uid="{4BB19702-05E9-4734-BF90-80C5C58DA056}"/>
    <cellStyle name="Standard 18 2 6" xfId="35336" xr:uid="{F9925FD3-DB9E-430A-9558-6DCEF7C67C05}"/>
    <cellStyle name="Standard 18 3" xfId="14965" xr:uid="{C3DB65D4-0E10-4EF1-8EA8-ACF21FD5623C}"/>
    <cellStyle name="Standard 18 3 2" xfId="14966" xr:uid="{D1A2B4D3-E498-48E1-8DB5-EA45A9E4E759}"/>
    <cellStyle name="Standard 18 3 2 2" xfId="14967" xr:uid="{2CDAD172-6BC4-4482-9A77-1BE9B8CCB06D}"/>
    <cellStyle name="Standard 18 3 2 2 2" xfId="35337" xr:uid="{562055DF-138B-450C-8717-0AB32697C28F}"/>
    <cellStyle name="Standard 18 3 2 3" xfId="14968" xr:uid="{A114CC75-7D57-4B7C-8A1F-0D223821344B}"/>
    <cellStyle name="Standard 18 3 2 3 2" xfId="35338" xr:uid="{1E011B08-87C5-4E2C-9BBD-C2CD065784B8}"/>
    <cellStyle name="Standard 18 3 2 4" xfId="35339" xr:uid="{355919A3-C7F0-4715-8DB7-EA105007C3C6}"/>
    <cellStyle name="Standard 18 3 3" xfId="14969" xr:uid="{B838874C-8CDC-4D10-9675-8805B14C9943}"/>
    <cellStyle name="Standard 18 3 3 2" xfId="35340" xr:uid="{B07CCC73-7EFB-46A9-9C55-9331121B90F5}"/>
    <cellStyle name="Standard 18 3 4" xfId="14970" xr:uid="{3EC9088F-F443-400B-9B5C-283CE95B73FB}"/>
    <cellStyle name="Standard 18 3 4 2" xfId="35341" xr:uid="{708904F4-85E1-48F2-836A-98AD421316CD}"/>
    <cellStyle name="Standard 18 3 5" xfId="35342" xr:uid="{165ADE43-4EB9-4433-BCCB-66E123E1F08F}"/>
    <cellStyle name="Standard 18 4" xfId="14971" xr:uid="{2E05D3DB-8103-4F4E-BA54-4D5111FBB2DC}"/>
    <cellStyle name="Standard 18 4 2" xfId="14972" xr:uid="{FC566D92-59FB-43EB-996E-B1780506201B}"/>
    <cellStyle name="Standard 18 4 2 2" xfId="35343" xr:uid="{15557FBD-FD43-4AA7-8A56-09AF4B4E6A04}"/>
    <cellStyle name="Standard 18 4 3" xfId="14973" xr:uid="{1DE200E3-10E5-4E7A-A105-ECBF703A0AD6}"/>
    <cellStyle name="Standard 18 4 3 2" xfId="35344" xr:uid="{1B428B8A-E4AE-44F3-BFF5-31B8BA9C42AC}"/>
    <cellStyle name="Standard 18 4 4" xfId="35345" xr:uid="{AD9C8B30-12A9-46DF-B229-D372C6DBC3F8}"/>
    <cellStyle name="Standard 18 5" xfId="14974" xr:uid="{64A259E6-0C5A-42C3-8040-E21850BA69EA}"/>
    <cellStyle name="Standard 18 5 2" xfId="35346" xr:uid="{42B71BB2-0E80-4C6A-A4BE-3BD466DE884F}"/>
    <cellStyle name="Standard 18 6" xfId="14975" xr:uid="{72955180-57F4-4937-B326-EF50B2C2707D}"/>
    <cellStyle name="Standard 18 6 2" xfId="35347" xr:uid="{92843A5F-B649-4668-B867-7B962EA2B373}"/>
    <cellStyle name="Standard 18 7" xfId="35348" xr:uid="{7353ABBA-2938-4E59-8DEE-D78894B5A182}"/>
    <cellStyle name="Standard 19" xfId="14976" xr:uid="{E42112D7-28B4-47F4-B215-4C68CFFA63C0}"/>
    <cellStyle name="Standard 19 2" xfId="14977" xr:uid="{2D193DDF-22A8-4055-854B-4821241689EC}"/>
    <cellStyle name="Standard 19 2 2" xfId="14978" xr:uid="{72D10FBB-CA2C-4E2D-A5FE-238529F47191}"/>
    <cellStyle name="Standard 19 2 2 2" xfId="14979" xr:uid="{3970D3D5-F500-474D-8908-86866FB805D4}"/>
    <cellStyle name="Standard 19 2 2 2 2" xfId="14980" xr:uid="{63E42333-8B08-42B4-86FE-BD8B5536E688}"/>
    <cellStyle name="Standard 19 2 2 2 2 2" xfId="35349" xr:uid="{4588CB4E-F400-42A1-83E5-0B3A3A26F612}"/>
    <cellStyle name="Standard 19 2 2 2 3" xfId="14981" xr:uid="{8CAB24F7-AC26-4218-890A-A252F7795F8B}"/>
    <cellStyle name="Standard 19 2 2 2 3 2" xfId="35350" xr:uid="{4ECFBE5F-B51B-4629-96B3-2B443356275B}"/>
    <cellStyle name="Standard 19 2 2 2 4" xfId="35351" xr:uid="{9CA2548F-00D4-4191-AF0D-C826362CC101}"/>
    <cellStyle name="Standard 19 2 2 3" xfId="14982" xr:uid="{DDB35192-7DB6-4986-9583-9B9F61748C1C}"/>
    <cellStyle name="Standard 19 2 2 3 2" xfId="35352" xr:uid="{CCC0C98A-6A15-437A-8D28-B251E59409E2}"/>
    <cellStyle name="Standard 19 2 2 4" xfId="14983" xr:uid="{49D3BC61-F0F0-44FE-A0AF-CBF41F629FC7}"/>
    <cellStyle name="Standard 19 2 2 4 2" xfId="35353" xr:uid="{E7FE41F5-E882-49BE-99AC-B2C42CF5E0D8}"/>
    <cellStyle name="Standard 19 2 2 5" xfId="35354" xr:uid="{BE2BE07F-4EC8-4B68-AE19-D54596A83BC5}"/>
    <cellStyle name="Standard 19 2 3" xfId="14984" xr:uid="{943239A5-CD19-4441-8AB7-52DAD886FCFB}"/>
    <cellStyle name="Standard 19 2 3 2" xfId="14985" xr:uid="{4819BDD5-862D-4289-A772-A72C2CA9C69B}"/>
    <cellStyle name="Standard 19 2 3 2 2" xfId="35355" xr:uid="{12C222D5-F5D8-404F-AEEC-2464941EEDC8}"/>
    <cellStyle name="Standard 19 2 3 3" xfId="14986" xr:uid="{585CBEF8-BEF6-47F4-AC0C-795E4F011773}"/>
    <cellStyle name="Standard 19 2 3 3 2" xfId="35356" xr:uid="{643AE3F1-A6F7-46B0-A35B-3B6F48E0EEDE}"/>
    <cellStyle name="Standard 19 2 3 4" xfId="35357" xr:uid="{DCA506FF-2D89-4619-A1D6-3107D3278917}"/>
    <cellStyle name="Standard 19 2 4" xfId="14987" xr:uid="{7FDD2745-89BC-4A5C-A0AA-03B17E4675B3}"/>
    <cellStyle name="Standard 19 2 4 2" xfId="35358" xr:uid="{CEFAA864-FDE5-4105-8503-2560FD914460}"/>
    <cellStyle name="Standard 19 2 5" xfId="14988" xr:uid="{55DEC34E-3849-4F37-A57F-6172232B1D32}"/>
    <cellStyle name="Standard 19 2 5 2" xfId="35359" xr:uid="{97EAEB70-4418-4E34-8BB7-6C25A9D820E9}"/>
    <cellStyle name="Standard 19 2 6" xfId="35360" xr:uid="{E13FB5CE-C51A-49BF-8AFF-FD5A24D696F5}"/>
    <cellStyle name="Standard 19 3" xfId="14989" xr:uid="{CD6A38CB-B4F5-413E-B608-90F89C9DD0E0}"/>
    <cellStyle name="Standard 19 3 2" xfId="14990" xr:uid="{00EB899A-E810-4055-B2C7-B8896C57A03F}"/>
    <cellStyle name="Standard 19 3 2 2" xfId="14991" xr:uid="{9A08C906-8302-4410-A4D9-A4F65CB6E340}"/>
    <cellStyle name="Standard 19 3 2 2 2" xfId="35361" xr:uid="{AA298DC1-CD11-4551-8707-93697AEB3F71}"/>
    <cellStyle name="Standard 19 3 2 3" xfId="14992" xr:uid="{5A6734C7-AE80-46E9-A28D-6E28B746B3A6}"/>
    <cellStyle name="Standard 19 3 2 3 2" xfId="35362" xr:uid="{94D72402-5E23-497B-940D-29B5C78832A1}"/>
    <cellStyle name="Standard 19 3 2 4" xfId="35363" xr:uid="{95DA3DF1-918E-4D1F-B56B-DBE36EFD7DC9}"/>
    <cellStyle name="Standard 19 3 3" xfId="14993" xr:uid="{1A4AC104-32E2-450E-8FA3-30B9ADC0CD21}"/>
    <cellStyle name="Standard 19 3 3 2" xfId="35364" xr:uid="{059C50C6-B72E-4C9E-BA4E-36C9CAD56E89}"/>
    <cellStyle name="Standard 19 3 4" xfId="14994" xr:uid="{7E7109AF-5DA4-49A3-A238-2EE8AE3D6225}"/>
    <cellStyle name="Standard 19 3 4 2" xfId="35365" xr:uid="{3DFE42D5-1601-4263-9D5F-269E286829C5}"/>
    <cellStyle name="Standard 19 3 5" xfId="35366" xr:uid="{418064DC-26E4-4E32-BBCC-258C5DA02C5F}"/>
    <cellStyle name="Standard 19 4" xfId="14995" xr:uid="{E28F89D3-8514-49A9-9B62-0F51AFF10CE5}"/>
    <cellStyle name="Standard 19 4 2" xfId="14996" xr:uid="{C15E0401-6D62-4B5C-8C22-D8BAA0E725F3}"/>
    <cellStyle name="Standard 19 4 2 2" xfId="35367" xr:uid="{A0BD50FB-7818-4F5C-8F35-33403E922079}"/>
    <cellStyle name="Standard 19 4 3" xfId="14997" xr:uid="{3C9B1593-D3F0-42EC-BA4B-A3D411FA22B1}"/>
    <cellStyle name="Standard 19 4 3 2" xfId="35368" xr:uid="{7F5246ED-ED52-4E05-8ECC-2C020F9AE561}"/>
    <cellStyle name="Standard 19 4 4" xfId="35369" xr:uid="{5070C32A-625D-4412-8C50-D065FB87021F}"/>
    <cellStyle name="Standard 19 5" xfId="14998" xr:uid="{9AC5D4F2-2E39-493B-A1E8-051F5B103CFF}"/>
    <cellStyle name="Standard 19 5 2" xfId="35370" xr:uid="{2CEE580D-1C15-4A22-A719-B624FBA83C66}"/>
    <cellStyle name="Standard 19 6" xfId="14999" xr:uid="{E45302BB-E8FB-46D9-9A2B-E7A7BDA2FA54}"/>
    <cellStyle name="Standard 19 6 2" xfId="35371" xr:uid="{50395841-737F-429F-B5C8-29FBB3C21CF6}"/>
    <cellStyle name="Standard 19 7" xfId="35372" xr:uid="{E63CC378-3BE9-4F67-8990-09C5E57406BC}"/>
    <cellStyle name="Standard 2" xfId="9" xr:uid="{00000000-0005-0000-0000-000009000000}"/>
    <cellStyle name="Standard 2 2" xfId="10" xr:uid="{00000000-0005-0000-0000-00000A000000}"/>
    <cellStyle name="Standard 2 2 2" xfId="20990" xr:uid="{0BAD76E7-4594-4030-A07B-78B7217DEADB}"/>
    <cellStyle name="Standard 2 2 3" xfId="562" xr:uid="{D696ECF7-810C-46FE-9078-9F1646E5C0F5}"/>
    <cellStyle name="Standard 2 3" xfId="11" xr:uid="{00000000-0005-0000-0000-00000B000000}"/>
    <cellStyle name="Standard 2 3 2" xfId="15000" xr:uid="{E3BEED6C-33B0-4F0F-AA4F-C9254E36DA43}"/>
    <cellStyle name="Standard 2 4" xfId="40549" xr:uid="{3FA70572-315B-41C6-8767-34E18BDE9EAA}"/>
    <cellStyle name="Standard 2 5" xfId="264" xr:uid="{8DE108B9-F61E-49D9-9B3E-D0F73D3AE098}"/>
    <cellStyle name="Standard 20" xfId="15001" xr:uid="{3CDEFE84-2B20-4644-93A4-150CB78A8C60}"/>
    <cellStyle name="Standard 20 2" xfId="15002" xr:uid="{8AA690E0-205B-42D8-AE40-E1BF6FD88C60}"/>
    <cellStyle name="Standard 20 2 2" xfId="15003" xr:uid="{4E736487-9977-48BB-8B9A-F18DC7FEBECD}"/>
    <cellStyle name="Standard 20 2 2 2" xfId="15004" xr:uid="{892CD32E-1E1C-4539-9117-643EF2C5462A}"/>
    <cellStyle name="Standard 20 2 2 2 2" xfId="15005" xr:uid="{A9E3D1FA-7003-440E-A1F5-C90478BD02F8}"/>
    <cellStyle name="Standard 20 2 2 2 2 2" xfId="35373" xr:uid="{2CACE925-741D-4D80-8A35-0BEB7DC58636}"/>
    <cellStyle name="Standard 20 2 2 2 3" xfId="15006" xr:uid="{D812F54B-A2A8-4F79-ABBE-2A9E206A8630}"/>
    <cellStyle name="Standard 20 2 2 2 3 2" xfId="35374" xr:uid="{D8B6552C-2A86-4968-AE63-AB9E4F8B53DA}"/>
    <cellStyle name="Standard 20 2 2 2 4" xfId="35375" xr:uid="{945B1D4E-FF88-4BFB-9809-F914DE0E1EBF}"/>
    <cellStyle name="Standard 20 2 2 3" xfId="15007" xr:uid="{3D688E5F-7AA5-4D48-8FD6-FB2A6A0149DA}"/>
    <cellStyle name="Standard 20 2 2 3 2" xfId="35376" xr:uid="{9FD6D145-7A29-4E3C-9580-714DA6EF4983}"/>
    <cellStyle name="Standard 20 2 2 4" xfId="15008" xr:uid="{DA430DC4-C4D3-4DBD-9EFB-D1452E531353}"/>
    <cellStyle name="Standard 20 2 2 4 2" xfId="35377" xr:uid="{24F530BB-B7AB-4C7A-9D31-13DC7A96773B}"/>
    <cellStyle name="Standard 20 2 2 5" xfId="35378" xr:uid="{085E92D7-96EA-4FD2-A45D-8D9796DFB54D}"/>
    <cellStyle name="Standard 20 2 3" xfId="15009" xr:uid="{08C6E57E-7CB9-42F4-8E4D-E22585E7808B}"/>
    <cellStyle name="Standard 20 2 3 2" xfId="15010" xr:uid="{B9314E54-AC30-4A12-8AA9-D325E32F8593}"/>
    <cellStyle name="Standard 20 2 3 2 2" xfId="35379" xr:uid="{3563DB64-A11B-4B65-BDC2-D019C5A97BD5}"/>
    <cellStyle name="Standard 20 2 3 3" xfId="15011" xr:uid="{0B95F22E-2214-4D07-BC4D-948C87DC1012}"/>
    <cellStyle name="Standard 20 2 3 3 2" xfId="35380" xr:uid="{4FE1B79D-866C-475D-A1BE-889D9C452627}"/>
    <cellStyle name="Standard 20 2 3 4" xfId="35381" xr:uid="{658D2BBD-36A2-4805-B166-BA653BD3A4C8}"/>
    <cellStyle name="Standard 20 2 4" xfId="15012" xr:uid="{99EB656C-D131-470E-932C-A4F56D080C23}"/>
    <cellStyle name="Standard 20 2 4 2" xfId="35382" xr:uid="{5D5B61B8-C1A0-4213-ABAD-4F3C12BE25CD}"/>
    <cellStyle name="Standard 20 2 5" xfId="15013" xr:uid="{3133A8EF-8042-4126-8CC8-7D8559D4B121}"/>
    <cellStyle name="Standard 20 2 5 2" xfId="35383" xr:uid="{8A9F41A4-07AD-4279-BBA5-9C67731137AF}"/>
    <cellStyle name="Standard 20 2 6" xfId="35384" xr:uid="{13FF915E-E57E-47FC-B03C-A0D7D902A02E}"/>
    <cellStyle name="Standard 20 3" xfId="15014" xr:uid="{9EE15EEF-A6D8-44A6-83B1-03022B5C671F}"/>
    <cellStyle name="Standard 20 3 2" xfId="15015" xr:uid="{CEC441E6-0C16-45C6-AACC-0D614F7BB53C}"/>
    <cellStyle name="Standard 20 3 2 2" xfId="15016" xr:uid="{60D9A348-C9A8-48BE-8C26-A776A1498EFB}"/>
    <cellStyle name="Standard 20 3 2 2 2" xfId="35385" xr:uid="{AA8DC3B2-33FF-4D30-AD0F-BAA15D9D1857}"/>
    <cellStyle name="Standard 20 3 2 3" xfId="15017" xr:uid="{D917D50F-80C7-4A2D-BCD9-F060EF7A907F}"/>
    <cellStyle name="Standard 20 3 2 3 2" xfId="35386" xr:uid="{64818DCC-023D-49F3-B83F-A37791CB3507}"/>
    <cellStyle name="Standard 20 3 2 4" xfId="35387" xr:uid="{78E43021-1C94-4B5C-B8F1-F7C8FF873C28}"/>
    <cellStyle name="Standard 20 3 3" xfId="15018" xr:uid="{64D6DC3E-47C0-47C1-8FD6-A694621FBF41}"/>
    <cellStyle name="Standard 20 3 3 2" xfId="35388" xr:uid="{9576F7D0-FFDC-4AEB-AEF2-762C2633A27D}"/>
    <cellStyle name="Standard 20 3 4" xfId="15019" xr:uid="{325AFF5C-388C-4E62-A904-EB7194681474}"/>
    <cellStyle name="Standard 20 3 4 2" xfId="35389" xr:uid="{2C53398B-FF7A-43C1-9E9E-B3D048F541FB}"/>
    <cellStyle name="Standard 20 3 5" xfId="35390" xr:uid="{BF221F60-49ED-4246-852D-ABF54682A5FC}"/>
    <cellStyle name="Standard 20 4" xfId="15020" xr:uid="{19A29B83-0E6E-4D81-983B-79076A641EFA}"/>
    <cellStyle name="Standard 20 4 2" xfId="15021" xr:uid="{4591D5EE-14E6-4608-9F75-6DFA34F20335}"/>
    <cellStyle name="Standard 20 4 2 2" xfId="35391" xr:uid="{EDE51913-EA68-4F58-9636-24293A4E5F90}"/>
    <cellStyle name="Standard 20 4 3" xfId="15022" xr:uid="{B93C2111-D1B3-4AAA-B468-0BD79B537A76}"/>
    <cellStyle name="Standard 20 4 3 2" xfId="35392" xr:uid="{EFEDA674-75BD-470C-A6EF-092B616552EB}"/>
    <cellStyle name="Standard 20 4 4" xfId="35393" xr:uid="{1437F09E-59D7-4E62-9040-83110B4156B9}"/>
    <cellStyle name="Standard 20 5" xfId="15023" xr:uid="{B6A5E169-263D-426D-896F-E0302FC43953}"/>
    <cellStyle name="Standard 20 5 2" xfId="35394" xr:uid="{CFC177A5-DD9B-4027-8D5D-8DBCBF397890}"/>
    <cellStyle name="Standard 20 6" xfId="15024" xr:uid="{ACAA7202-2B12-4A50-8583-37A5F34D5FBE}"/>
    <cellStyle name="Standard 20 6 2" xfId="35395" xr:uid="{F7D370BD-E770-465A-9B6D-6FC8E995746F}"/>
    <cellStyle name="Standard 20 7" xfId="35396" xr:uid="{1E1F2081-7E85-4BF9-ABBF-3B966913F02C}"/>
    <cellStyle name="Standard 21" xfId="15025" xr:uid="{2DD293B7-2CB2-4A8F-B062-9263EC6476BD}"/>
    <cellStyle name="Standard 21 2" xfId="15026" xr:uid="{ABC62C85-FF2D-4117-9760-32B60CC655D3}"/>
    <cellStyle name="Standard 21 2 2" xfId="15027" xr:uid="{140CE4A4-2AFF-4552-9C2B-BF8F3452B3F3}"/>
    <cellStyle name="Standard 21 2 2 2" xfId="15028" xr:uid="{0EE49CCD-3254-4A18-AC89-D94EA85940DC}"/>
    <cellStyle name="Standard 21 2 2 2 2" xfId="15029" xr:uid="{3ADD144A-3254-4DD2-9DC7-D01905990D01}"/>
    <cellStyle name="Standard 21 2 2 2 2 2" xfId="35397" xr:uid="{A00FB846-5568-4558-A2AA-86D3E32A562E}"/>
    <cellStyle name="Standard 21 2 2 2 3" xfId="15030" xr:uid="{0FBBD890-DBB0-4C8A-929A-4ED9965AA7B1}"/>
    <cellStyle name="Standard 21 2 2 2 3 2" xfId="35398" xr:uid="{F285524F-187B-4BE2-B212-52EB856F4D7D}"/>
    <cellStyle name="Standard 21 2 2 2 4" xfId="35399" xr:uid="{9625E47D-F8DF-4729-9FA2-149A4890376B}"/>
    <cellStyle name="Standard 21 2 2 3" xfId="15031" xr:uid="{67CC2E38-FF63-4F43-BD52-2BE36E62C8CB}"/>
    <cellStyle name="Standard 21 2 2 3 2" xfId="35400" xr:uid="{962A8B65-2259-4F7B-A12E-A7586E5F84E4}"/>
    <cellStyle name="Standard 21 2 2 4" xfId="15032" xr:uid="{573DA4BC-ED29-4AF9-90F8-0DD82E4F6BD2}"/>
    <cellStyle name="Standard 21 2 2 4 2" xfId="35401" xr:uid="{B074701B-A6C8-436E-8764-BAC0C7678801}"/>
    <cellStyle name="Standard 21 2 2 5" xfId="35402" xr:uid="{587911B7-49DF-4F10-87B9-4632909EB17E}"/>
    <cellStyle name="Standard 21 2 3" xfId="15033" xr:uid="{8C19BBCD-7B1C-487E-9708-E8EB8718E737}"/>
    <cellStyle name="Standard 21 2 3 2" xfId="15034" xr:uid="{AD7B5E53-E478-45FA-A06F-7C2440BF7E9B}"/>
    <cellStyle name="Standard 21 2 3 2 2" xfId="35403" xr:uid="{B022278A-290E-4619-AC90-B398B3C29496}"/>
    <cellStyle name="Standard 21 2 3 3" xfId="15035" xr:uid="{2CFBF319-2B65-48C4-B66A-449C7F2EF50A}"/>
    <cellStyle name="Standard 21 2 3 3 2" xfId="35404" xr:uid="{2A45C91B-8C09-45E7-8BB8-CE2CE356FE7A}"/>
    <cellStyle name="Standard 21 2 3 4" xfId="35405" xr:uid="{A5B30A18-888F-45D4-87E6-8D9FC749379E}"/>
    <cellStyle name="Standard 21 2 4" xfId="15036" xr:uid="{E5E5B013-E1BD-45FC-BE40-8A7B6A5AFE04}"/>
    <cellStyle name="Standard 21 2 4 2" xfId="35406" xr:uid="{3BCB367A-DA8E-40BE-8ED6-0A1356CB48B4}"/>
    <cellStyle name="Standard 21 2 5" xfId="15037" xr:uid="{964D4F52-BFCE-4F69-8C07-1E3676213BDD}"/>
    <cellStyle name="Standard 21 2 5 2" xfId="35407" xr:uid="{EF0DC33C-010B-4820-811C-598C6577DBC8}"/>
    <cellStyle name="Standard 21 2 6" xfId="35408" xr:uid="{393CFA8E-77A7-4FA2-A35C-96BA1A822F50}"/>
    <cellStyle name="Standard 21 3" xfId="15038" xr:uid="{EC5923B3-3623-4F35-AF1A-E01D4CAE7ACE}"/>
    <cellStyle name="Standard 21 3 2" xfId="15039" xr:uid="{49B48C0A-83AB-4D12-93E0-A98BB4C74687}"/>
    <cellStyle name="Standard 21 3 2 2" xfId="15040" xr:uid="{32A472DC-AD59-4B1C-9BC7-FE7AA2D34B93}"/>
    <cellStyle name="Standard 21 3 2 2 2" xfId="35409" xr:uid="{7A7DE6C1-476E-4362-A99E-242F185359B6}"/>
    <cellStyle name="Standard 21 3 2 3" xfId="15041" xr:uid="{BE304D4E-E3D8-4649-8BCB-AD2FCECEF815}"/>
    <cellStyle name="Standard 21 3 2 3 2" xfId="35410" xr:uid="{C0EE0F47-BDA3-4DA7-B3DB-2FB627DCE497}"/>
    <cellStyle name="Standard 21 3 2 4" xfId="35411" xr:uid="{50614A24-47D9-4D0D-BC73-264C0A9CD703}"/>
    <cellStyle name="Standard 21 3 3" xfId="15042" xr:uid="{1DB17032-A5A9-44F6-809B-FC7B3D9DDED1}"/>
    <cellStyle name="Standard 21 3 3 2" xfId="35412" xr:uid="{8918FD43-B9A7-48E7-8DE5-761DFCF2B791}"/>
    <cellStyle name="Standard 21 3 4" xfId="15043" xr:uid="{7DDC8399-6CE5-418D-B219-A2266688EA8D}"/>
    <cellStyle name="Standard 21 3 4 2" xfId="35413" xr:uid="{FE51CD02-EBEE-4DDB-A9EF-510221CA0D33}"/>
    <cellStyle name="Standard 21 3 5" xfId="35414" xr:uid="{34803E2B-5513-43AB-A5C8-62BD5CFE26FB}"/>
    <cellStyle name="Standard 21 4" xfId="15044" xr:uid="{3D50FB42-5879-4F6E-B6FD-D29AC0BCFE8B}"/>
    <cellStyle name="Standard 21 4 2" xfId="15045" xr:uid="{5748FC24-2367-4A68-AA8D-B4DD9CA30137}"/>
    <cellStyle name="Standard 21 4 2 2" xfId="35415" xr:uid="{E060BF36-9B8D-4D86-8671-FE4DB082097E}"/>
    <cellStyle name="Standard 21 4 3" xfId="15046" xr:uid="{2259DD87-58E7-4FBC-8CEC-19C5AB343A58}"/>
    <cellStyle name="Standard 21 4 3 2" xfId="35416" xr:uid="{CD2D3910-B910-4C92-94FD-87E001C67401}"/>
    <cellStyle name="Standard 21 4 4" xfId="35417" xr:uid="{80EFFC56-AC45-4F72-8CC6-E959C5A94D0D}"/>
    <cellStyle name="Standard 21 5" xfId="15047" xr:uid="{90A43671-F914-4C7D-858C-E5DB4A3CEDE0}"/>
    <cellStyle name="Standard 21 5 2" xfId="35418" xr:uid="{F9ACB678-6034-4B15-A936-49EC42DF9C85}"/>
    <cellStyle name="Standard 21 6" xfId="15048" xr:uid="{776108E7-B81A-44E0-976E-C8D896798CF7}"/>
    <cellStyle name="Standard 21 6 2" xfId="35419" xr:uid="{9E112445-1FEF-42A3-B776-4C2FB1B30263}"/>
    <cellStyle name="Standard 21 7" xfId="35420" xr:uid="{594E7023-0BB2-454D-AACD-5B9E58C48A96}"/>
    <cellStyle name="Standard 22" xfId="15049" xr:uid="{CD822811-3FB0-4429-841B-291347AC3164}"/>
    <cellStyle name="Standard 22 2" xfId="15050" xr:uid="{6DFB015F-5BDA-4170-A002-B6636FBECB16}"/>
    <cellStyle name="Standard 22 2 2" xfId="15051" xr:uid="{0A49D782-EC1F-463B-B5CB-D48B618874A0}"/>
    <cellStyle name="Standard 22 2 2 2" xfId="15052" xr:uid="{E39BE15E-87C0-4427-B86D-657E14F3EDA8}"/>
    <cellStyle name="Standard 22 2 2 2 2" xfId="15053" xr:uid="{7CDE5F4F-3BC5-4295-A1D8-56B60A7813FB}"/>
    <cellStyle name="Standard 22 2 2 2 2 2" xfId="35421" xr:uid="{2113318C-D399-4F4F-A30D-2F2F7455CAFB}"/>
    <cellStyle name="Standard 22 2 2 2 3" xfId="15054" xr:uid="{4ADEEDEB-A015-4BEB-87F2-6F5E0A85CFEF}"/>
    <cellStyle name="Standard 22 2 2 2 3 2" xfId="35422" xr:uid="{B4AE5B78-7DE5-494F-8B23-A259CD44C672}"/>
    <cellStyle name="Standard 22 2 2 2 4" xfId="35423" xr:uid="{64CDA97B-A65E-4A88-8FF5-7947473718DB}"/>
    <cellStyle name="Standard 22 2 2 3" xfId="15055" xr:uid="{DCD8E16D-9655-44FD-8B7C-CD0A449C80F0}"/>
    <cellStyle name="Standard 22 2 2 3 2" xfId="35424" xr:uid="{D98D5FA5-C8C5-4D76-BFBD-3589BC594691}"/>
    <cellStyle name="Standard 22 2 2 4" xfId="15056" xr:uid="{A92E5FEF-DB3D-4998-BE15-B3B34450F9F2}"/>
    <cellStyle name="Standard 22 2 2 4 2" xfId="35425" xr:uid="{DFBA761C-BF9D-454F-8B61-41906D2DA648}"/>
    <cellStyle name="Standard 22 2 2 5" xfId="35426" xr:uid="{F1D2CAD3-D0C3-4DA2-811C-5442F2C82F11}"/>
    <cellStyle name="Standard 22 2 3" xfId="15057" xr:uid="{4D31ACE0-E44A-4C09-A58A-26C6E6273374}"/>
    <cellStyle name="Standard 22 2 3 2" xfId="15058" xr:uid="{F2B439D0-CBFF-4770-9797-6F393BC5707D}"/>
    <cellStyle name="Standard 22 2 3 2 2" xfId="35427" xr:uid="{5781F694-B5A0-49AB-8138-A9551BF7B710}"/>
    <cellStyle name="Standard 22 2 3 3" xfId="15059" xr:uid="{CE9002DF-2FD3-468B-8F2D-204F01327A3B}"/>
    <cellStyle name="Standard 22 2 3 3 2" xfId="35428" xr:uid="{28DADC81-030F-4DB9-880E-301C2F8E4058}"/>
    <cellStyle name="Standard 22 2 3 4" xfId="35429" xr:uid="{960D8E07-930D-4B67-BE4A-B0D974CA4615}"/>
    <cellStyle name="Standard 22 2 4" xfId="15060" xr:uid="{B6C06F66-06B7-4CC6-9A10-5A21E742AAB9}"/>
    <cellStyle name="Standard 22 2 4 2" xfId="35430" xr:uid="{C6556467-96F1-4576-85DC-D413B03E79FC}"/>
    <cellStyle name="Standard 22 2 5" xfId="15061" xr:uid="{C242975B-6E48-460F-A5C4-33B9C251C6A0}"/>
    <cellStyle name="Standard 22 2 5 2" xfId="35431" xr:uid="{FC8391A4-DD89-47B5-AABB-894735A996E3}"/>
    <cellStyle name="Standard 22 2 6" xfId="35432" xr:uid="{A461E630-502A-420B-84AA-CB2759D60C08}"/>
    <cellStyle name="Standard 22 3" xfId="15062" xr:uid="{123790A7-3382-48EA-9729-773634B8CDBD}"/>
    <cellStyle name="Standard 22 3 2" xfId="15063" xr:uid="{12392DEC-9D54-4D7E-B0F4-9C67D0B4C272}"/>
    <cellStyle name="Standard 22 3 2 2" xfId="15064" xr:uid="{5CC91E5E-CB4B-415D-B40D-0541CF1A0391}"/>
    <cellStyle name="Standard 22 3 2 2 2" xfId="35433" xr:uid="{A8400911-46C7-4C25-9E53-303165D9B57C}"/>
    <cellStyle name="Standard 22 3 2 3" xfId="15065" xr:uid="{72BFD4C5-81B4-4CC8-973B-73443E607A3A}"/>
    <cellStyle name="Standard 22 3 2 3 2" xfId="35434" xr:uid="{19D8C8E4-5E65-4629-B107-C836E734FF11}"/>
    <cellStyle name="Standard 22 3 2 4" xfId="35435" xr:uid="{EBE7863F-E3E6-4D45-8DFF-6A0587452648}"/>
    <cellStyle name="Standard 22 3 3" xfId="15066" xr:uid="{5874B8AE-BD26-46E9-AD31-A9AC0F9EA74A}"/>
    <cellStyle name="Standard 22 3 3 2" xfId="35436" xr:uid="{E6135C4E-D2A4-4897-ADAB-27B37FBFDFE0}"/>
    <cellStyle name="Standard 22 3 4" xfId="15067" xr:uid="{D824948C-5EBB-4297-BDA4-D96BA739E85F}"/>
    <cellStyle name="Standard 22 3 4 2" xfId="35437" xr:uid="{F2C5E6C8-F71F-4428-A0F2-D0408DB5C3E4}"/>
    <cellStyle name="Standard 22 3 5" xfId="35438" xr:uid="{06A63DC3-A6CA-4AB7-B72E-E29A3C5C382A}"/>
    <cellStyle name="Standard 22 4" xfId="15068" xr:uid="{4002924C-E2B5-4891-B108-A37CEE5AB276}"/>
    <cellStyle name="Standard 22 4 2" xfId="15069" xr:uid="{FE320227-A250-4081-A8B7-3F896630F6CE}"/>
    <cellStyle name="Standard 22 4 2 2" xfId="35439" xr:uid="{B04C53C3-1120-427A-9D42-26AC84FA5FC4}"/>
    <cellStyle name="Standard 22 4 3" xfId="15070" xr:uid="{163790CB-2CBC-4847-89F9-C4D2C5945194}"/>
    <cellStyle name="Standard 22 4 3 2" xfId="35440" xr:uid="{E1104968-A9D7-487C-84B9-33DDE084C7D0}"/>
    <cellStyle name="Standard 22 4 4" xfId="35441" xr:uid="{7D2F1A29-9F6A-4312-922F-ACE6FB86E554}"/>
    <cellStyle name="Standard 22 5" xfId="15071" xr:uid="{9085001E-B856-4BF9-8242-769205ACC65E}"/>
    <cellStyle name="Standard 22 5 2" xfId="35442" xr:uid="{857A2BC2-AB5D-4367-88C5-1BBF673AE126}"/>
    <cellStyle name="Standard 22 6" xfId="15072" xr:uid="{7D9E5128-DB4A-44C5-840A-BBB850A737A5}"/>
    <cellStyle name="Standard 22 6 2" xfId="35443" xr:uid="{F5A93BA6-BFA1-4AFE-873C-650E0122DDC2}"/>
    <cellStyle name="Standard 22 7" xfId="35444" xr:uid="{836405CD-A570-4C66-80A8-1C2E729A8894}"/>
    <cellStyle name="Standard 23" xfId="15073" xr:uid="{DED7F735-A137-4406-AC48-B86E79328519}"/>
    <cellStyle name="Standard 23 2" xfId="15074" xr:uid="{F004A21F-F5BA-4F57-BD0F-7B35844ABF49}"/>
    <cellStyle name="Standard 23 2 2" xfId="15075" xr:uid="{EE69A61A-1F85-45CB-9653-AAD7E0B4C0BF}"/>
    <cellStyle name="Standard 23 2 2 2" xfId="15076" xr:uid="{D7F6CC91-F456-4899-B89C-51307A6E5371}"/>
    <cellStyle name="Standard 23 2 2 2 2" xfId="15077" xr:uid="{FDBC4735-557B-46E0-BB38-04213ACF53E7}"/>
    <cellStyle name="Standard 23 2 2 2 2 2" xfId="35445" xr:uid="{7876B813-3638-44B3-BCBD-EBDFCAED546D}"/>
    <cellStyle name="Standard 23 2 2 2 3" xfId="15078" xr:uid="{515AB4F4-3B63-44B9-9CB0-FED10FDD922D}"/>
    <cellStyle name="Standard 23 2 2 2 3 2" xfId="35446" xr:uid="{FE06810F-40CF-4880-A35F-77A163749012}"/>
    <cellStyle name="Standard 23 2 2 2 4" xfId="35447" xr:uid="{18061814-CC80-4FD8-A805-6899D3106074}"/>
    <cellStyle name="Standard 23 2 2 3" xfId="15079" xr:uid="{D68AB7D4-E2A6-4C9A-9473-6B982642D0F7}"/>
    <cellStyle name="Standard 23 2 2 3 2" xfId="35448" xr:uid="{F9B07136-C3B1-4EE4-BB11-FC709E74D4E6}"/>
    <cellStyle name="Standard 23 2 2 4" xfId="15080" xr:uid="{106F216D-E237-4A26-AFB7-6AD9FF2EF6EA}"/>
    <cellStyle name="Standard 23 2 2 4 2" xfId="35449" xr:uid="{76F481D1-3217-4E5C-B3E1-8CF3B042A9BB}"/>
    <cellStyle name="Standard 23 2 2 5" xfId="35450" xr:uid="{11AC93AC-742D-4428-A47F-37923B47C284}"/>
    <cellStyle name="Standard 23 2 3" xfId="15081" xr:uid="{8E0DD7EC-AE71-4C6B-924A-51D6F704A470}"/>
    <cellStyle name="Standard 23 2 3 2" xfId="15082" xr:uid="{D99D7E49-3072-4EFF-B862-51E182E9110E}"/>
    <cellStyle name="Standard 23 2 3 2 2" xfId="35451" xr:uid="{E34D9AE2-4B6E-4A30-8864-9A953702078C}"/>
    <cellStyle name="Standard 23 2 3 3" xfId="15083" xr:uid="{C45E3B5C-19AE-4486-ACB9-AEF4805B5FCF}"/>
    <cellStyle name="Standard 23 2 3 3 2" xfId="35452" xr:uid="{B3268A80-E41C-41E6-8564-63BED2AE2259}"/>
    <cellStyle name="Standard 23 2 3 4" xfId="35453" xr:uid="{C6615710-2850-49B7-9021-F246D2E67D46}"/>
    <cellStyle name="Standard 23 2 4" xfId="15084" xr:uid="{73F0446B-33E7-4E4C-9FC3-8B208BB7CDAE}"/>
    <cellStyle name="Standard 23 2 4 2" xfId="35454" xr:uid="{9D9F6FE3-3958-47D3-BF47-EFF309120E6A}"/>
    <cellStyle name="Standard 23 2 5" xfId="15085" xr:uid="{40428FC3-1650-427C-99FD-234D67B42BA5}"/>
    <cellStyle name="Standard 23 2 5 2" xfId="35455" xr:uid="{EFC69878-DEEA-4547-AEE8-B0A09FB4CCEB}"/>
    <cellStyle name="Standard 23 2 6" xfId="35456" xr:uid="{906E151E-747B-4319-A311-9427682FE58A}"/>
    <cellStyle name="Standard 23 3" xfId="15086" xr:uid="{BE9C47E0-3EBE-4F37-8227-2AA61D3056D3}"/>
    <cellStyle name="Standard 23 3 2" xfId="15087" xr:uid="{E3597DA8-4847-4897-A4C3-DB716F18DAE6}"/>
    <cellStyle name="Standard 23 3 2 2" xfId="15088" xr:uid="{290BEBCD-9987-40F3-832C-7911948F3CFA}"/>
    <cellStyle name="Standard 23 3 2 2 2" xfId="35457" xr:uid="{930221DB-6605-4843-A668-5C275866101B}"/>
    <cellStyle name="Standard 23 3 2 3" xfId="15089" xr:uid="{54301F7B-BF23-4637-89FF-D998F0B7FEF7}"/>
    <cellStyle name="Standard 23 3 2 3 2" xfId="35458" xr:uid="{0A508EBB-B507-4B6F-A29F-1B45723EAC03}"/>
    <cellStyle name="Standard 23 3 2 4" xfId="35459" xr:uid="{D1BDF962-8313-4F66-B9D5-ACA5D832746D}"/>
    <cellStyle name="Standard 23 3 3" xfId="15090" xr:uid="{395A2A80-505C-402C-BD89-6B42DEBD3277}"/>
    <cellStyle name="Standard 23 3 3 2" xfId="35460" xr:uid="{3906920B-7D14-4D62-80A0-5178671CE7EA}"/>
    <cellStyle name="Standard 23 3 4" xfId="15091" xr:uid="{DF63391D-5520-494C-ACC9-2F7140064C6F}"/>
    <cellStyle name="Standard 23 3 4 2" xfId="35461" xr:uid="{BB9165A4-B154-49A1-98B5-DD3CBF99BF22}"/>
    <cellStyle name="Standard 23 3 5" xfId="35462" xr:uid="{26661FE5-213B-4E04-88DC-42DECEB9FD18}"/>
    <cellStyle name="Standard 23 4" xfId="15092" xr:uid="{21BC7E8B-EB90-4FF7-BE07-980EEA282217}"/>
    <cellStyle name="Standard 23 4 2" xfId="15093" xr:uid="{3375EC0D-4F82-48A5-ADD3-890E42FFF108}"/>
    <cellStyle name="Standard 23 4 2 2" xfId="35463" xr:uid="{5357396A-23C7-4F5C-A51A-3862C34924B7}"/>
    <cellStyle name="Standard 23 4 3" xfId="15094" xr:uid="{FE4BB34A-3375-46A5-B91C-157B68C14723}"/>
    <cellStyle name="Standard 23 4 3 2" xfId="35464" xr:uid="{BA83118C-754F-48E9-BE9B-38992886028B}"/>
    <cellStyle name="Standard 23 4 4" xfId="35465" xr:uid="{9EEF2D7A-496F-4D03-9DBB-175FB21131F5}"/>
    <cellStyle name="Standard 23 5" xfId="15095" xr:uid="{A2C9BCB7-5301-4E7F-9139-841B6F9E2E42}"/>
    <cellStyle name="Standard 23 5 2" xfId="35466" xr:uid="{F33CAE5A-18F2-4F32-BC62-68B89C26830F}"/>
    <cellStyle name="Standard 23 6" xfId="15096" xr:uid="{369AFF3C-42C6-4135-A201-9FA88DFCD10F}"/>
    <cellStyle name="Standard 23 6 2" xfId="35467" xr:uid="{61A66288-501B-483E-9B8D-76BEF69FB83C}"/>
    <cellStyle name="Standard 23 7" xfId="35468" xr:uid="{DC04C190-B8C4-4993-8C31-34C1E72C2E72}"/>
    <cellStyle name="Standard 24" xfId="15097" xr:uid="{5F22BDA2-F134-4566-A63F-A87AC15C1280}"/>
    <cellStyle name="Standard 24 2" xfId="15098" xr:uid="{58EE8544-B51F-45DA-823E-8FF47D11BA08}"/>
    <cellStyle name="Standard 24 2 2" xfId="15099" xr:uid="{F4769E97-F08D-4621-861D-018A79F95DE3}"/>
    <cellStyle name="Standard 24 2 2 2" xfId="15100" xr:uid="{1A94E958-C4F4-420D-B568-9291FC1EFA75}"/>
    <cellStyle name="Standard 24 2 2 2 2" xfId="15101" xr:uid="{C5C33753-DA42-4335-9390-E292103CFA7D}"/>
    <cellStyle name="Standard 24 2 2 2 2 2" xfId="35469" xr:uid="{BE906266-7E06-4EEE-8AD3-974F367A9B93}"/>
    <cellStyle name="Standard 24 2 2 2 3" xfId="15102" xr:uid="{9D3674BD-3395-4E5A-A07F-0FEE0B498D6A}"/>
    <cellStyle name="Standard 24 2 2 2 3 2" xfId="35470" xr:uid="{DFABA669-05AB-4066-A615-0C72DFC03C9A}"/>
    <cellStyle name="Standard 24 2 2 2 4" xfId="35471" xr:uid="{167C5BAD-6C97-4E48-9E1A-3106EF1BB35D}"/>
    <cellStyle name="Standard 24 2 2 3" xfId="15103" xr:uid="{D163779F-7EAD-47CA-9641-C41236B8845C}"/>
    <cellStyle name="Standard 24 2 2 3 2" xfId="35472" xr:uid="{D4866513-56ED-48E0-8EC1-FBC72C2E81C1}"/>
    <cellStyle name="Standard 24 2 2 4" xfId="15104" xr:uid="{F1DDECE3-35CB-4BB7-BB1E-16CE40A5CF94}"/>
    <cellStyle name="Standard 24 2 2 4 2" xfId="35473" xr:uid="{F813CF7A-86B4-402F-8CC1-90C5CCEB5616}"/>
    <cellStyle name="Standard 24 2 2 5" xfId="35474" xr:uid="{1E070C47-8076-4A62-BA25-032C215D59E0}"/>
    <cellStyle name="Standard 24 2 3" xfId="15105" xr:uid="{2B0A98C1-FBE4-4AA9-9DD7-4ED3CDD29A18}"/>
    <cellStyle name="Standard 24 2 3 2" xfId="15106" xr:uid="{1CF4D9B1-A894-42E5-B38E-85FD9BAE5CED}"/>
    <cellStyle name="Standard 24 2 3 2 2" xfId="35475" xr:uid="{2CA6336E-E9B0-4C60-9244-5D35E4CDE276}"/>
    <cellStyle name="Standard 24 2 3 3" xfId="15107" xr:uid="{C65B49D0-03DF-4BCC-9FE8-3109FFBDC419}"/>
    <cellStyle name="Standard 24 2 3 3 2" xfId="35476" xr:uid="{AC330EEF-2C91-4809-84DF-A1042C2D50CC}"/>
    <cellStyle name="Standard 24 2 3 4" xfId="35477" xr:uid="{4BF8E188-B03B-4059-B3AB-2A93D9B43615}"/>
    <cellStyle name="Standard 24 2 4" xfId="15108" xr:uid="{AB40CC2B-C8F9-4477-8BF6-403C33D8E6A1}"/>
    <cellStyle name="Standard 24 2 4 2" xfId="35478" xr:uid="{A922905E-42AE-4E54-9604-29665556DF86}"/>
    <cellStyle name="Standard 24 2 5" xfId="15109" xr:uid="{C3A81AF7-FB37-4F07-B385-3C9976EDACF8}"/>
    <cellStyle name="Standard 24 2 5 2" xfId="35479" xr:uid="{19A8E077-FAE7-4E26-81C3-749726515E72}"/>
    <cellStyle name="Standard 24 2 6" xfId="35480" xr:uid="{89DA993C-7AE6-4254-978A-F079248DFD52}"/>
    <cellStyle name="Standard 24 3" xfId="15110" xr:uid="{838E1EC6-CCD8-4160-B1C5-CD529B829FA9}"/>
    <cellStyle name="Standard 24 3 2" xfId="15111" xr:uid="{9FEA223C-54F2-4613-9048-F28B21794415}"/>
    <cellStyle name="Standard 24 3 2 2" xfId="15112" xr:uid="{06F812C8-031C-4C7A-B5E4-F5DDC412A6AC}"/>
    <cellStyle name="Standard 24 3 2 2 2" xfId="35481" xr:uid="{6235A075-5828-4689-95E3-4E6485F4E6B8}"/>
    <cellStyle name="Standard 24 3 2 3" xfId="15113" xr:uid="{1A0C7C88-86AA-4684-AA71-0735E32CA51D}"/>
    <cellStyle name="Standard 24 3 2 3 2" xfId="35482" xr:uid="{C9DABCC4-FBA1-48AF-A984-6C55407CF941}"/>
    <cellStyle name="Standard 24 3 2 4" xfId="35483" xr:uid="{36230A52-D445-4F5F-91C5-A9165BEDD75B}"/>
    <cellStyle name="Standard 24 3 3" xfId="15114" xr:uid="{46C2E774-DE31-49F8-A448-78406EDA92D0}"/>
    <cellStyle name="Standard 24 3 3 2" xfId="35484" xr:uid="{EA40DB38-A293-4792-BB7D-45CBDDF59FDC}"/>
    <cellStyle name="Standard 24 3 4" xfId="15115" xr:uid="{8358F339-9B3D-4C76-A7D5-80F87982BF36}"/>
    <cellStyle name="Standard 24 3 4 2" xfId="35485" xr:uid="{D5EC38D6-C3BB-4DB3-B205-A97C3F049EA0}"/>
    <cellStyle name="Standard 24 3 5" xfId="35486" xr:uid="{2DCD1D5E-8D23-4A48-ABBA-02062A93DB0A}"/>
    <cellStyle name="Standard 24 4" xfId="15116" xr:uid="{2AD0147B-6A8C-4078-8361-6BFA6B7DCBDA}"/>
    <cellStyle name="Standard 24 4 2" xfId="15117" xr:uid="{4C6397C7-7D0D-442E-BCA1-96170291DC04}"/>
    <cellStyle name="Standard 24 4 2 2" xfId="35487" xr:uid="{6AC60EE7-ADFC-4327-B155-D30100AC22C8}"/>
    <cellStyle name="Standard 24 4 3" xfId="15118" xr:uid="{6ED9E2FF-5A1B-41ED-82DD-0967320B1346}"/>
    <cellStyle name="Standard 24 4 3 2" xfId="35488" xr:uid="{1A6A530E-9BC1-43CE-9571-1650781C29BE}"/>
    <cellStyle name="Standard 24 4 4" xfId="35489" xr:uid="{E8D9026C-F09C-4D6D-B7AC-2E704AAACA82}"/>
    <cellStyle name="Standard 24 5" xfId="15119" xr:uid="{E8BE56DF-C7FE-4C39-9163-5BC8631883BC}"/>
    <cellStyle name="Standard 24 5 2" xfId="35490" xr:uid="{0A3036BD-FFFD-491F-9ED7-E0648F6C2883}"/>
    <cellStyle name="Standard 24 6" xfId="15120" xr:uid="{ECD3E035-4949-4211-8D51-CE84BB01774A}"/>
    <cellStyle name="Standard 24 6 2" xfId="35491" xr:uid="{491B042C-B147-48F7-ABAC-A6E73B5797DC}"/>
    <cellStyle name="Standard 24 7" xfId="35492" xr:uid="{2668A860-AD68-4459-86DE-4E31E30AB0E5}"/>
    <cellStyle name="Standard 25" xfId="15121" xr:uid="{4842B13C-E6D4-4EE2-9D81-954B4DF23E8D}"/>
    <cellStyle name="Standard 25 2" xfId="15122" xr:uid="{058D371C-10E0-45A0-A5FB-967A5F659191}"/>
    <cellStyle name="Standard 25 2 2" xfId="15123" xr:uid="{823F27E4-B31D-480A-B0BD-DFE156799ABE}"/>
    <cellStyle name="Standard 25 2 2 2" xfId="15124" xr:uid="{9BF39C4F-0354-48FA-8A3B-85E4E47F83F5}"/>
    <cellStyle name="Standard 25 2 2 2 2" xfId="15125" xr:uid="{FCE3F7F5-2E78-4137-9142-E634DD2AFA0B}"/>
    <cellStyle name="Standard 25 2 2 2 2 2" xfId="35493" xr:uid="{36404446-B201-4F93-96E4-592127B3F3E3}"/>
    <cellStyle name="Standard 25 2 2 2 3" xfId="15126" xr:uid="{9DA90CBA-9390-4093-85D4-5EE417287A4B}"/>
    <cellStyle name="Standard 25 2 2 2 3 2" xfId="35494" xr:uid="{90975597-367F-4522-8535-95FD05717508}"/>
    <cellStyle name="Standard 25 2 2 2 4" xfId="35495" xr:uid="{F994D093-5B20-45C1-8F15-F9EB768EB236}"/>
    <cellStyle name="Standard 25 2 2 3" xfId="15127" xr:uid="{2C4302EA-1009-47F0-A04C-5AFF62D7948E}"/>
    <cellStyle name="Standard 25 2 2 3 2" xfId="35496" xr:uid="{02F1F926-87B5-4FEC-8A8B-6D813FABFB90}"/>
    <cellStyle name="Standard 25 2 2 4" xfId="15128" xr:uid="{1FA5295D-977D-47F0-97E0-BD6800303685}"/>
    <cellStyle name="Standard 25 2 2 4 2" xfId="35497" xr:uid="{4248911A-FD88-47C6-9130-61750A9D9F1D}"/>
    <cellStyle name="Standard 25 2 2 5" xfId="35498" xr:uid="{B80D23AC-9DF2-419C-8614-72392E130E58}"/>
    <cellStyle name="Standard 25 2 3" xfId="15129" xr:uid="{FF985629-5EFE-4619-9BA4-91C476F5B42C}"/>
    <cellStyle name="Standard 25 2 3 2" xfId="15130" xr:uid="{27512BE2-D76B-4ADB-AC8D-4541B6E409A0}"/>
    <cellStyle name="Standard 25 2 3 2 2" xfId="35499" xr:uid="{8AB7A4AF-03EB-4CE6-9CE9-0439C61F175C}"/>
    <cellStyle name="Standard 25 2 3 3" xfId="15131" xr:uid="{9E1647D6-9AFA-4C05-A812-2E5F6C67ABFB}"/>
    <cellStyle name="Standard 25 2 3 3 2" xfId="35500" xr:uid="{9AED8E09-8F0A-4CA4-B5FB-AEB13641BC74}"/>
    <cellStyle name="Standard 25 2 3 4" xfId="35501" xr:uid="{7C471E4F-652C-4238-AB54-012179D915B2}"/>
    <cellStyle name="Standard 25 2 4" xfId="15132" xr:uid="{8D565B71-FF23-413A-A788-DFDFF6348D2F}"/>
    <cellStyle name="Standard 25 2 4 2" xfId="35502" xr:uid="{DD5165A0-1DDD-4210-8823-0EEF9F56E10E}"/>
    <cellStyle name="Standard 25 2 5" xfId="15133" xr:uid="{044207D7-999F-4945-8D73-8D17501A20DE}"/>
    <cellStyle name="Standard 25 2 5 2" xfId="35503" xr:uid="{23E87972-29D2-43FF-A05C-47A98374D186}"/>
    <cellStyle name="Standard 25 2 6" xfId="35504" xr:uid="{6CDAB07A-802A-4FB6-A89E-5042526D7AFA}"/>
    <cellStyle name="Standard 25 3" xfId="15134" xr:uid="{565AAC81-0FD7-40F5-8CCF-61116C327DCB}"/>
    <cellStyle name="Standard 25 3 2" xfId="15135" xr:uid="{9E1EC510-B228-4224-9919-EB9799397821}"/>
    <cellStyle name="Standard 25 3 2 2" xfId="15136" xr:uid="{BBDE5BCA-B558-40FE-A1FA-827CFF3B9075}"/>
    <cellStyle name="Standard 25 3 2 2 2" xfId="35505" xr:uid="{C49D915E-03F8-417A-8F74-7C031DDF6B21}"/>
    <cellStyle name="Standard 25 3 2 3" xfId="15137" xr:uid="{BAC04D72-8C71-4A69-8B07-F2CE9B45D237}"/>
    <cellStyle name="Standard 25 3 2 3 2" xfId="35506" xr:uid="{BC95B675-C75E-4F7C-8718-B5A6DB1F37E5}"/>
    <cellStyle name="Standard 25 3 2 4" xfId="35507" xr:uid="{1A4EAD77-CEEA-4C5F-A41F-7847AEDF6311}"/>
    <cellStyle name="Standard 25 3 3" xfId="15138" xr:uid="{33E40B31-8BAB-4730-ACCB-0A51B2F94A8F}"/>
    <cellStyle name="Standard 25 3 3 2" xfId="35508" xr:uid="{ACCFC202-B166-478D-957C-7B8423543AD4}"/>
    <cellStyle name="Standard 25 3 4" xfId="15139" xr:uid="{E5E481BE-3499-44B5-AE3C-9882E05DD216}"/>
    <cellStyle name="Standard 25 3 4 2" xfId="35509" xr:uid="{68C279B9-A44F-4EDB-BA40-1E28A19AB842}"/>
    <cellStyle name="Standard 25 3 5" xfId="35510" xr:uid="{6518BA95-4A65-4CF5-B7E0-68A0B0B6C771}"/>
    <cellStyle name="Standard 25 4" xfId="15140" xr:uid="{3E83259C-35C7-4C27-8EC8-ADC95ACB3A32}"/>
    <cellStyle name="Standard 25 4 2" xfId="15141" xr:uid="{A3BD2AA8-E6F3-4382-AA49-C9F4E9A5B4CD}"/>
    <cellStyle name="Standard 25 4 2 2" xfId="35511" xr:uid="{0E353903-4A8E-47CC-8470-2659EA1B8397}"/>
    <cellStyle name="Standard 25 4 3" xfId="15142" xr:uid="{2868F27D-0DE4-41B8-B1E0-4E27DCCC72E9}"/>
    <cellStyle name="Standard 25 4 3 2" xfId="35512" xr:uid="{AFA29FAD-C891-4EB7-BA1B-4BF7D9536A16}"/>
    <cellStyle name="Standard 25 4 4" xfId="35513" xr:uid="{8B4A5372-8F37-422E-8E6A-390B52A944B3}"/>
    <cellStyle name="Standard 25 5" xfId="15143" xr:uid="{6534858F-92F6-4DE2-A4F4-50E16311B3C4}"/>
    <cellStyle name="Standard 25 5 2" xfId="35514" xr:uid="{7AB3EDD6-05C0-4FD7-8F3E-FDCF46A1BAE0}"/>
    <cellStyle name="Standard 25 6" xfId="15144" xr:uid="{FC52A984-C89E-4200-964C-1C052436C039}"/>
    <cellStyle name="Standard 25 6 2" xfId="35515" xr:uid="{000F276B-5688-468E-B623-A5FEEB151C17}"/>
    <cellStyle name="Standard 25 7" xfId="35516" xr:uid="{9C8C4D81-EB68-4B9A-A9AA-E14709BBAD2A}"/>
    <cellStyle name="Standard 26" xfId="15145" xr:uid="{7768EACB-73BF-4AD3-A7C9-9527921987F3}"/>
    <cellStyle name="Standard 26 2" xfId="15146" xr:uid="{7264B84C-D4AE-40D3-B537-ADC51DF0927F}"/>
    <cellStyle name="Standard 26 2 2" xfId="15147" xr:uid="{E00BB28A-6F29-41EF-B594-E54EE3514B24}"/>
    <cellStyle name="Standard 26 2 2 2" xfId="15148" xr:uid="{982C4B94-921B-418A-B277-85C9F8F4C8E1}"/>
    <cellStyle name="Standard 26 2 2 2 2" xfId="35517" xr:uid="{8F6609EA-DD2A-42DA-B4E4-391061AD653B}"/>
    <cellStyle name="Standard 26 2 2 3" xfId="15149" xr:uid="{87E67F6D-B007-4A43-B189-F2FEE01C0D01}"/>
    <cellStyle name="Standard 26 2 2 3 2" xfId="35518" xr:uid="{63E561A0-70A0-48D3-AFDB-81BC52E96926}"/>
    <cellStyle name="Standard 26 2 2 4" xfId="35519" xr:uid="{CC1A5108-3C0C-440E-A312-C85DDF3945E6}"/>
    <cellStyle name="Standard 26 2 3" xfId="15150" xr:uid="{99CB2530-8B31-43D6-A0CD-8E12A4C3F642}"/>
    <cellStyle name="Standard 26 2 3 2" xfId="35520" xr:uid="{A879A860-AAE5-432A-9132-0259233E5F2E}"/>
    <cellStyle name="Standard 26 2 4" xfId="15151" xr:uid="{23D406CD-EFBE-48CD-85E1-916BDDC2D1CF}"/>
    <cellStyle name="Standard 26 2 4 2" xfId="35521" xr:uid="{0A402EBD-C897-4D3D-B36C-FC8F4CA14C86}"/>
    <cellStyle name="Standard 26 2 5" xfId="35522" xr:uid="{9E3AF0DF-1E98-4F36-AE66-09BDFDE2368B}"/>
    <cellStyle name="Standard 26 3" xfId="15152" xr:uid="{396BD257-BBA0-4485-A45E-0A3729CCBD51}"/>
    <cellStyle name="Standard 26 3 2" xfId="15153" xr:uid="{5B907240-9A21-4A6A-87C9-24E90FAFE66E}"/>
    <cellStyle name="Standard 26 3 2 2" xfId="35523" xr:uid="{78B5495D-F0EC-40DA-AEEA-4470DEB22BD7}"/>
    <cellStyle name="Standard 26 3 3" xfId="15154" xr:uid="{A2F19576-AF3D-4160-99E0-EAA8C4D61D40}"/>
    <cellStyle name="Standard 26 3 3 2" xfId="35524" xr:uid="{CD8EEABF-3023-4CEC-B1F9-84557F8FF9FB}"/>
    <cellStyle name="Standard 26 3 4" xfId="35525" xr:uid="{B8ADA827-95E0-4D35-8FBB-ADBA3DEE9EF6}"/>
    <cellStyle name="Standard 26 4" xfId="15155" xr:uid="{D446B83B-70A8-45A5-AE9E-8105ABA27277}"/>
    <cellStyle name="Standard 26 4 2" xfId="35526" xr:uid="{6732B824-6C52-4040-8005-37AB61641CEC}"/>
    <cellStyle name="Standard 26 5" xfId="15156" xr:uid="{CDBCDC90-17AD-4D10-AE43-1F4EAEE7FB3D}"/>
    <cellStyle name="Standard 26 5 2" xfId="35527" xr:uid="{E17BDB21-6BC9-4A41-B10E-8BC5D57808CE}"/>
    <cellStyle name="Standard 26 6" xfId="35528" xr:uid="{14F57856-340D-4C0D-A49B-A8A64196F22F}"/>
    <cellStyle name="Standard 27" xfId="15157" xr:uid="{B81EB6CB-E950-4C0E-AA32-D5B0A176CF15}"/>
    <cellStyle name="Standard 27 2" xfId="15158" xr:uid="{B8DAC134-B6AC-45D2-B9AC-64E8FBF99E30}"/>
    <cellStyle name="Standard 27 2 2" xfId="15159" xr:uid="{5774288A-0BB8-42CC-B9BC-E7CF0FA7487B}"/>
    <cellStyle name="Standard 27 2 2 2" xfId="15160" xr:uid="{F3659A22-4C62-499F-BAB7-49A8918267FD}"/>
    <cellStyle name="Standard 27 2 2 2 2" xfId="35529" xr:uid="{AED521F0-1625-4AEF-873B-CE4AE4AB2A51}"/>
    <cellStyle name="Standard 27 2 2 3" xfId="15161" xr:uid="{D482720A-43DC-41A4-A412-F95A1FBB7B89}"/>
    <cellStyle name="Standard 27 2 2 3 2" xfId="35530" xr:uid="{BF1790A6-3D29-4E93-9EC4-C23C0515AD11}"/>
    <cellStyle name="Standard 27 2 2 4" xfId="35531" xr:uid="{83D2FDEC-88D9-4868-8C7D-392419F35D2D}"/>
    <cellStyle name="Standard 27 2 3" xfId="15162" xr:uid="{F8523242-7C7B-447D-ADEF-D43C08021F84}"/>
    <cellStyle name="Standard 27 2 3 2" xfId="35532" xr:uid="{07F9CA9D-505E-473D-B12F-2509F89CF697}"/>
    <cellStyle name="Standard 27 2 4" xfId="15163" xr:uid="{3816E3F1-86BC-48A7-ADF2-863151111DEB}"/>
    <cellStyle name="Standard 27 2 4 2" xfId="35533" xr:uid="{2C031956-4EDA-45DD-BD07-002953E89C18}"/>
    <cellStyle name="Standard 27 2 5" xfId="35534" xr:uid="{B6E8FC80-A02C-450F-B2D9-32C3E1124343}"/>
    <cellStyle name="Standard 27 3" xfId="15164" xr:uid="{D397DF5C-226F-495C-AD63-2B7D60A7D301}"/>
    <cellStyle name="Standard 27 3 2" xfId="15165" xr:uid="{69FB28E6-B1CC-43E9-814B-A1C154EAE374}"/>
    <cellStyle name="Standard 27 3 2 2" xfId="35535" xr:uid="{C5D01E33-87A4-45A4-90FA-3E35D83BE8B2}"/>
    <cellStyle name="Standard 27 3 3" xfId="15166" xr:uid="{D7A3477C-14D3-4CD7-AA83-A1708A45AA5B}"/>
    <cellStyle name="Standard 27 3 3 2" xfId="35536" xr:uid="{2D5ADF92-6EF2-495C-AACD-8DF5920A87D3}"/>
    <cellStyle name="Standard 27 3 4" xfId="35537" xr:uid="{912BFDE3-E486-4094-9614-C1FFF95D14A2}"/>
    <cellStyle name="Standard 27 4" xfId="15167" xr:uid="{FD26CB99-17EE-46D8-A4B8-CD29B2CACA2D}"/>
    <cellStyle name="Standard 27 4 2" xfId="35538" xr:uid="{79173F0E-8BBB-4E0A-8EEF-C30E5F24ABBA}"/>
    <cellStyle name="Standard 27 5" xfId="15168" xr:uid="{EE2A143B-8ABF-452C-8607-049DADBAB2D2}"/>
    <cellStyle name="Standard 27 5 2" xfId="35539" xr:uid="{C2256A55-98BB-4901-A307-7C6392D705A9}"/>
    <cellStyle name="Standard 27 6" xfId="35540" xr:uid="{AA8F1E82-B1A5-40EB-8CAD-CD075BD138D9}"/>
    <cellStyle name="Standard 28" xfId="15169" xr:uid="{23213ED8-0F8B-45E1-8DD9-ED4674F998FB}"/>
    <cellStyle name="Standard 29" xfId="15170" xr:uid="{CE91BBD8-549C-405E-BE23-0229CE16300F}"/>
    <cellStyle name="Standard 29 2" xfId="15171" xr:uid="{678D0E5C-5244-4543-B46C-55B3333E4667}"/>
    <cellStyle name="Standard 29 2 2" xfId="15172" xr:uid="{482D1C30-D935-435C-859C-172A8DF76D66}"/>
    <cellStyle name="Standard 29 2 2 2" xfId="15173" xr:uid="{A109F0A2-F522-45AA-8DEB-6F74DC65AF83}"/>
    <cellStyle name="Standard 29 2 2 2 2" xfId="35541" xr:uid="{CB542AEE-E0BF-4B04-AC84-07D2B8BD3A4F}"/>
    <cellStyle name="Standard 29 2 2 3" xfId="15174" xr:uid="{FA252255-BAED-4F0B-B556-CBEE71CDEC36}"/>
    <cellStyle name="Standard 29 2 2 3 2" xfId="35542" xr:uid="{0B56DA4C-19EE-422D-B444-4D462ECD2F91}"/>
    <cellStyle name="Standard 29 2 2 4" xfId="35543" xr:uid="{172D80A3-FAE3-462C-B2F5-28BA69A4123B}"/>
    <cellStyle name="Standard 29 2 3" xfId="15175" xr:uid="{B33C1515-045F-41AA-86F1-D27EF3ABC336}"/>
    <cellStyle name="Standard 29 2 3 2" xfId="35544" xr:uid="{06717AC2-21AD-485E-86FA-7D05FEE6FA02}"/>
    <cellStyle name="Standard 29 2 4" xfId="15176" xr:uid="{C8D3EE0F-4795-49AF-9EF8-6186B3640CC6}"/>
    <cellStyle name="Standard 29 2 4 2" xfId="35545" xr:uid="{B4C5D783-AFAE-4817-92C8-BD268BC5465C}"/>
    <cellStyle name="Standard 29 2 5" xfId="35546" xr:uid="{2E0A8879-C1E3-45E5-A21B-5967F7F842BB}"/>
    <cellStyle name="Standard 29 3" xfId="15177" xr:uid="{11AF195E-FDB6-48AD-A52C-4EED76BD9212}"/>
    <cellStyle name="Standard 29 3 2" xfId="15178" xr:uid="{5BB76657-2417-45E1-8CCD-DE68706A2C12}"/>
    <cellStyle name="Standard 29 3 2 2" xfId="35547" xr:uid="{F050B520-5393-41AE-A085-FD0268BBA3CA}"/>
    <cellStyle name="Standard 29 3 3" xfId="15179" xr:uid="{DF0F1750-AC9B-4054-9534-07D16DAB473D}"/>
    <cellStyle name="Standard 29 3 3 2" xfId="35548" xr:uid="{46AB60A5-92E1-435B-81DB-5F6E9BBED4C8}"/>
    <cellStyle name="Standard 29 3 4" xfId="35549" xr:uid="{7F4628DF-1ACC-4D5A-9F2A-4D4328BCC6D3}"/>
    <cellStyle name="Standard 29 4" xfId="15180" xr:uid="{51F794E0-C84B-4388-88EF-70D2B2BE7BD7}"/>
    <cellStyle name="Standard 29 4 2" xfId="35550" xr:uid="{ADEC4DF8-1C59-4A6B-9D2E-DEA7442DB25A}"/>
    <cellStyle name="Standard 29 5" xfId="15181" xr:uid="{6EB6BF35-F6D3-418A-BBBC-FEDEB570F798}"/>
    <cellStyle name="Standard 29 5 2" xfId="35551" xr:uid="{6CF74DF4-3D27-42B3-B966-C06F1E4CF658}"/>
    <cellStyle name="Standard 29 6" xfId="35552" xr:uid="{3A14CA7F-11D2-4727-8643-E3AFD5FFD8F0}"/>
    <cellStyle name="Standard 3" xfId="12" xr:uid="{00000000-0005-0000-0000-00000C000000}"/>
    <cellStyle name="Standard 3 2" xfId="15182" xr:uid="{BBE760C9-8578-4C90-9A7B-7BC88B39F920}"/>
    <cellStyle name="Standard 3 3" xfId="15183" xr:uid="{9AEFA39B-13A2-402F-B7D8-174E2D9A40A0}"/>
    <cellStyle name="Standard 3 4" xfId="266" xr:uid="{99EA7A1C-5744-48EC-A58A-BE70D76F3A2A}"/>
    <cellStyle name="Standard 30" xfId="15184" xr:uid="{3A62E02D-5300-4AF4-9B3D-E0BAE1239F1A}"/>
    <cellStyle name="Standard 30 2" xfId="15185" xr:uid="{D1B3A41B-8ED6-4DB9-8BA6-149DFB47094C}"/>
    <cellStyle name="Standard 30 2 2" xfId="15186" xr:uid="{85E447DD-0A8B-4732-A2DE-F05A6EC05C79}"/>
    <cellStyle name="Standard 30 2 2 2" xfId="35553" xr:uid="{09F3D61C-9F8B-439F-9113-0E6273319570}"/>
    <cellStyle name="Standard 30 2 3" xfId="15187" xr:uid="{518B138F-9510-4943-A118-97B29E647016}"/>
    <cellStyle name="Standard 30 2 3 2" xfId="35554" xr:uid="{5FDFD85E-D98F-4257-B1F7-AE3941557BCB}"/>
    <cellStyle name="Standard 30 2 4" xfId="35555" xr:uid="{8739386B-4863-4584-83B6-ABBAB68DCF8D}"/>
    <cellStyle name="Standard 30 3" xfId="15188" xr:uid="{6D35C9C5-B97C-4A03-BC62-63772948784E}"/>
    <cellStyle name="Standard 30 3 2" xfId="35556" xr:uid="{F8EB5792-0E37-4175-A168-7B7D970765CF}"/>
    <cellStyle name="Standard 30 4" xfId="15189" xr:uid="{D2854E15-6456-4514-9391-44ED89896CB8}"/>
    <cellStyle name="Standard 30 4 2" xfId="35557" xr:uid="{482B5067-DEF7-4BB8-8830-58E8FFB0E679}"/>
    <cellStyle name="Standard 30 5" xfId="35558" xr:uid="{C5034BF6-D10E-403B-B92D-E35AD8622669}"/>
    <cellStyle name="Standard 31" xfId="15190" xr:uid="{7583F0C7-2794-467E-AE74-69A0E40ED657}"/>
    <cellStyle name="Standard 32" xfId="15191" xr:uid="{ADC612EC-2323-47D1-9A95-C070EFA685CF}"/>
    <cellStyle name="Standard 32 2" xfId="35559" xr:uid="{8406D586-AB10-4FE2-9E77-60F8730D1B16}"/>
    <cellStyle name="Standard 33" xfId="15192" xr:uid="{BAF49DE8-4ED7-468A-A1BF-0F6E76EA35CB}"/>
    <cellStyle name="Standard 33 2" xfId="35560" xr:uid="{A5B501B6-260B-49EE-806D-F11AF0876131}"/>
    <cellStyle name="Standard 34" xfId="15193" xr:uid="{1B38BD1C-9918-4820-8F60-C9B4FD74735D}"/>
    <cellStyle name="Standard 34 2" xfId="35561" xr:uid="{0F748343-F69E-438D-968C-F48EC670333A}"/>
    <cellStyle name="Standard 35" xfId="15194" xr:uid="{9A4FA19A-6AD9-4F90-9BB2-3B6FC7647E94}"/>
    <cellStyle name="Standard 35 2" xfId="35562" xr:uid="{73F704F2-EBF0-4391-9EF4-404621FD465E}"/>
    <cellStyle name="Standard 36" xfId="20991" xr:uid="{420ECD87-9E30-457D-B140-108A3FBE9953}"/>
    <cellStyle name="Standard 37" xfId="40532" xr:uid="{A76DBA62-5BFD-4A4C-A646-BB897712BD84}"/>
    <cellStyle name="Standard 37 2" xfId="40540" xr:uid="{57350ABF-6264-4DEE-AD1F-1CBBF57DF212}"/>
    <cellStyle name="Standard 38" xfId="40536" xr:uid="{8D2F4708-160B-4C40-989F-C8BA5C81C142}"/>
    <cellStyle name="Standard 38 2" xfId="40544" xr:uid="{83F0D3A1-5CE4-422F-828F-3ADA76B4027B}"/>
    <cellStyle name="Standard 39" xfId="40552" xr:uid="{EE4856B5-02C6-4229-8E62-6D2D8049A2D2}"/>
    <cellStyle name="Standard 4" xfId="13" xr:uid="{00000000-0005-0000-0000-00000D000000}"/>
    <cellStyle name="Standard 40" xfId="40553" xr:uid="{FB0C1867-084D-458D-9E18-1C000AE6C3F8}"/>
    <cellStyle name="Standard 40 2" xfId="40558" xr:uid="{566B26ED-F9BA-499C-9CBE-A74CDBCD8DA7}"/>
    <cellStyle name="Standard 41" xfId="51" xr:uid="{8A9B87AC-6E43-4532-BB4B-946A53F212ED}"/>
    <cellStyle name="Standard 48" xfId="35563" xr:uid="{566A53C4-E11C-4657-9364-45D3CD67279F}"/>
    <cellStyle name="Standard 5" xfId="14" xr:uid="{00000000-0005-0000-0000-00000E000000}"/>
    <cellStyle name="Standard 5 2" xfId="557" xr:uid="{DC69DB0E-46AA-4121-AC27-0538162BD7C7}"/>
    <cellStyle name="Standard 6" xfId="15" xr:uid="{00000000-0005-0000-0000-00000F000000}"/>
    <cellStyle name="Standard 6 2" xfId="15195" xr:uid="{CA67D95D-F277-4257-A167-F648E9404B78}"/>
    <cellStyle name="Standard 6 3" xfId="561" xr:uid="{5A1D382F-A489-4E7D-8EAB-C484849986A1}"/>
    <cellStyle name="Standard 7" xfId="16" xr:uid="{00000000-0005-0000-0000-000010000000}"/>
    <cellStyle name="Standard 7 2" xfId="24" xr:uid="{45D30D84-6C16-4BF9-8574-3E3D690E649C}"/>
    <cellStyle name="Standard 7 2 2" xfId="15198" xr:uid="{1FD32D1B-C02E-4725-BBE8-EF7BA0DD40A9}"/>
    <cellStyle name="Standard 7 2 2 2" xfId="15199" xr:uid="{35CA320F-C0A1-41B1-B0D1-05A531FEDF40}"/>
    <cellStyle name="Standard 7 2 2 2 2" xfId="15200" xr:uid="{C26DB5DF-F740-42F6-84A6-DA106CBEAD25}"/>
    <cellStyle name="Standard 7 2 2 2 2 2" xfId="35564" xr:uid="{E872F71D-6CAE-43D9-A5BF-A8B13603EC72}"/>
    <cellStyle name="Standard 7 2 2 2 3" xfId="15201" xr:uid="{654908C3-961B-4D5C-8E86-605665CB87A0}"/>
    <cellStyle name="Standard 7 2 2 2 3 2" xfId="35565" xr:uid="{636725EB-F40A-4123-8F6F-88D639AEE608}"/>
    <cellStyle name="Standard 7 2 2 2 4" xfId="35566" xr:uid="{2267A019-E465-437E-B901-341ADB914630}"/>
    <cellStyle name="Standard 7 2 2 3" xfId="15202" xr:uid="{F6D0BBE3-3846-465A-A8A7-9D39265FE032}"/>
    <cellStyle name="Standard 7 2 2 3 2" xfId="35567" xr:uid="{CCAE1940-1F3E-454F-A59E-F7AE7E778C4C}"/>
    <cellStyle name="Standard 7 2 2 4" xfId="15203" xr:uid="{A7E2E381-E55D-42AC-AABE-CBFE5E4BC1F8}"/>
    <cellStyle name="Standard 7 2 2 4 2" xfId="35568" xr:uid="{9B93E4D3-BF78-4E6E-A7D2-0CC794DDC0D6}"/>
    <cellStyle name="Standard 7 2 2 5" xfId="35569" xr:uid="{8677073D-1F15-43F3-ABF0-1C339651BBF4}"/>
    <cellStyle name="Standard 7 2 3" xfId="15204" xr:uid="{8183C10F-F7D6-46C7-A3FF-5B8E7BEEC9CC}"/>
    <cellStyle name="Standard 7 2 3 2" xfId="15205" xr:uid="{CD3007EF-5366-494F-905F-51245EFFA1D9}"/>
    <cellStyle name="Standard 7 2 3 2 2" xfId="35570" xr:uid="{4AE34AB6-2738-478F-AA29-EC52A9A25373}"/>
    <cellStyle name="Standard 7 2 3 3" xfId="15206" xr:uid="{EE6098F8-E987-44D3-A1DB-DFC82A82A460}"/>
    <cellStyle name="Standard 7 2 3 3 2" xfId="35571" xr:uid="{68B366D4-EEE7-4591-BFAF-E2C39D1122F9}"/>
    <cellStyle name="Standard 7 2 3 4" xfId="35572" xr:uid="{8227F37C-C133-4357-964B-5C6BF023E81B}"/>
    <cellStyle name="Standard 7 2 4" xfId="15207" xr:uid="{A4F874EC-1A58-4006-B744-0BC06681772A}"/>
    <cellStyle name="Standard 7 2 4 2" xfId="35573" xr:uid="{95C037D3-57F0-4BF8-A60B-B1106B5B5D2A}"/>
    <cellStyle name="Standard 7 2 5" xfId="15208" xr:uid="{554F41C1-1A08-47F5-AB74-39AD0DDEFD6A}"/>
    <cellStyle name="Standard 7 2 5 2" xfId="35574" xr:uid="{B793989B-05AA-40B6-B71C-59E9B8E3AF2B}"/>
    <cellStyle name="Standard 7 2 6" xfId="35575" xr:uid="{A921DCFD-A811-459D-BB5C-8781BB2E5675}"/>
    <cellStyle name="Standard 7 2 7" xfId="15197" xr:uid="{5D8C761A-90A2-4854-8B7D-C7233E6A6FA6}"/>
    <cellStyle name="Standard 7 3" xfId="15209" xr:uid="{5385D77C-2733-40EA-A985-D2789CE1FB16}"/>
    <cellStyle name="Standard 7 3 2" xfId="15210" xr:uid="{B1DA5464-BF32-4470-BA6D-EC79076CF643}"/>
    <cellStyle name="Standard 7 3 2 2" xfId="15211" xr:uid="{999B8002-2C2A-43FA-8334-431803D6B4D9}"/>
    <cellStyle name="Standard 7 3 2 2 2" xfId="35576" xr:uid="{EA52439E-1889-4DC8-97F8-FF6193CEF566}"/>
    <cellStyle name="Standard 7 3 2 3" xfId="15212" xr:uid="{9BF29AE7-91F9-432E-9924-F63CF251607F}"/>
    <cellStyle name="Standard 7 3 2 3 2" xfId="35577" xr:uid="{1A4D537B-D69A-4BBD-81DC-568270E64C33}"/>
    <cellStyle name="Standard 7 3 2 4" xfId="35578" xr:uid="{A8D981AE-F8CC-4419-9FC3-E8F5482E8337}"/>
    <cellStyle name="Standard 7 3 3" xfId="15213" xr:uid="{BC0E5CF5-E0E4-4BF3-850B-D355533040B3}"/>
    <cellStyle name="Standard 7 3 3 2" xfId="35579" xr:uid="{7BEBB141-C313-40FB-B582-4D35AA217623}"/>
    <cellStyle name="Standard 7 3 4" xfId="15214" xr:uid="{FA77A4D9-FC07-4117-89B0-455E35E267A2}"/>
    <cellStyle name="Standard 7 3 4 2" xfId="35580" xr:uid="{AF3DEEF9-01B6-4B94-9155-1FC51B18C0F1}"/>
    <cellStyle name="Standard 7 3 5" xfId="35581" xr:uid="{B6570594-5A40-4623-8656-4CB04C9FA9EE}"/>
    <cellStyle name="Standard 7 4" xfId="15215" xr:uid="{63474B09-4CD3-4C77-A986-0F40157E1525}"/>
    <cellStyle name="Standard 7 4 2" xfId="15216" xr:uid="{C980B3C2-D8FC-4AAB-BA5B-A2C4DEA6AC46}"/>
    <cellStyle name="Standard 7 4 2 2" xfId="35582" xr:uid="{5E455C6F-B35D-4F72-B62E-31F9D6698702}"/>
    <cellStyle name="Standard 7 4 3" xfId="15217" xr:uid="{7A4F4BD4-B398-48FF-9D66-A760C39BB0DA}"/>
    <cellStyle name="Standard 7 4 3 2" xfId="35583" xr:uid="{80E38262-12CF-4595-BDDB-A4BEB0353E41}"/>
    <cellStyle name="Standard 7 4 4" xfId="35584" xr:uid="{912AB7B1-D193-4A82-944A-1CAFA9C651B0}"/>
    <cellStyle name="Standard 7 5" xfId="15218" xr:uid="{A01E3486-A9C5-49F1-BB66-500133DD9C24}"/>
    <cellStyle name="Standard 7 5 2" xfId="35585" xr:uid="{19F40993-8E56-4BBA-97D8-2AB977571BBE}"/>
    <cellStyle name="Standard 7 6" xfId="15219" xr:uid="{B034FD21-C1B7-4366-824F-F1C584B2BA80}"/>
    <cellStyle name="Standard 7 6 2" xfId="35586" xr:uid="{7512253A-12A9-4204-BF5C-8023AE22DF5B}"/>
    <cellStyle name="Standard 7 7" xfId="35587" xr:uid="{C91C6DBC-79F7-4CC5-B762-F232EEE48F95}"/>
    <cellStyle name="Standard 7 8" xfId="40548" xr:uid="{BE7428CE-C99D-43FF-B689-D03D52BE030B}"/>
    <cellStyle name="Standard 7 9" xfId="15196" xr:uid="{31775B24-BE40-420A-A455-5C5521067EE3}"/>
    <cellStyle name="Standard 8" xfId="15220" xr:uid="{C9BEAE36-D411-4248-AF4B-35332EF60F1A}"/>
    <cellStyle name="Standard 8 2" xfId="15221" xr:uid="{2E1211D7-74E3-4D23-92D0-44517F05DB9F}"/>
    <cellStyle name="Standard 8 2 2" xfId="15222" xr:uid="{1E0E8F25-C11D-4A7C-A449-D5EEF1152DBC}"/>
    <cellStyle name="Standard 8 2 2 2" xfId="15223" xr:uid="{E62343AD-F965-4908-A83A-2527AAC8AD96}"/>
    <cellStyle name="Standard 8 2 2 2 2" xfId="15224" xr:uid="{C17973C5-35B6-48FA-BFC5-DD6B5D970DFB}"/>
    <cellStyle name="Standard 8 2 2 2 2 2" xfId="35588" xr:uid="{293D702A-0E83-49A9-9C1D-A377E702CD88}"/>
    <cellStyle name="Standard 8 2 2 2 3" xfId="15225" xr:uid="{8D6F558E-1393-4A97-820C-F44134430883}"/>
    <cellStyle name="Standard 8 2 2 2 3 2" xfId="35589" xr:uid="{D3C8E8FE-49B5-4068-A9B2-81CDEB60D62D}"/>
    <cellStyle name="Standard 8 2 2 2 4" xfId="35590" xr:uid="{BC35B571-556C-458C-A1CB-7670D0E09716}"/>
    <cellStyle name="Standard 8 2 2 3" xfId="15226" xr:uid="{FAC3902D-68EA-415B-821B-D62165DCA508}"/>
    <cellStyle name="Standard 8 2 2 3 2" xfId="35591" xr:uid="{3B794153-3B60-4BE8-B51B-8C33E86892B2}"/>
    <cellStyle name="Standard 8 2 2 4" xfId="15227" xr:uid="{92D1108C-DAE6-4AE6-A5B2-1BE8E7A4063E}"/>
    <cellStyle name="Standard 8 2 2 4 2" xfId="35592" xr:uid="{001EEDBA-DB8C-4B70-851F-ADF65F554884}"/>
    <cellStyle name="Standard 8 2 2 5" xfId="35593" xr:uid="{2CBF4123-5AAD-4555-B034-9DDFEDB2A667}"/>
    <cellStyle name="Standard 8 2 3" xfId="15228" xr:uid="{B2BA0E31-FCEC-4C0E-B1AF-353A964248AA}"/>
    <cellStyle name="Standard 8 2 3 2" xfId="15229" xr:uid="{74972394-C392-4165-A04C-138427A239C2}"/>
    <cellStyle name="Standard 8 2 3 2 2" xfId="35594" xr:uid="{8DEAD008-F016-40D2-A351-C7B5F18F96D8}"/>
    <cellStyle name="Standard 8 2 3 3" xfId="15230" xr:uid="{15D64540-77E8-4FE3-8527-151031A0BEAD}"/>
    <cellStyle name="Standard 8 2 3 3 2" xfId="35595" xr:uid="{E7760622-065A-4ADE-9022-800B0A150857}"/>
    <cellStyle name="Standard 8 2 3 4" xfId="35596" xr:uid="{27485D85-8B40-42B1-8C2E-2DC2429BF481}"/>
    <cellStyle name="Standard 8 2 4" xfId="15231" xr:uid="{BD2335E3-E5FF-45C0-899C-47B2149159F0}"/>
    <cellStyle name="Standard 8 2 4 2" xfId="35597" xr:uid="{53D177DD-B6C5-479F-BF2D-06C5BAFBB4CA}"/>
    <cellStyle name="Standard 8 2 5" xfId="15232" xr:uid="{26E74AA4-43FB-4137-B012-1D62F842F7FF}"/>
    <cellStyle name="Standard 8 2 5 2" xfId="35598" xr:uid="{78A79FEF-E21B-4406-8D3D-3C9CE04A0BB1}"/>
    <cellStyle name="Standard 8 2 6" xfId="35599" xr:uid="{4A2D57AF-E725-425E-A35E-8D70F890FD6B}"/>
    <cellStyle name="Standard 8 3" xfId="15233" xr:uid="{E4B5C998-DA91-46BB-BDB7-65B409BA0AD5}"/>
    <cellStyle name="Standard 8 3 2" xfId="15234" xr:uid="{3846D1A5-873C-4D70-85FA-7DD8B75EC9D1}"/>
    <cellStyle name="Standard 8 3 2 2" xfId="15235" xr:uid="{E6E6702E-AC9E-4197-B27E-E449525602AA}"/>
    <cellStyle name="Standard 8 3 2 2 2" xfId="35600" xr:uid="{3567E412-1EB9-4E7A-AFE7-AB4B0E0A0891}"/>
    <cellStyle name="Standard 8 3 2 3" xfId="15236" xr:uid="{0FFB50C7-0B7C-4EFB-916C-F337E6AB8694}"/>
    <cellStyle name="Standard 8 3 2 3 2" xfId="35601" xr:uid="{4EB07F19-56E2-4AEC-8238-DB33091444E4}"/>
    <cellStyle name="Standard 8 3 2 4" xfId="35602" xr:uid="{92658DA5-04D0-4FB3-A538-CD86E21B7007}"/>
    <cellStyle name="Standard 8 3 3" xfId="15237" xr:uid="{DF796A6C-CA23-44AD-A618-625D564B266B}"/>
    <cellStyle name="Standard 8 3 3 2" xfId="35603" xr:uid="{136CA9C3-E471-4876-8851-D48FC9411078}"/>
    <cellStyle name="Standard 8 3 4" xfId="15238" xr:uid="{46434807-52C7-44F7-8E3A-5D8B7211ECF7}"/>
    <cellStyle name="Standard 8 3 4 2" xfId="35604" xr:uid="{5478B977-95A7-446A-B672-900387F8347C}"/>
    <cellStyle name="Standard 8 3 5" xfId="35605" xr:uid="{B7315A8B-5B52-43CF-8F33-049073689BEA}"/>
    <cellStyle name="Standard 8 4" xfId="15239" xr:uid="{4A50C49B-B035-4A9E-A542-C29B942EFCFC}"/>
    <cellStyle name="Standard 8 4 2" xfId="15240" xr:uid="{1B9ABEF9-FC48-47D4-9826-9B6077325DAA}"/>
    <cellStyle name="Standard 8 4 2 2" xfId="35606" xr:uid="{5DDDE4F5-DF68-4013-9766-F7399C2F665C}"/>
    <cellStyle name="Standard 8 4 3" xfId="15241" xr:uid="{A46FCD25-F3D2-4619-BD6F-EF34ABEA34E9}"/>
    <cellStyle name="Standard 8 4 3 2" xfId="35607" xr:uid="{85BCEE11-7963-4A4F-939A-53EE24DB8C2B}"/>
    <cellStyle name="Standard 8 4 4" xfId="35608" xr:uid="{4217F1ED-88E9-4F17-B064-D17FB7FB9063}"/>
    <cellStyle name="Standard 8 5" xfId="15242" xr:uid="{395194C8-E591-488E-AB50-8FAC047958E0}"/>
    <cellStyle name="Standard 8 5 2" xfId="35609" xr:uid="{5667866D-F2F3-4F18-9C1A-3911FB85A8FD}"/>
    <cellStyle name="Standard 8 6" xfId="15243" xr:uid="{D53B7843-6DDE-4ED1-A9CA-9A1590EE2992}"/>
    <cellStyle name="Standard 8 6 2" xfId="35610" xr:uid="{3972DDAC-8607-4BEA-90AF-7ADC837D12C1}"/>
    <cellStyle name="Standard 8 7" xfId="35611" xr:uid="{4ED55EC3-A7C7-40C5-B121-15C9A706FE5A}"/>
    <cellStyle name="Standard 9" xfId="15244" xr:uid="{35D94AEE-1D93-4F4F-BA49-47A19EE955D2}"/>
    <cellStyle name="Standard 9 2" xfId="15245" xr:uid="{DDC8D793-FD2D-4644-A3AD-596784702DA8}"/>
    <cellStyle name="Standard 9 2 2" xfId="15246" xr:uid="{A5114DB5-D3EB-4075-A9B6-8A313E8AADB8}"/>
    <cellStyle name="Standard 9 2 2 2" xfId="15247" xr:uid="{A17D82E9-2C92-4E1D-BFE3-5FC0CD652576}"/>
    <cellStyle name="Standard 9 2 2 2 2" xfId="15248" xr:uid="{D2120FBE-0264-478E-A963-7AD1BC2ECB78}"/>
    <cellStyle name="Standard 9 2 2 2 2 2" xfId="35612" xr:uid="{E59D67B8-1DD3-44D3-BA83-0B1E3DCE5042}"/>
    <cellStyle name="Standard 9 2 2 2 3" xfId="15249" xr:uid="{6A274AEA-396E-426A-9014-217770C778FC}"/>
    <cellStyle name="Standard 9 2 2 2 3 2" xfId="35613" xr:uid="{D4231F7A-1CDB-446F-B376-4B8A8E0274B5}"/>
    <cellStyle name="Standard 9 2 2 2 4" xfId="35614" xr:uid="{74155BAD-E566-42C1-B450-D4D2D81324D2}"/>
    <cellStyle name="Standard 9 2 2 3" xfId="15250" xr:uid="{C7D77F6D-CF73-4AFD-B35D-C21053719315}"/>
    <cellStyle name="Standard 9 2 2 3 2" xfId="35615" xr:uid="{5124207A-8B46-45B5-8403-D6F5DC9304D2}"/>
    <cellStyle name="Standard 9 2 2 4" xfId="15251" xr:uid="{7AF0386C-1047-4E08-B419-69934F177039}"/>
    <cellStyle name="Standard 9 2 2 4 2" xfId="35616" xr:uid="{45C245D0-69E5-42A2-8BB8-A8658288D914}"/>
    <cellStyle name="Standard 9 2 2 5" xfId="35617" xr:uid="{464CDF8B-700C-4862-9560-AB40A8D5BDF7}"/>
    <cellStyle name="Standard 9 2 3" xfId="15252" xr:uid="{94724104-F113-4C35-996A-55583C4BCEB8}"/>
    <cellStyle name="Standard 9 2 3 2" xfId="15253" xr:uid="{3CBFD38C-5F09-479C-BB44-E2F1B1C4B14E}"/>
    <cellStyle name="Standard 9 2 3 2 2" xfId="35618" xr:uid="{8B5F640F-3249-4D34-BF62-230E455A6B66}"/>
    <cellStyle name="Standard 9 2 3 3" xfId="15254" xr:uid="{A886A2E8-D88B-4D17-9C24-EC58AB0B5BE9}"/>
    <cellStyle name="Standard 9 2 3 3 2" xfId="35619" xr:uid="{154EDC51-6C16-4FC3-8922-A6A8C28503D2}"/>
    <cellStyle name="Standard 9 2 3 4" xfId="35620" xr:uid="{DC4950FB-5C1F-44D2-958B-E34FA42E9F4C}"/>
    <cellStyle name="Standard 9 2 4" xfId="15255" xr:uid="{D5F933CA-DF77-4DA4-A8E8-6462FBD2B685}"/>
    <cellStyle name="Standard 9 2 4 2" xfId="35621" xr:uid="{E9708227-2128-4930-8ADC-537A72701433}"/>
    <cellStyle name="Standard 9 2 5" xfId="15256" xr:uid="{CE1C85A6-DF0A-447F-B5FD-C6A4F7908058}"/>
    <cellStyle name="Standard 9 2 5 2" xfId="35622" xr:uid="{E64D91FA-4D39-45A8-A096-19081A7ECB81}"/>
    <cellStyle name="Standard 9 2 6" xfId="35623" xr:uid="{C7C989FA-3AEE-41CC-B6F3-B9D499AC9C2D}"/>
    <cellStyle name="Standard 9 3" xfId="15257" xr:uid="{B5FFD4AB-B654-4631-A66D-8D6CDEE734DB}"/>
    <cellStyle name="Standard 9 3 2" xfId="15258" xr:uid="{7467AFF8-FFF7-4213-BCC6-81986D211C9F}"/>
    <cellStyle name="Standard 9 3 2 2" xfId="15259" xr:uid="{B624CB22-AF4A-4A2D-B14C-5E65EC125068}"/>
    <cellStyle name="Standard 9 3 2 2 2" xfId="35624" xr:uid="{6C3098A1-3E5F-4120-AAF2-F6D02BAF6017}"/>
    <cellStyle name="Standard 9 3 2 3" xfId="15260" xr:uid="{DB40CC87-57C5-409A-8D2E-EFB94FA9C379}"/>
    <cellStyle name="Standard 9 3 2 3 2" xfId="35625" xr:uid="{592566D8-64DA-46A9-AA37-087EA9DFEE52}"/>
    <cellStyle name="Standard 9 3 2 4" xfId="35626" xr:uid="{A067C7DF-0EAB-411F-990E-7641EED82574}"/>
    <cellStyle name="Standard 9 3 3" xfId="15261" xr:uid="{690EB772-26A5-4D83-81C8-1E2302A734AF}"/>
    <cellStyle name="Standard 9 3 3 2" xfId="35627" xr:uid="{8CF3B12D-64DD-49CD-99CF-84B550309339}"/>
    <cellStyle name="Standard 9 3 4" xfId="15262" xr:uid="{10462F48-9D98-4E8F-A134-E0461F125919}"/>
    <cellStyle name="Standard 9 3 4 2" xfId="35628" xr:uid="{CEAAAAC7-656F-4656-BC62-CC1119ABFC3A}"/>
    <cellStyle name="Standard 9 3 5" xfId="35629" xr:uid="{21A5DCF7-9B69-4DD9-B3DD-04F861F023F4}"/>
    <cellStyle name="Standard 9 4" xfId="15263" xr:uid="{E87B5325-E887-4773-B38C-FB8E3F61A40A}"/>
    <cellStyle name="Standard 9 4 2" xfId="15264" xr:uid="{4C7C84FA-985F-443C-8941-5556974BF778}"/>
    <cellStyle name="Standard 9 4 2 2" xfId="35630" xr:uid="{E93823AA-5BD5-44D9-A5AF-C77B85E69597}"/>
    <cellStyle name="Standard 9 4 3" xfId="15265" xr:uid="{1C37D55E-94B5-404A-80BD-2C79CC1298F8}"/>
    <cellStyle name="Standard 9 4 3 2" xfId="35631" xr:uid="{39C39ED1-9338-489C-BCA1-3F52F2CADCDA}"/>
    <cellStyle name="Standard 9 4 4" xfId="35632" xr:uid="{760DBD15-8A3F-46EF-9570-D5ADDEE2750C}"/>
    <cellStyle name="Standard 9 5" xfId="15266" xr:uid="{ECF2B87B-482E-4913-96E8-EBBF5A24FE29}"/>
    <cellStyle name="Standard 9 5 2" xfId="35633" xr:uid="{5C4D5D21-742D-4D48-83C2-2BF50BC39658}"/>
    <cellStyle name="Standard 9 6" xfId="15267" xr:uid="{726FFADA-5FD3-476F-B45B-69D91EC252F0}"/>
    <cellStyle name="Standard 9 6 2" xfId="35634" xr:uid="{BF18C442-DC65-45F0-8C0A-B7EE4A3DD88F}"/>
    <cellStyle name="Standard 9 7" xfId="35635" xr:uid="{4E2E560B-85DF-49A9-9518-EF531983F593}"/>
    <cellStyle name="Stil 1" xfId="240" xr:uid="{5E0D7631-80EC-4A5F-9506-47931474BC33}"/>
    <cellStyle name="Style 1" xfId="472" xr:uid="{FC8A4FAE-C568-4E20-90D1-A5B4B922E228}"/>
    <cellStyle name="Style 1 2" xfId="15268" xr:uid="{F16415E0-9544-4FC9-8954-C1A73E5C4FE4}"/>
    <cellStyle name="Style 1 3" xfId="15269" xr:uid="{48131FD0-344A-444D-A302-7D9CCFA5B352}"/>
    <cellStyle name="subhead" xfId="241" xr:uid="{3FAF90BB-4EE7-4474-9B1C-C82F61E520AE}"/>
    <cellStyle name="TabSumme1" xfId="473" xr:uid="{CE0DCC90-81D7-45A5-84E3-A61298CAAE4D}"/>
    <cellStyle name="TabSumme2" xfId="474" xr:uid="{14EFB360-B8DC-4FAF-BE1C-4E88A8CE54A0}"/>
    <cellStyle name="TabÜberschr1" xfId="475" xr:uid="{2CD2CB85-A6DE-487B-9269-85E79B329BE6}"/>
    <cellStyle name="TabÜberschr2" xfId="476" xr:uid="{11BD0A1B-F473-4FE9-B4EC-159018128ACC}"/>
    <cellStyle name="test" xfId="242" xr:uid="{115D5EE9-221B-4B9B-A06B-BD001D915765}"/>
    <cellStyle name="test 2" xfId="15270" xr:uid="{D53AEE06-376C-4FEA-ADFF-87D88E1BA0D3}"/>
    <cellStyle name="Text" xfId="477" xr:uid="{5DBA8F55-50EC-466C-BC26-024BF2484664}"/>
    <cellStyle name="Text • 10 f" xfId="478" xr:uid="{397FCD65-86A4-4E22-95B7-A4C61FF6B42E}"/>
    <cellStyle name="Text • 11 f" xfId="479" xr:uid="{471A4609-7906-486E-8919-67E7D3F8C399}"/>
    <cellStyle name="Text 10" xfId="15271" xr:uid="{D6A797E6-F80D-4844-87E7-B2528CC3A61E}"/>
    <cellStyle name="Text 10 10" xfId="15272" xr:uid="{1AC93729-9C88-43CC-8851-F73AC6FBAB1F}"/>
    <cellStyle name="Text 10 11" xfId="15273" xr:uid="{A1321A15-78A5-4B21-89BC-FC2ABBCFD676}"/>
    <cellStyle name="Text 10 12" xfId="15274" xr:uid="{FC22B9EA-6CBD-4471-B5EC-34CF2A1A4F17}"/>
    <cellStyle name="Text 10 13" xfId="15275" xr:uid="{0B71A1C5-B0C5-424B-8666-7C1634C7C66C}"/>
    <cellStyle name="Text 10 14" xfId="15276" xr:uid="{D8307B93-0A1B-493A-B3BB-9547700310E7}"/>
    <cellStyle name="Text 10 2" xfId="15277" xr:uid="{F96444C7-F37A-43E6-94B5-930D97893715}"/>
    <cellStyle name="Text 10 2 10" xfId="15278" xr:uid="{B8E3523B-26A4-4B20-8D0B-D376EDEBC00F}"/>
    <cellStyle name="Text 10 2 11" xfId="15279" xr:uid="{3F729E12-D5AA-4896-956E-D831F29FBC75}"/>
    <cellStyle name="Text 10 2 12" xfId="15280" xr:uid="{CBAAAB07-86BF-419C-A81B-A7FF971329F5}"/>
    <cellStyle name="Text 10 2 13" xfId="15281" xr:uid="{52EDC029-AB37-4AFD-AC90-80D88A9E6B46}"/>
    <cellStyle name="Text 10 2 2" xfId="15282" xr:uid="{D416042A-EB66-4720-BA51-36D28E678B1F}"/>
    <cellStyle name="Text 10 2 3" xfId="15283" xr:uid="{843F0492-5654-4ABF-8D0D-8321C0560CD8}"/>
    <cellStyle name="Text 10 2 4" xfId="15284" xr:uid="{39FC1A34-D416-4070-BD48-E7F4C5B16ED0}"/>
    <cellStyle name="Text 10 2 5" xfId="15285" xr:uid="{F851FECC-5113-4784-9060-D1C8B6BB669F}"/>
    <cellStyle name="Text 10 2 6" xfId="15286" xr:uid="{0C0010A1-34FD-4C6C-9EE1-C94A3058CEC4}"/>
    <cellStyle name="Text 10 2 7" xfId="15287" xr:uid="{C8A27B7B-E3BB-482C-A3C3-A83C4E997209}"/>
    <cellStyle name="Text 10 2 8" xfId="15288" xr:uid="{3BA22BF3-6B03-43CE-AB7C-E364E24DE25F}"/>
    <cellStyle name="Text 10 2 9" xfId="15289" xr:uid="{EE93A828-0903-4E47-87F0-9ABB56E4B58C}"/>
    <cellStyle name="Text 10 3" xfId="15290" xr:uid="{0C63DDCD-E3B7-4F35-89EA-9E248A31470C}"/>
    <cellStyle name="Text 10 4" xfId="15291" xr:uid="{8F8FCC70-B588-41CE-8AB9-A5E187B4F28E}"/>
    <cellStyle name="Text 10 5" xfId="15292" xr:uid="{15C4F7F6-2A51-4CDD-A803-BEE326628910}"/>
    <cellStyle name="Text 10 6" xfId="15293" xr:uid="{B8997669-55DA-4F5E-B8BF-ED122D2318D3}"/>
    <cellStyle name="Text 10 7" xfId="15294" xr:uid="{7B68576F-0DAA-4325-AA2F-0966B5595208}"/>
    <cellStyle name="Text 10 8" xfId="15295" xr:uid="{87F6C7AB-CAAE-4AD8-BB1F-957986510471}"/>
    <cellStyle name="Text 10 9" xfId="15296" xr:uid="{BA7E9EBF-AEBB-4BCA-8234-D313487CB752}"/>
    <cellStyle name="Text 11" xfId="15297" xr:uid="{D416F5E3-0FC0-411B-95E2-CBC8ACC056D1}"/>
    <cellStyle name="Text 11 10" xfId="15298" xr:uid="{33365FD4-AA85-4FA1-A20C-B2CE861A2777}"/>
    <cellStyle name="Text 11 11" xfId="15299" xr:uid="{BA9C2387-8E07-420D-976A-7306CF2AB5AA}"/>
    <cellStyle name="Text 11 12" xfId="15300" xr:uid="{2CF6A5AD-630F-474E-BA93-60E86D9D0B8F}"/>
    <cellStyle name="Text 11 13" xfId="15301" xr:uid="{B7EF5CE7-00B2-4A8A-9A84-0E39809102F1}"/>
    <cellStyle name="Text 11 14" xfId="15302" xr:uid="{453A360B-B625-4388-904C-6BB95DF315CF}"/>
    <cellStyle name="Text 11 2" xfId="15303" xr:uid="{7FD34867-F3CE-457E-9F47-EB384DF0F012}"/>
    <cellStyle name="Text 11 2 10" xfId="15304" xr:uid="{274E8B41-080D-4718-9B5C-783D61ABB69C}"/>
    <cellStyle name="Text 11 2 11" xfId="15305" xr:uid="{2739039F-6BF4-4226-85AC-ED168F862E51}"/>
    <cellStyle name="Text 11 2 12" xfId="15306" xr:uid="{2E7F0568-ECDC-4B2D-A7B2-DF85B118986C}"/>
    <cellStyle name="Text 11 2 13" xfId="15307" xr:uid="{3605DCC0-3A53-4162-8BA4-EAE13414D93D}"/>
    <cellStyle name="Text 11 2 2" xfId="15308" xr:uid="{8ED04328-904B-4EED-AC00-0D59F0ADB43F}"/>
    <cellStyle name="Text 11 2 3" xfId="15309" xr:uid="{8A389324-6CE4-4F9E-A8BB-6C962DB42604}"/>
    <cellStyle name="Text 11 2 4" xfId="15310" xr:uid="{8264533F-7B90-447B-8F66-FA67069D9C4B}"/>
    <cellStyle name="Text 11 2 5" xfId="15311" xr:uid="{523A3289-9D1B-4EE5-AA16-1D1CF6F63BF2}"/>
    <cellStyle name="Text 11 2 6" xfId="15312" xr:uid="{2F7FBDD2-BA43-42A0-A317-D553C1B8441D}"/>
    <cellStyle name="Text 11 2 7" xfId="15313" xr:uid="{8E66E973-A778-41BF-A889-33106C48C236}"/>
    <cellStyle name="Text 11 2 8" xfId="15314" xr:uid="{96322D0F-4345-4BEE-AE56-7B94CEB5D0D2}"/>
    <cellStyle name="Text 11 2 9" xfId="15315" xr:uid="{EBAC1FEE-CFFF-44F2-8771-01CC196DBEDF}"/>
    <cellStyle name="Text 11 3" xfId="15316" xr:uid="{FA0D5020-6D2D-48BB-9BB9-4764B50ED393}"/>
    <cellStyle name="Text 11 4" xfId="15317" xr:uid="{45DCC14F-CF0A-4F45-B1E9-15CF42AF7FC2}"/>
    <cellStyle name="Text 11 5" xfId="15318" xr:uid="{1859DAB7-D25A-406D-8DE4-D4CB4C9A76D5}"/>
    <cellStyle name="Text 11 6" xfId="15319" xr:uid="{E2ABBE3C-DB9A-4779-AAA9-D09B154E32E6}"/>
    <cellStyle name="Text 11 7" xfId="15320" xr:uid="{27795F17-DB93-445B-A13C-A0E7ABD6618E}"/>
    <cellStyle name="Text 11 8" xfId="15321" xr:uid="{833C4506-649E-4B05-9734-1EC6CBB0E490}"/>
    <cellStyle name="Text 11 9" xfId="15322" xr:uid="{52053459-84FD-4E3C-A47E-992363A0A052}"/>
    <cellStyle name="Text 12" xfId="15323" xr:uid="{1AA5BA2B-9BBF-4244-94FB-8BEE686B9FD3}"/>
    <cellStyle name="Text 12 10" xfId="15324" xr:uid="{9E0182EF-82BC-4C8C-BED3-03AA5E4E82A7}"/>
    <cellStyle name="Text 12 11" xfId="15325" xr:uid="{9FCAA565-1C43-4918-9B12-C07A9A32623A}"/>
    <cellStyle name="Text 12 12" xfId="15326" xr:uid="{7FFACE0C-F846-45D2-AFF0-66E1FE65F0C7}"/>
    <cellStyle name="Text 12 13" xfId="15327" xr:uid="{BDCC0E38-4465-49AD-AE2F-30F873459DDE}"/>
    <cellStyle name="Text 12 14" xfId="15328" xr:uid="{2731DA15-4ECD-4B59-9F43-D2F37F031ACB}"/>
    <cellStyle name="Text 12 2" xfId="15329" xr:uid="{DB168C25-93A5-449C-B13A-BF6949F3B03D}"/>
    <cellStyle name="Text 12 2 10" xfId="15330" xr:uid="{62361CD4-70BB-4BD6-A3B7-225E0E0330A6}"/>
    <cellStyle name="Text 12 2 11" xfId="15331" xr:uid="{CB34B933-CAF6-470C-BD31-6735536DA8B2}"/>
    <cellStyle name="Text 12 2 12" xfId="15332" xr:uid="{C46204B3-7E63-47D7-A1D6-287966CC01D7}"/>
    <cellStyle name="Text 12 2 13" xfId="15333" xr:uid="{7A922860-C749-4B8F-AF74-6E102853B415}"/>
    <cellStyle name="Text 12 2 2" xfId="15334" xr:uid="{161494C4-4675-4875-8359-7514D3C1A5EB}"/>
    <cellStyle name="Text 12 2 3" xfId="15335" xr:uid="{FE2DDEAA-51B7-4E15-A993-A371DE7AE489}"/>
    <cellStyle name="Text 12 2 4" xfId="15336" xr:uid="{B726565A-247C-4939-8C38-3BBD2807474F}"/>
    <cellStyle name="Text 12 2 5" xfId="15337" xr:uid="{92BAD94B-5AC5-4695-8D31-7AA785350B9B}"/>
    <cellStyle name="Text 12 2 6" xfId="15338" xr:uid="{14EF4C20-6B6A-497B-A06F-E622EF88FA9E}"/>
    <cellStyle name="Text 12 2 7" xfId="15339" xr:uid="{3897BA13-1F7E-4F49-A47F-1D02E2C00969}"/>
    <cellStyle name="Text 12 2 8" xfId="15340" xr:uid="{60184B13-203F-4B12-97B0-6BBA19ED599C}"/>
    <cellStyle name="Text 12 2 9" xfId="15341" xr:uid="{62728662-72F7-46E2-ABE0-D79561D687BE}"/>
    <cellStyle name="Text 12 3" xfId="15342" xr:uid="{186B7330-B60C-4615-BD77-7B36911AC376}"/>
    <cellStyle name="Text 12 4" xfId="15343" xr:uid="{4D4CE2A8-7EF4-445D-A53E-BA860232D189}"/>
    <cellStyle name="Text 12 5" xfId="15344" xr:uid="{6191D91C-9EEE-4802-881B-775C25E7E457}"/>
    <cellStyle name="Text 12 6" xfId="15345" xr:uid="{427B2F90-9FF4-424C-86DF-CD3B313C47F9}"/>
    <cellStyle name="Text 12 7" xfId="15346" xr:uid="{38071425-EE57-4CF2-AF10-425FDA2C972C}"/>
    <cellStyle name="Text 12 8" xfId="15347" xr:uid="{2527A766-1046-4C93-8C48-D28EABFC0BC0}"/>
    <cellStyle name="Text 12 9" xfId="15348" xr:uid="{CAAFED16-0970-4F3C-8A81-19B47053A955}"/>
    <cellStyle name="Text 13" xfId="15349" xr:uid="{F2C56070-EAA8-4CB7-AE1E-375A320FE393}"/>
    <cellStyle name="Text 13 10" xfId="15350" xr:uid="{8D10D43C-E1F0-452D-B3C3-E8A4CF871A0B}"/>
    <cellStyle name="Text 13 11" xfId="15351" xr:uid="{0B7D1AA3-BC6E-4DB4-8D57-26C04249C19E}"/>
    <cellStyle name="Text 13 12" xfId="15352" xr:uid="{F90A2A3C-851F-4271-81EE-B04AF9AD9B84}"/>
    <cellStyle name="Text 13 13" xfId="15353" xr:uid="{0F32A41F-68B2-42EA-9BD9-91916937ED19}"/>
    <cellStyle name="Text 13 14" xfId="15354" xr:uid="{118E8EC9-9DB8-41B7-B920-C97A1CA4686B}"/>
    <cellStyle name="Text 13 2" xfId="15355" xr:uid="{D4517C1E-1D05-4CA2-AA05-7373F0CAE7D1}"/>
    <cellStyle name="Text 13 2 10" xfId="15356" xr:uid="{DCA93314-09FC-40B6-86E9-A37746D5CADF}"/>
    <cellStyle name="Text 13 2 11" xfId="15357" xr:uid="{220B627D-ADD7-402E-8B97-CA797EAD28A7}"/>
    <cellStyle name="Text 13 2 12" xfId="15358" xr:uid="{E1C49A62-1DDD-40D4-A89D-A2D15ED2EE07}"/>
    <cellStyle name="Text 13 2 13" xfId="15359" xr:uid="{07530EEE-1FAC-4422-BD66-5D56207663A9}"/>
    <cellStyle name="Text 13 2 2" xfId="15360" xr:uid="{4FA0DB02-6C19-4318-AB4A-4EFD26FD75B6}"/>
    <cellStyle name="Text 13 2 3" xfId="15361" xr:uid="{51BD1DCE-E824-48CE-A258-8E23C122CDBF}"/>
    <cellStyle name="Text 13 2 4" xfId="15362" xr:uid="{DF9640E4-FCA9-4DB6-93A8-05613B3C8269}"/>
    <cellStyle name="Text 13 2 5" xfId="15363" xr:uid="{F3DD423C-06C1-496C-8870-1EE247F2BA17}"/>
    <cellStyle name="Text 13 2 6" xfId="15364" xr:uid="{F35D77F2-EA92-4B53-88C4-B0C0DAEF36AF}"/>
    <cellStyle name="Text 13 2 7" xfId="15365" xr:uid="{F4A7D055-0237-487C-B0B7-A36B63DE6B71}"/>
    <cellStyle name="Text 13 2 8" xfId="15366" xr:uid="{2EDC4DB4-3CD1-4AAD-91B4-9AB0354D3559}"/>
    <cellStyle name="Text 13 2 9" xfId="15367" xr:uid="{08A2046A-D724-489A-9BC0-8B42833ADCDD}"/>
    <cellStyle name="Text 13 3" xfId="15368" xr:uid="{EEF11F78-2617-4B58-91E0-D2DA63F32EAC}"/>
    <cellStyle name="Text 13 4" xfId="15369" xr:uid="{03F6C454-160E-44D6-A271-33AE944D4B52}"/>
    <cellStyle name="Text 13 5" xfId="15370" xr:uid="{09855648-9EE9-493D-83DF-257CFD4BEAD4}"/>
    <cellStyle name="Text 13 6" xfId="15371" xr:uid="{3BE490E6-51A2-446A-BAF6-20EC78F3F693}"/>
    <cellStyle name="Text 13 7" xfId="15372" xr:uid="{19F5E67E-0D40-467B-91E1-D38ADD15C210}"/>
    <cellStyle name="Text 13 8" xfId="15373" xr:uid="{4E088F21-C644-48F3-BD47-A969B611256A}"/>
    <cellStyle name="Text 13 9" xfId="15374" xr:uid="{181FDF49-373F-4F52-9244-069C107B637F}"/>
    <cellStyle name="Text 14" xfId="15375" xr:uid="{6A75AD9A-D612-4683-A158-8E62E7B83B3F}"/>
    <cellStyle name="Text 14 10" xfId="15376" xr:uid="{579C39FE-36CE-46B0-BD95-4CD2BB691588}"/>
    <cellStyle name="Text 14 11" xfId="15377" xr:uid="{CA9410DA-1254-4680-B7D8-6067C8590C6A}"/>
    <cellStyle name="Text 14 12" xfId="15378" xr:uid="{8C4FE5D2-7DFB-48F6-BA36-80BDC8F6991A}"/>
    <cellStyle name="Text 14 13" xfId="15379" xr:uid="{7288BB50-07DD-42F6-8481-9708DC5F1318}"/>
    <cellStyle name="Text 14 14" xfId="15380" xr:uid="{07DB28D7-8027-4C13-BEC7-18FA02D8127D}"/>
    <cellStyle name="Text 14 2" xfId="15381" xr:uid="{A8A1FF55-3040-4C83-8FDD-DA63D834D571}"/>
    <cellStyle name="Text 14 2 10" xfId="15382" xr:uid="{C14A9C23-C4F8-416E-8211-3207114FAFCC}"/>
    <cellStyle name="Text 14 2 11" xfId="15383" xr:uid="{EEBAE6A0-584B-4825-B711-24E923232755}"/>
    <cellStyle name="Text 14 2 12" xfId="15384" xr:uid="{2CA7FDD1-EC64-448A-9A04-4D76A2A309B7}"/>
    <cellStyle name="Text 14 2 13" xfId="15385" xr:uid="{B7BDB314-8641-41E2-90B5-8773A416FC26}"/>
    <cellStyle name="Text 14 2 2" xfId="15386" xr:uid="{DEA85048-8DA8-4D6B-97AB-1CDDFF97EB88}"/>
    <cellStyle name="Text 14 2 3" xfId="15387" xr:uid="{4C1D3AA4-5384-4B44-BF2F-6FAC3F138E4E}"/>
    <cellStyle name="Text 14 2 4" xfId="15388" xr:uid="{B591E78C-7175-46F6-BA44-8A1B5DF7926C}"/>
    <cellStyle name="Text 14 2 5" xfId="15389" xr:uid="{BC27A75E-C8D4-4E7B-86BC-F4E1CD5A3935}"/>
    <cellStyle name="Text 14 2 6" xfId="15390" xr:uid="{DE43F390-6B7C-4DD7-B6A9-B702F3D2361E}"/>
    <cellStyle name="Text 14 2 7" xfId="15391" xr:uid="{11A33AE0-5B23-4159-86DD-BA17CD30B77A}"/>
    <cellStyle name="Text 14 2 8" xfId="15392" xr:uid="{D38FFC71-4D85-4EC8-B470-7D4D058F8816}"/>
    <cellStyle name="Text 14 2 9" xfId="15393" xr:uid="{926E598C-78BF-4CB6-B2D2-ABF53614C6A5}"/>
    <cellStyle name="Text 14 3" xfId="15394" xr:uid="{756DE582-F518-4563-86C4-54FD9EC2D112}"/>
    <cellStyle name="Text 14 4" xfId="15395" xr:uid="{B48BB05F-2829-49E1-8EEE-6847FBEB2C5D}"/>
    <cellStyle name="Text 14 5" xfId="15396" xr:uid="{5F27D383-BE4D-44A6-814F-44468EF23DE9}"/>
    <cellStyle name="Text 14 6" xfId="15397" xr:uid="{B7140F17-BC9A-49CF-937C-AAAD72758D92}"/>
    <cellStyle name="Text 14 7" xfId="15398" xr:uid="{6E3E5833-B0B7-4305-8453-2E0B80815CC8}"/>
    <cellStyle name="Text 14 8" xfId="15399" xr:uid="{70B677CF-C2EC-4378-BB6B-07386B3FD254}"/>
    <cellStyle name="Text 14 9" xfId="15400" xr:uid="{033F7BC2-2BE9-475D-8385-464E165329A2}"/>
    <cellStyle name="Text 15" xfId="15401" xr:uid="{CA6A3357-5FB0-47B1-9943-5D003F06AED7}"/>
    <cellStyle name="Text 15 10" xfId="15402" xr:uid="{20F65F28-AD28-4F05-9C85-52EFE9957A22}"/>
    <cellStyle name="Text 15 11" xfId="15403" xr:uid="{40012C55-652F-495F-9000-49B7FB3A27C5}"/>
    <cellStyle name="Text 15 12" xfId="15404" xr:uid="{5EE08297-598D-4CEE-A2A0-154583D5A18C}"/>
    <cellStyle name="Text 15 13" xfId="15405" xr:uid="{7F264C84-9974-472A-87B7-5F6B5A759D79}"/>
    <cellStyle name="Text 15 14" xfId="15406" xr:uid="{329003D2-DB1D-413F-9C3C-67B40FEB3968}"/>
    <cellStyle name="Text 15 2" xfId="15407" xr:uid="{086EEEB8-1122-42DE-B079-AC7C83D5E7C3}"/>
    <cellStyle name="Text 15 2 10" xfId="15408" xr:uid="{67BC4267-9A5D-4649-8D8A-E87612511232}"/>
    <cellStyle name="Text 15 2 11" xfId="15409" xr:uid="{C03278B6-091E-43DE-B1E8-D3346AA38182}"/>
    <cellStyle name="Text 15 2 12" xfId="15410" xr:uid="{90EF4316-4E59-4C84-8E39-A030B24EBF64}"/>
    <cellStyle name="Text 15 2 13" xfId="15411" xr:uid="{CA057ECA-42C5-4D08-8B6D-FDE3D7357769}"/>
    <cellStyle name="Text 15 2 2" xfId="15412" xr:uid="{D60EB15E-5C56-4EAA-B6C6-9C2FCA41F97A}"/>
    <cellStyle name="Text 15 2 3" xfId="15413" xr:uid="{3F6386B3-BF30-4E9E-B8D9-B11995EB4F24}"/>
    <cellStyle name="Text 15 2 4" xfId="15414" xr:uid="{4846DC92-8421-4776-A1D2-CC7320997BC5}"/>
    <cellStyle name="Text 15 2 5" xfId="15415" xr:uid="{292DD703-E9DF-4897-BB4C-0D96EC1462B8}"/>
    <cellStyle name="Text 15 2 6" xfId="15416" xr:uid="{0C6BCF79-0027-4D9F-A638-C046CC342D43}"/>
    <cellStyle name="Text 15 2 7" xfId="15417" xr:uid="{796F08EE-3F7F-4963-8B9A-98273A51758C}"/>
    <cellStyle name="Text 15 2 8" xfId="15418" xr:uid="{553ADFEA-CDC1-4623-9158-7E5256FC624E}"/>
    <cellStyle name="Text 15 2 9" xfId="15419" xr:uid="{1BFB8404-8237-4323-8487-898802D6AF60}"/>
    <cellStyle name="Text 15 3" xfId="15420" xr:uid="{0C3D136E-DEDB-41D9-99F4-CE8B6224F07B}"/>
    <cellStyle name="Text 15 4" xfId="15421" xr:uid="{56D21E68-7017-444F-92C7-73E88C99453E}"/>
    <cellStyle name="Text 15 5" xfId="15422" xr:uid="{E345C1CB-7A35-4DB7-ADB5-4A388DF4EA30}"/>
    <cellStyle name="Text 15 6" xfId="15423" xr:uid="{8CC37792-8716-42CD-A081-9692B4201D21}"/>
    <cellStyle name="Text 15 7" xfId="15424" xr:uid="{5B600D45-CBE2-4BCF-A157-3DA442460B3C}"/>
    <cellStyle name="Text 15 8" xfId="15425" xr:uid="{13883719-A637-4324-9A31-8BDF21299453}"/>
    <cellStyle name="Text 15 9" xfId="15426" xr:uid="{5346F61F-ADDE-446A-8083-B837FE2E3C8E}"/>
    <cellStyle name="Text 16" xfId="15427" xr:uid="{3CFDCB0E-8A26-4F78-92CA-4A81F12DB9B3}"/>
    <cellStyle name="Text 16 10" xfId="15428" xr:uid="{2CD7912E-2D6D-4169-BF26-AAF621A1C668}"/>
    <cellStyle name="Text 16 11" xfId="15429" xr:uid="{EBFC0984-070E-43A3-8C34-A63E1BE7AE8C}"/>
    <cellStyle name="Text 16 12" xfId="15430" xr:uid="{494F92C9-F30E-4670-8FB8-04E5A3A1513F}"/>
    <cellStyle name="Text 16 13" xfId="15431" xr:uid="{99FDA446-9255-4D82-A6C5-A8B600E1B20C}"/>
    <cellStyle name="Text 16 14" xfId="15432" xr:uid="{1B0AABE6-E271-4C39-B4AE-93EC91B1932A}"/>
    <cellStyle name="Text 16 2" xfId="15433" xr:uid="{AB35717B-00E0-4180-8F5A-181981ED9AAB}"/>
    <cellStyle name="Text 16 2 10" xfId="15434" xr:uid="{F66BA94C-BCFB-4AAC-8027-0CE0945E7DF3}"/>
    <cellStyle name="Text 16 2 11" xfId="15435" xr:uid="{C81DF84E-13BD-4299-898F-06B783D5CF60}"/>
    <cellStyle name="Text 16 2 12" xfId="15436" xr:uid="{C4EFCF17-4BEB-452A-978B-BC257C21A350}"/>
    <cellStyle name="Text 16 2 13" xfId="15437" xr:uid="{A0581B8D-8CF7-4A4B-A8B8-9F4984D4C38A}"/>
    <cellStyle name="Text 16 2 2" xfId="15438" xr:uid="{E8143473-736D-42A5-A35E-BA9911846C21}"/>
    <cellStyle name="Text 16 2 3" xfId="15439" xr:uid="{FE51D9EE-B6B0-46D8-A0FC-852C3AF33E21}"/>
    <cellStyle name="Text 16 2 4" xfId="15440" xr:uid="{243EBE40-6A0A-4A39-AF05-2B6E76EC606B}"/>
    <cellStyle name="Text 16 2 5" xfId="15441" xr:uid="{F98E6E82-CD3F-4E44-BEA0-92794C9886FE}"/>
    <cellStyle name="Text 16 2 6" xfId="15442" xr:uid="{D4D1583A-DE73-4718-B9FC-0215D6B8DAA1}"/>
    <cellStyle name="Text 16 2 7" xfId="15443" xr:uid="{A671BAB4-81BA-43F0-BF8C-EA14CEFA2BDF}"/>
    <cellStyle name="Text 16 2 8" xfId="15444" xr:uid="{C5759BC3-D9D9-45AE-8142-9B99F08CDAC5}"/>
    <cellStyle name="Text 16 2 9" xfId="15445" xr:uid="{91FC6BAB-8246-4A9F-A451-31FDA7307F8F}"/>
    <cellStyle name="Text 16 3" xfId="15446" xr:uid="{8166C69D-0493-445E-A39F-31AA53EF3707}"/>
    <cellStyle name="Text 16 4" xfId="15447" xr:uid="{5BE1EB9C-A4C4-4BD2-9193-845F08CBD7DC}"/>
    <cellStyle name="Text 16 5" xfId="15448" xr:uid="{B2D2DA4F-4BF5-4B1A-99A6-FBC1A207AE13}"/>
    <cellStyle name="Text 16 6" xfId="15449" xr:uid="{6BECFD3F-8529-4B83-A0E5-CF032631EA0A}"/>
    <cellStyle name="Text 16 7" xfId="15450" xr:uid="{8FF3EA77-38B3-4F98-B9FA-227C172BEEA8}"/>
    <cellStyle name="Text 16 8" xfId="15451" xr:uid="{5D0BAD83-521E-47BC-883C-33147A814BB2}"/>
    <cellStyle name="Text 16 9" xfId="15452" xr:uid="{ACB31835-488F-4D5E-A8DA-D0245AE9CB2F}"/>
    <cellStyle name="Text 17" xfId="15453" xr:uid="{2B781CE6-A973-4426-A320-F6D771638781}"/>
    <cellStyle name="Text 17 10" xfId="15454" xr:uid="{BAAE6BBD-C47A-4F84-B253-5DC38CBDAD32}"/>
    <cellStyle name="Text 17 11" xfId="15455" xr:uid="{9B202E18-B842-4157-BF9E-4AB0826C9BD1}"/>
    <cellStyle name="Text 17 12" xfId="15456" xr:uid="{92DD1EF2-CB15-4399-9EBE-FE29D9A4C7EF}"/>
    <cellStyle name="Text 17 13" xfId="15457" xr:uid="{D1DBD38A-1EEE-41CF-AD46-2893F8D91E13}"/>
    <cellStyle name="Text 17 14" xfId="15458" xr:uid="{FD08892C-1AE1-4CDF-8256-9E4CA946FC2A}"/>
    <cellStyle name="Text 17 2" xfId="15459" xr:uid="{EAF3487F-1359-499F-BEA5-22B8BF3AC76B}"/>
    <cellStyle name="Text 17 2 10" xfId="15460" xr:uid="{D542E342-927D-465E-9361-53574EF99DF4}"/>
    <cellStyle name="Text 17 2 11" xfId="15461" xr:uid="{E91879F5-5A4B-45D1-9F6E-86892156AB57}"/>
    <cellStyle name="Text 17 2 12" xfId="15462" xr:uid="{C4DFA91D-C97B-496B-9C0B-D9478C3137CF}"/>
    <cellStyle name="Text 17 2 13" xfId="15463" xr:uid="{B9547C47-1F56-46CA-9074-16112E7EE0D1}"/>
    <cellStyle name="Text 17 2 2" xfId="15464" xr:uid="{723D2795-FB04-48D1-B8C0-F018C48AF71C}"/>
    <cellStyle name="Text 17 2 3" xfId="15465" xr:uid="{C283BB77-2F73-489F-AF2B-7472714C63DE}"/>
    <cellStyle name="Text 17 2 4" xfId="15466" xr:uid="{1AF7184B-5BB6-4507-9C65-E3634A427FFB}"/>
    <cellStyle name="Text 17 2 5" xfId="15467" xr:uid="{091FB689-CC09-4A4E-B53C-0BC1A99BCE96}"/>
    <cellStyle name="Text 17 2 6" xfId="15468" xr:uid="{731775FA-759A-4C39-B450-65D35D04B2B1}"/>
    <cellStyle name="Text 17 2 7" xfId="15469" xr:uid="{D14E5E85-55DC-43A1-9A87-6CAF74F4F7D2}"/>
    <cellStyle name="Text 17 2 8" xfId="15470" xr:uid="{5ED07CC3-F443-4CA4-B779-5C33B6789C4F}"/>
    <cellStyle name="Text 17 2 9" xfId="15471" xr:uid="{1CAE7017-DABC-4963-A05C-819813B87F9B}"/>
    <cellStyle name="Text 17 3" xfId="15472" xr:uid="{1B84A3A6-1721-4743-9CCA-A8126169E1F8}"/>
    <cellStyle name="Text 17 4" xfId="15473" xr:uid="{FCA6882F-50B9-4C31-A673-931476633219}"/>
    <cellStyle name="Text 17 5" xfId="15474" xr:uid="{F1DE18F6-9313-4BAD-A7E2-2515FD849FFC}"/>
    <cellStyle name="Text 17 6" xfId="15475" xr:uid="{BE8E0574-C6DE-4424-9C18-10BF023A55CA}"/>
    <cellStyle name="Text 17 7" xfId="15476" xr:uid="{47A79282-F737-4228-81D5-409884176AC5}"/>
    <cellStyle name="Text 17 8" xfId="15477" xr:uid="{E893D5F8-7A67-4E1F-B690-96EEBA3921BA}"/>
    <cellStyle name="Text 17 9" xfId="15478" xr:uid="{F8334C3E-2D71-4E8D-BECB-EB54684E81F0}"/>
    <cellStyle name="Text 18" xfId="15479" xr:uid="{E47883F7-EE3B-47BE-9EA5-5266F4678F4A}"/>
    <cellStyle name="Text 18 10" xfId="15480" xr:uid="{00EF59C5-9795-4581-8ED8-33D9C7F4A8FE}"/>
    <cellStyle name="Text 18 11" xfId="15481" xr:uid="{C7F7BEDD-E61F-4A1E-AE94-90FA6F225417}"/>
    <cellStyle name="Text 18 12" xfId="15482" xr:uid="{62389AC2-4194-4AB3-BE63-AABE1CA443CD}"/>
    <cellStyle name="Text 18 13" xfId="15483" xr:uid="{05787BBE-B043-4DF2-B299-7FEF59CF6C09}"/>
    <cellStyle name="Text 18 14" xfId="15484" xr:uid="{160C85C0-4AA2-4527-98AD-F2E4B301C0C0}"/>
    <cellStyle name="Text 18 2" xfId="15485" xr:uid="{6E4758F8-3208-4A37-85AC-E59BC1239D5C}"/>
    <cellStyle name="Text 18 2 10" xfId="15486" xr:uid="{FFEA10B9-681E-4B98-A192-A728CD69553D}"/>
    <cellStyle name="Text 18 2 11" xfId="15487" xr:uid="{8E59475E-D655-4CF9-8764-90B45D8EF6A2}"/>
    <cellStyle name="Text 18 2 12" xfId="15488" xr:uid="{D7DB712F-FF21-4A28-BF4A-1F2CC6A6DEA0}"/>
    <cellStyle name="Text 18 2 13" xfId="15489" xr:uid="{46AAE637-5A08-4922-9AA3-7F8DD49C8395}"/>
    <cellStyle name="Text 18 2 2" xfId="15490" xr:uid="{74C91014-636F-4605-8AB0-E4253DD72A03}"/>
    <cellStyle name="Text 18 2 3" xfId="15491" xr:uid="{6A7E6795-FE57-457E-A45E-FFF0C293015D}"/>
    <cellStyle name="Text 18 2 4" xfId="15492" xr:uid="{0D636F66-C929-4B95-BA34-6AB73A148F6A}"/>
    <cellStyle name="Text 18 2 5" xfId="15493" xr:uid="{BC52F0D3-84A9-4F61-9ABD-0DCB9267AF67}"/>
    <cellStyle name="Text 18 2 6" xfId="15494" xr:uid="{3F268D2E-73DA-4CE9-81DE-F6FB432CF44A}"/>
    <cellStyle name="Text 18 2 7" xfId="15495" xr:uid="{449E05DE-FC13-4B52-8419-9A52C865C079}"/>
    <cellStyle name="Text 18 2 8" xfId="15496" xr:uid="{9D3EC403-8D0D-4679-9BFC-69DB9D331EC4}"/>
    <cellStyle name="Text 18 2 9" xfId="15497" xr:uid="{D5F6C51E-E8DC-441B-8339-8BD4FA982F0D}"/>
    <cellStyle name="Text 18 3" xfId="15498" xr:uid="{0F576005-0E3B-46D2-A96B-3D5F28D57CC0}"/>
    <cellStyle name="Text 18 4" xfId="15499" xr:uid="{09396400-07BF-44DE-88DC-E14EE3730B41}"/>
    <cellStyle name="Text 18 5" xfId="15500" xr:uid="{DB8CFE15-6880-498C-B109-676672C1AB0F}"/>
    <cellStyle name="Text 18 6" xfId="15501" xr:uid="{54FBF2E9-25DE-4A5B-B836-52734DDEFBA4}"/>
    <cellStyle name="Text 18 7" xfId="15502" xr:uid="{7D600AFE-C3DF-4F51-A355-D201567F15D6}"/>
    <cellStyle name="Text 18 8" xfId="15503" xr:uid="{C92F3D41-0FD7-4352-AF8A-6115424B1C50}"/>
    <cellStyle name="Text 18 9" xfId="15504" xr:uid="{BB0554BF-5C25-441D-9999-C7E453776644}"/>
    <cellStyle name="Text 19" xfId="15505" xr:uid="{6E4CCA1A-6F83-49FF-9C1A-34A04C9E169E}"/>
    <cellStyle name="Text 19 10" xfId="15506" xr:uid="{C49FEF38-98BB-4BB3-829D-D0754504AEF1}"/>
    <cellStyle name="Text 19 11" xfId="15507" xr:uid="{9FD67C56-320E-4BF1-8B89-0492127ADBC4}"/>
    <cellStyle name="Text 19 12" xfId="15508" xr:uid="{BC9EFBC4-EF11-41A1-83C1-2149C240D481}"/>
    <cellStyle name="Text 19 13" xfId="15509" xr:uid="{EDC51B2F-2E7F-4E96-8E31-C2AAE0BDA4B1}"/>
    <cellStyle name="Text 19 14" xfId="15510" xr:uid="{176F9E76-2CE8-4F30-B0C8-F1D85F0460E7}"/>
    <cellStyle name="Text 19 2" xfId="15511" xr:uid="{D3CA2E1D-8108-4BE0-814E-F7C528C77F32}"/>
    <cellStyle name="Text 19 2 10" xfId="15512" xr:uid="{AB7E765D-1FAD-4BB1-9F6A-8DB5C85B8B4F}"/>
    <cellStyle name="Text 19 2 11" xfId="15513" xr:uid="{26FBE3DD-08FC-4462-8A94-AAC78444EEFC}"/>
    <cellStyle name="Text 19 2 12" xfId="15514" xr:uid="{20373A64-3926-411E-A5EA-C372DE830CF9}"/>
    <cellStyle name="Text 19 2 13" xfId="15515" xr:uid="{30E2D6EB-DDE3-4010-BC7F-D22B113FD38D}"/>
    <cellStyle name="Text 19 2 2" xfId="15516" xr:uid="{19E7DB54-FF61-4E6E-A173-0017FD3703EB}"/>
    <cellStyle name="Text 19 2 3" xfId="15517" xr:uid="{E2209ACB-F31F-47B2-A2D2-4BAC82E8C0DD}"/>
    <cellStyle name="Text 19 2 4" xfId="15518" xr:uid="{38A5F6D1-B27B-4FF3-AE31-883816973D78}"/>
    <cellStyle name="Text 19 2 5" xfId="15519" xr:uid="{80FFF786-5CE3-449D-98D3-C3524AF81E38}"/>
    <cellStyle name="Text 19 2 6" xfId="15520" xr:uid="{304F4A8C-476D-4FC2-94DB-3F60A0B33C46}"/>
    <cellStyle name="Text 19 2 7" xfId="15521" xr:uid="{25C794C0-028D-456D-A848-A246EEBA2C73}"/>
    <cellStyle name="Text 19 2 8" xfId="15522" xr:uid="{C845046C-03B7-4248-8EF5-C5BECB05F6A8}"/>
    <cellStyle name="Text 19 2 9" xfId="15523" xr:uid="{83DBCB45-7B8C-4E5E-AE28-5456EC2BA7B7}"/>
    <cellStyle name="Text 19 3" xfId="15524" xr:uid="{B75A8DFE-DF10-4769-86A9-4C6F4969462B}"/>
    <cellStyle name="Text 19 4" xfId="15525" xr:uid="{87BF1D39-1AB2-4998-8F76-5D51FE52B2E2}"/>
    <cellStyle name="Text 19 5" xfId="15526" xr:uid="{2ABA838D-453F-4F3F-BF5B-42358E254FCA}"/>
    <cellStyle name="Text 19 6" xfId="15527" xr:uid="{F0D493F8-AEB6-44E8-BAC5-444D43D707CF}"/>
    <cellStyle name="Text 19 7" xfId="15528" xr:uid="{7AC8B307-4113-4EF6-8E3B-44AB4086BDFE}"/>
    <cellStyle name="Text 19 8" xfId="15529" xr:uid="{05AE68F8-0964-443D-9415-C8EAF47D6F3E}"/>
    <cellStyle name="Text 19 9" xfId="15530" xr:uid="{EF9BEF29-7D4C-486B-AD99-98A88C485039}"/>
    <cellStyle name="Text 2" xfId="15531" xr:uid="{D09B5106-C90B-4101-8F50-C5B27E82D777}"/>
    <cellStyle name="Text 2 10" xfId="15532" xr:uid="{5CB9AA62-031A-46EA-B0D0-1486625E85E4}"/>
    <cellStyle name="Text 2 11" xfId="15533" xr:uid="{BCC79C56-B2BB-4FA9-AD6E-0334AA0C2595}"/>
    <cellStyle name="Text 2 12" xfId="15534" xr:uid="{D4E4C0C5-D095-4983-9AA9-6642A578AFE7}"/>
    <cellStyle name="Text 2 13" xfId="15535" xr:uid="{235E2AF6-B188-4D92-B021-45A7F43C3B57}"/>
    <cellStyle name="Text 2 2" xfId="15536" xr:uid="{23E07F4F-2678-471C-8A2C-E7DA3D7A598A}"/>
    <cellStyle name="Text 2 2 10" xfId="15537" xr:uid="{543DEA91-E36C-46ED-BF8A-8BCD6AA7D75C}"/>
    <cellStyle name="Text 2 2 11" xfId="15538" xr:uid="{65EE587D-FEE2-4E36-84D6-AB2B32793EBC}"/>
    <cellStyle name="Text 2 2 12" xfId="15539" xr:uid="{C1C2BCA5-13FC-493A-9FCF-8C5DB7512315}"/>
    <cellStyle name="Text 2 2 13" xfId="15540" xr:uid="{5AC1804C-6A9A-45FD-BB55-FBBC049C9018}"/>
    <cellStyle name="Text 2 2 14" xfId="15541" xr:uid="{50F8C42E-0540-4BAD-AF21-183A3AF97D50}"/>
    <cellStyle name="Text 2 2 2" xfId="15542" xr:uid="{5E9D0614-8955-44BC-BD29-9F374BA2F848}"/>
    <cellStyle name="Text 2 2 2 10" xfId="15543" xr:uid="{693C9787-D5D4-4364-967E-D21DB19AB09F}"/>
    <cellStyle name="Text 2 2 2 11" xfId="15544" xr:uid="{9E49D6D2-E242-4913-A667-F7CD856E01B1}"/>
    <cellStyle name="Text 2 2 2 12" xfId="15545" xr:uid="{DA77B8C3-9189-4530-A530-407348424821}"/>
    <cellStyle name="Text 2 2 2 13" xfId="15546" xr:uid="{0F2ACB7C-79B9-45C1-85DF-D0D6499277B7}"/>
    <cellStyle name="Text 2 2 2 2" xfId="15547" xr:uid="{6DD22B0A-D8EB-4F97-9548-093FA4347F08}"/>
    <cellStyle name="Text 2 2 2 3" xfId="15548" xr:uid="{593E6C02-9932-4E38-95F5-A9B52E74B8B0}"/>
    <cellStyle name="Text 2 2 2 4" xfId="15549" xr:uid="{BA6E4077-3CB9-4DCC-950D-2D64FDE248BA}"/>
    <cellStyle name="Text 2 2 2 5" xfId="15550" xr:uid="{11AB66E1-3DCF-460E-88BE-9F028F102769}"/>
    <cellStyle name="Text 2 2 2 6" xfId="15551" xr:uid="{CC4F0052-3D3F-4048-B509-BF76E5DA3902}"/>
    <cellStyle name="Text 2 2 2 7" xfId="15552" xr:uid="{D4249AA1-A6E0-434F-A324-8E0FD44392A4}"/>
    <cellStyle name="Text 2 2 2 8" xfId="15553" xr:uid="{B6FCA1EF-0ECF-4F7D-B54A-87A0DFC31CBB}"/>
    <cellStyle name="Text 2 2 2 9" xfId="15554" xr:uid="{13A6F962-6096-4A15-B4FB-E7BCAEF9CC20}"/>
    <cellStyle name="Text 2 2 3" xfId="15555" xr:uid="{72340BFF-EDCB-4A0C-A217-51F2EF581E1E}"/>
    <cellStyle name="Text 2 2 4" xfId="15556" xr:uid="{EB5908FD-6609-4885-93A1-C6AF8AEF793E}"/>
    <cellStyle name="Text 2 2 5" xfId="15557" xr:uid="{B619E7CF-2A88-43DA-AC91-71035512E0F7}"/>
    <cellStyle name="Text 2 2 6" xfId="15558" xr:uid="{379D80B8-96A8-412E-92A2-297F1C59505D}"/>
    <cellStyle name="Text 2 2 7" xfId="15559" xr:uid="{52A98F1E-C363-4EE5-B535-82595A6CFD6A}"/>
    <cellStyle name="Text 2 2 8" xfId="15560" xr:uid="{F9ADFD66-C06D-4BEA-ACB4-DFF28C50B15B}"/>
    <cellStyle name="Text 2 2 9" xfId="15561" xr:uid="{C7BBC5E4-3245-46BD-B0B1-E75FB818AAA4}"/>
    <cellStyle name="Text 2 3" xfId="15562" xr:uid="{23244BF8-0022-4586-B907-7044C3DD177D}"/>
    <cellStyle name="Text 2 4" xfId="15563" xr:uid="{7CBD7F9E-F806-42B2-87A6-B3F42AB888B7}"/>
    <cellStyle name="Text 2 5" xfId="15564" xr:uid="{99F64A34-D094-45D9-B6EF-57B84BE06D9E}"/>
    <cellStyle name="Text 2 6" xfId="15565" xr:uid="{51866EDE-3E25-4C46-8A57-AC67EAD19F22}"/>
    <cellStyle name="Text 2 7" xfId="15566" xr:uid="{1420752D-B33B-4678-B34C-26834D53193D}"/>
    <cellStyle name="Text 2 8" xfId="15567" xr:uid="{1B2F6AF5-FF95-4D1A-9D3E-AB64B659BB93}"/>
    <cellStyle name="Text 2 9" xfId="15568" xr:uid="{597342A7-FE09-4677-A0F2-D6487789C4CE}"/>
    <cellStyle name="Text 20" xfId="15569" xr:uid="{F25E1E27-C3F9-4215-B4E2-078CC5347C15}"/>
    <cellStyle name="Text 20 10" xfId="15570" xr:uid="{804E2D11-56FA-417A-B12B-ED0827366044}"/>
    <cellStyle name="Text 20 11" xfId="15571" xr:uid="{2BFBB9CE-8ED7-44BC-9AF6-6B2AE6A2AB8F}"/>
    <cellStyle name="Text 20 12" xfId="15572" xr:uid="{7FB195CC-5544-4836-A3D5-7E2D749B3650}"/>
    <cellStyle name="Text 20 13" xfId="15573" xr:uid="{14BC2CFF-A9A1-45B9-B295-AB8B59E5DE52}"/>
    <cellStyle name="Text 20 14" xfId="15574" xr:uid="{8008F01E-C2B3-4483-8137-7E7B3364815D}"/>
    <cellStyle name="Text 20 2" xfId="15575" xr:uid="{9068D680-8329-48E0-ACE4-64A0838F884D}"/>
    <cellStyle name="Text 20 2 10" xfId="15576" xr:uid="{362C63AE-B06F-40A4-B384-36D74E18E4FB}"/>
    <cellStyle name="Text 20 2 11" xfId="15577" xr:uid="{86425129-C656-4FDE-9266-94BB42110E84}"/>
    <cellStyle name="Text 20 2 12" xfId="15578" xr:uid="{D13893B5-D601-4813-B701-53CF82FB2E93}"/>
    <cellStyle name="Text 20 2 13" xfId="15579" xr:uid="{9BE86EB4-F027-4C18-A2F9-704DEF86D07B}"/>
    <cellStyle name="Text 20 2 2" xfId="15580" xr:uid="{48329ADB-65AE-490C-AA86-62E9DD26E56D}"/>
    <cellStyle name="Text 20 2 3" xfId="15581" xr:uid="{15A1F245-A801-4EA2-9272-7B21A1F1691B}"/>
    <cellStyle name="Text 20 2 4" xfId="15582" xr:uid="{8FEF01C3-ED71-43A9-B8A8-D311478880C9}"/>
    <cellStyle name="Text 20 2 5" xfId="15583" xr:uid="{9FBD30AC-8B91-4FD9-9D17-2839BD67A37E}"/>
    <cellStyle name="Text 20 2 6" xfId="15584" xr:uid="{663D41A5-3A5F-4785-9D5F-422B76F243C3}"/>
    <cellStyle name="Text 20 2 7" xfId="15585" xr:uid="{6533C7C6-3749-452D-95A1-F0F896195F99}"/>
    <cellStyle name="Text 20 2 8" xfId="15586" xr:uid="{FAD52B34-8755-4687-B835-057CAA6CAD45}"/>
    <cellStyle name="Text 20 2 9" xfId="15587" xr:uid="{86F73B63-2DAE-4903-AFC8-3BF2124305BF}"/>
    <cellStyle name="Text 20 3" xfId="15588" xr:uid="{973C40C1-E06F-4C7E-954B-26686906D7B8}"/>
    <cellStyle name="Text 20 4" xfId="15589" xr:uid="{D61C1B27-87FD-4443-AC4B-CB770C537816}"/>
    <cellStyle name="Text 20 5" xfId="15590" xr:uid="{7F44DF33-AC30-4C4F-BE0D-40651830FE5B}"/>
    <cellStyle name="Text 20 6" xfId="15591" xr:uid="{23ECA681-4EA7-47CA-9FF3-0E07AAD0C509}"/>
    <cellStyle name="Text 20 7" xfId="15592" xr:uid="{E7BF646A-1030-49FB-9095-C3DBA2A130BA}"/>
    <cellStyle name="Text 20 8" xfId="15593" xr:uid="{F4507329-2C1B-49B1-9764-DEFD48CEF603}"/>
    <cellStyle name="Text 20 9" xfId="15594" xr:uid="{87EE5941-483B-4F1A-B609-7A5F5B04F5F8}"/>
    <cellStyle name="Text 21" xfId="15595" xr:uid="{87EBC3AF-2447-42F4-BE1B-2CBF2B2F2746}"/>
    <cellStyle name="Text 21 10" xfId="15596" xr:uid="{562C3B13-8F94-4508-B4A8-2E59E4003381}"/>
    <cellStyle name="Text 21 11" xfId="15597" xr:uid="{CCE10742-DF06-4E05-954D-254EEF682879}"/>
    <cellStyle name="Text 21 12" xfId="15598" xr:uid="{0A24EEC6-F4B5-41E1-9236-4178C1C97038}"/>
    <cellStyle name="Text 21 13" xfId="15599" xr:uid="{B74FAE9F-8A11-4E86-ACE3-A9B74D3B3B4E}"/>
    <cellStyle name="Text 21 14" xfId="15600" xr:uid="{113F1F77-06CA-4C35-A664-3EDDF338A7C0}"/>
    <cellStyle name="Text 21 2" xfId="15601" xr:uid="{49C0518B-480B-43D8-8F38-BF30F7FC10FB}"/>
    <cellStyle name="Text 21 2 10" xfId="15602" xr:uid="{16D8C868-FB89-45F9-BF49-228A96415D52}"/>
    <cellStyle name="Text 21 2 11" xfId="15603" xr:uid="{49F51656-D8E1-45DE-A8E4-6AEF73CAA475}"/>
    <cellStyle name="Text 21 2 12" xfId="15604" xr:uid="{531DBD54-CBD6-4F3D-8C89-1A1F32C89228}"/>
    <cellStyle name="Text 21 2 13" xfId="15605" xr:uid="{B86B2DE4-3C6B-4988-AF51-EC47923E29D9}"/>
    <cellStyle name="Text 21 2 2" xfId="15606" xr:uid="{0313FB37-CD9C-41CC-8B0B-1B537F5F2C31}"/>
    <cellStyle name="Text 21 2 3" xfId="15607" xr:uid="{94E387FD-0CE6-4896-B16A-364FB58A333E}"/>
    <cellStyle name="Text 21 2 4" xfId="15608" xr:uid="{DEF45563-4F0D-4331-85F6-E013526AC4B0}"/>
    <cellStyle name="Text 21 2 5" xfId="15609" xr:uid="{EF73A241-F338-4C96-85A4-B06FD8517CB4}"/>
    <cellStyle name="Text 21 2 6" xfId="15610" xr:uid="{0AAA44AD-5304-4873-86DF-9E5AE58C6163}"/>
    <cellStyle name="Text 21 2 7" xfId="15611" xr:uid="{D2E1830B-DE5A-4513-88F0-CD565829CBC3}"/>
    <cellStyle name="Text 21 2 8" xfId="15612" xr:uid="{3A335F48-54CF-40AD-9506-0855D97AEBB3}"/>
    <cellStyle name="Text 21 2 9" xfId="15613" xr:uid="{4E036253-DA6B-4CC8-96CF-3EC1470386AC}"/>
    <cellStyle name="Text 21 3" xfId="15614" xr:uid="{0F1C30B9-DD31-4981-8B50-102ADA86020B}"/>
    <cellStyle name="Text 21 4" xfId="15615" xr:uid="{98D104AB-90A8-47A2-A006-7E57ECE43058}"/>
    <cellStyle name="Text 21 5" xfId="15616" xr:uid="{2535FCA3-3F08-49FE-98F4-0216ADD3C487}"/>
    <cellStyle name="Text 21 6" xfId="15617" xr:uid="{04B587D6-08A3-4C88-AD37-6C96A723F538}"/>
    <cellStyle name="Text 21 7" xfId="15618" xr:uid="{FA58F908-596B-4956-9EFF-E5F64EE49D70}"/>
    <cellStyle name="Text 21 8" xfId="15619" xr:uid="{12C88908-D734-441B-BD4B-A57D4DB0BA8F}"/>
    <cellStyle name="Text 21 9" xfId="15620" xr:uid="{83C8EADB-2FF8-4498-BC5E-A28627660CB8}"/>
    <cellStyle name="Text 22" xfId="15621" xr:uid="{0D09494D-C008-4FC0-8CED-8BB690FA5D60}"/>
    <cellStyle name="Text 22 10" xfId="15622" xr:uid="{DC65006E-EA6A-47F2-9948-2022E15FFF98}"/>
    <cellStyle name="Text 22 11" xfId="15623" xr:uid="{256E3CA8-0518-4D42-A833-359112F9F390}"/>
    <cellStyle name="Text 22 12" xfId="15624" xr:uid="{A81286ED-C8BE-49A4-BAFE-C9B00298107E}"/>
    <cellStyle name="Text 22 13" xfId="15625" xr:uid="{A1A451E3-965A-4071-922E-CA76B88C92E6}"/>
    <cellStyle name="Text 22 14" xfId="15626" xr:uid="{72B6C58C-8C6C-4BB9-BA0D-89336810E169}"/>
    <cellStyle name="Text 22 2" xfId="15627" xr:uid="{562627AA-F8C2-4907-948D-99BAC24AB2D3}"/>
    <cellStyle name="Text 22 2 10" xfId="15628" xr:uid="{456CBD82-4FBC-4665-91CE-55AD8777E56C}"/>
    <cellStyle name="Text 22 2 11" xfId="15629" xr:uid="{6BCCF5F3-7FC5-4F5E-B46F-5D7844602C39}"/>
    <cellStyle name="Text 22 2 12" xfId="15630" xr:uid="{AA386738-532E-41E1-96EC-AB6643108ED5}"/>
    <cellStyle name="Text 22 2 13" xfId="15631" xr:uid="{7802B77E-FC6A-460B-B426-962918AF2EC2}"/>
    <cellStyle name="Text 22 2 2" xfId="15632" xr:uid="{FBBDBD6A-5BEA-4964-8F65-E7679F822F08}"/>
    <cellStyle name="Text 22 2 3" xfId="15633" xr:uid="{306BFB04-D452-489A-936A-64B99DFCB63B}"/>
    <cellStyle name="Text 22 2 4" xfId="15634" xr:uid="{1A2D5704-CA8E-4615-A6DC-BDD36A621904}"/>
    <cellStyle name="Text 22 2 5" xfId="15635" xr:uid="{596AC6EA-A739-4978-8251-BBC21FD533F6}"/>
    <cellStyle name="Text 22 2 6" xfId="15636" xr:uid="{949731C9-E546-4458-AE80-61506A1B2727}"/>
    <cellStyle name="Text 22 2 7" xfId="15637" xr:uid="{3D90DAD5-190F-4C43-9432-015D85405936}"/>
    <cellStyle name="Text 22 2 8" xfId="15638" xr:uid="{1024AA45-75DD-4188-873F-B333A4890037}"/>
    <cellStyle name="Text 22 2 9" xfId="15639" xr:uid="{C4A5BDA9-6188-4A7B-9105-9A650789D859}"/>
    <cellStyle name="Text 22 3" xfId="15640" xr:uid="{A16A95E1-97BE-4ADF-B589-C93C83F1AE31}"/>
    <cellStyle name="Text 22 4" xfId="15641" xr:uid="{84D953FB-3FC4-4672-A928-0EAAA9CB8534}"/>
    <cellStyle name="Text 22 5" xfId="15642" xr:uid="{D4BC2148-031F-4CE2-A9B3-E1AD91C6371E}"/>
    <cellStyle name="Text 22 6" xfId="15643" xr:uid="{CF295C41-9902-4623-9F62-0AE29123C042}"/>
    <cellStyle name="Text 22 7" xfId="15644" xr:uid="{E04F4EDB-713D-4D02-BE1F-1E0D2F404A58}"/>
    <cellStyle name="Text 22 8" xfId="15645" xr:uid="{BA9AE1A7-6746-4F69-9F9A-024CC32AAC55}"/>
    <cellStyle name="Text 22 9" xfId="15646" xr:uid="{47CB515C-650D-4CCD-8CF9-59BEC9D62367}"/>
    <cellStyle name="Text 23" xfId="15647" xr:uid="{B18CF8C7-5B78-4CD0-8345-ED30738E0B90}"/>
    <cellStyle name="Text 23 10" xfId="15648" xr:uid="{90D79AE7-ADAE-4419-989B-99E9D07EB90F}"/>
    <cellStyle name="Text 23 11" xfId="15649" xr:uid="{C9386161-EB46-47A0-ABA2-1B535C2350D1}"/>
    <cellStyle name="Text 23 12" xfId="15650" xr:uid="{35633F2D-28C2-4099-979E-3529663E6CFD}"/>
    <cellStyle name="Text 23 13" xfId="15651" xr:uid="{D08314DC-E069-459D-B5D7-DA9170F332F1}"/>
    <cellStyle name="Text 23 14" xfId="15652" xr:uid="{F7EDBD9B-44A8-4A10-8EF9-6534CA203CC1}"/>
    <cellStyle name="Text 23 2" xfId="15653" xr:uid="{F0078D4F-EFA2-4A37-B4EA-E0A2135F5700}"/>
    <cellStyle name="Text 23 2 10" xfId="15654" xr:uid="{745E6914-E251-4D6C-8F4F-4172DBFB9E5D}"/>
    <cellStyle name="Text 23 2 11" xfId="15655" xr:uid="{1DE2C40B-F7BE-43DD-A050-478A9B3B6AB5}"/>
    <cellStyle name="Text 23 2 12" xfId="15656" xr:uid="{C8F45BCF-A382-4358-820B-02C58E9728CC}"/>
    <cellStyle name="Text 23 2 13" xfId="15657" xr:uid="{0C0C57FB-A2C0-4C7A-880B-1CEABFC06A8B}"/>
    <cellStyle name="Text 23 2 2" xfId="15658" xr:uid="{3A579E2B-9610-4945-AE31-239DAE8DBF6C}"/>
    <cellStyle name="Text 23 2 3" xfId="15659" xr:uid="{8D51329C-5296-4C34-A60E-81F1FD99F56B}"/>
    <cellStyle name="Text 23 2 4" xfId="15660" xr:uid="{56C28E54-983F-419E-B650-E0D6B16CE9AA}"/>
    <cellStyle name="Text 23 2 5" xfId="15661" xr:uid="{235C8D94-792F-40FB-829E-81B2A51D83B6}"/>
    <cellStyle name="Text 23 2 6" xfId="15662" xr:uid="{E8A357C5-0282-401D-813E-1C03C212382C}"/>
    <cellStyle name="Text 23 2 7" xfId="15663" xr:uid="{1C8137C1-820E-492B-BF36-794F5D106A3D}"/>
    <cellStyle name="Text 23 2 8" xfId="15664" xr:uid="{DA147BAC-C56F-4525-B55B-CF03A17EEB4F}"/>
    <cellStyle name="Text 23 2 9" xfId="15665" xr:uid="{11D6B7A9-76EB-457D-932A-192AD3BD4A4E}"/>
    <cellStyle name="Text 23 3" xfId="15666" xr:uid="{875BAF84-B5FC-44B3-ACB2-C4A249704D40}"/>
    <cellStyle name="Text 23 4" xfId="15667" xr:uid="{3C651CFB-CDD7-4265-95D3-B5A5BBA0EE29}"/>
    <cellStyle name="Text 23 5" xfId="15668" xr:uid="{4478C04C-E5AC-42C9-8C0F-45861B18263E}"/>
    <cellStyle name="Text 23 6" xfId="15669" xr:uid="{C52F9C08-7BD9-4497-A9A3-8D815625B5B3}"/>
    <cellStyle name="Text 23 7" xfId="15670" xr:uid="{21E2C158-B136-4CAA-8085-13EAED07831C}"/>
    <cellStyle name="Text 23 8" xfId="15671" xr:uid="{AAE72018-C875-4409-ACF9-341233FEE599}"/>
    <cellStyle name="Text 23 9" xfId="15672" xr:uid="{D4554F3E-3EDC-4B02-9684-2C612AD3DCCF}"/>
    <cellStyle name="Text 24" xfId="15673" xr:uid="{96EE1F03-90DC-4E0F-A325-7E3B3A728430}"/>
    <cellStyle name="Text 24 10" xfId="15674" xr:uid="{C5B98B3A-E517-4624-93C6-DC59D869C544}"/>
    <cellStyle name="Text 24 11" xfId="15675" xr:uid="{D42BB447-6A9E-44DE-97E8-DCB3D2E69D0D}"/>
    <cellStyle name="Text 24 12" xfId="15676" xr:uid="{9CF016E1-8CD9-480E-95EE-108FE4CF70DD}"/>
    <cellStyle name="Text 24 13" xfId="15677" xr:uid="{D214F8F8-91DD-4FF0-8D79-2AB73CB78FCE}"/>
    <cellStyle name="Text 24 14" xfId="15678" xr:uid="{C0B24C4A-4605-4A03-8855-B5631541552B}"/>
    <cellStyle name="Text 24 2" xfId="15679" xr:uid="{4525EC0B-08B4-4F7D-B74F-7B99B0984989}"/>
    <cellStyle name="Text 24 2 10" xfId="15680" xr:uid="{EE2BDEF8-5E01-4160-9B16-757705278F4B}"/>
    <cellStyle name="Text 24 2 11" xfId="15681" xr:uid="{E0567921-A8F9-4916-9F11-115A9646214B}"/>
    <cellStyle name="Text 24 2 12" xfId="15682" xr:uid="{F5A0C495-DC0F-4D42-B4EA-837D2FBBBA42}"/>
    <cellStyle name="Text 24 2 13" xfId="15683" xr:uid="{3D46B99C-7208-465F-8F3E-6B66F14435AF}"/>
    <cellStyle name="Text 24 2 2" xfId="15684" xr:uid="{303B0B40-962B-403D-A8A1-F26A5BA28CA0}"/>
    <cellStyle name="Text 24 2 3" xfId="15685" xr:uid="{FAD97F0D-02C0-4A68-A817-2C71E129EAB8}"/>
    <cellStyle name="Text 24 2 4" xfId="15686" xr:uid="{931BF06A-100E-4638-AEA9-47D7398CD6C7}"/>
    <cellStyle name="Text 24 2 5" xfId="15687" xr:uid="{2CF434D8-A237-46CE-B4CD-81418EBEC294}"/>
    <cellStyle name="Text 24 2 6" xfId="15688" xr:uid="{9437B91D-E5B3-4622-8C2E-BE8F68CDF9DB}"/>
    <cellStyle name="Text 24 2 7" xfId="15689" xr:uid="{7ACA80EE-FDD2-43A5-81ED-7507FA79B1EC}"/>
    <cellStyle name="Text 24 2 8" xfId="15690" xr:uid="{EB7EF4B7-16DB-4A41-BA23-572B8F921DF7}"/>
    <cellStyle name="Text 24 2 9" xfId="15691" xr:uid="{6F6A33E8-B431-4587-999F-A2F010D1B19A}"/>
    <cellStyle name="Text 24 3" xfId="15692" xr:uid="{AB0AB4E9-66C9-4258-BEB5-8DCEDDA6E5A3}"/>
    <cellStyle name="Text 24 4" xfId="15693" xr:uid="{4474A2C4-CCD2-4187-856D-1DEBDBCCA34E}"/>
    <cellStyle name="Text 24 5" xfId="15694" xr:uid="{60FD321B-A0AD-4993-8D56-5036412674EB}"/>
    <cellStyle name="Text 24 6" xfId="15695" xr:uid="{C0468423-B609-4E7E-A382-81DC13549A31}"/>
    <cellStyle name="Text 24 7" xfId="15696" xr:uid="{14FE154F-924C-4E64-A8B1-8C2C79A26927}"/>
    <cellStyle name="Text 24 8" xfId="15697" xr:uid="{4529E4FF-3F7E-4B25-A498-8E8B1C75A0BE}"/>
    <cellStyle name="Text 24 9" xfId="15698" xr:uid="{65C8374F-3FF5-4F5E-801A-E53AEEEF31DB}"/>
    <cellStyle name="Text 25" xfId="15699" xr:uid="{A74087F7-4D37-48B0-94D9-9C922A408610}"/>
    <cellStyle name="Text 25 10" xfId="15700" xr:uid="{DF5AD73E-6757-450B-BE48-3E5D45BDB850}"/>
    <cellStyle name="Text 25 11" xfId="15701" xr:uid="{6BB89D32-9590-48E1-86C4-919DDAA58204}"/>
    <cellStyle name="Text 25 12" xfId="15702" xr:uid="{60FD85A1-52F0-4BC4-B5FB-2334D696DE27}"/>
    <cellStyle name="Text 25 13" xfId="15703" xr:uid="{C498CE00-EA50-4AA7-ACEC-5FFB9B3A92A3}"/>
    <cellStyle name="Text 25 14" xfId="15704" xr:uid="{332A7566-1076-49FE-9E82-746D97F8ACD0}"/>
    <cellStyle name="Text 25 2" xfId="15705" xr:uid="{06A3FA8E-21BA-4E79-B99D-48CCB02E280B}"/>
    <cellStyle name="Text 25 2 10" xfId="15706" xr:uid="{0A2448D9-52A1-4363-A330-F2AEAC6F405E}"/>
    <cellStyle name="Text 25 2 11" xfId="15707" xr:uid="{0E2C2AFC-9A06-44E9-AD1E-CC376E5D3948}"/>
    <cellStyle name="Text 25 2 12" xfId="15708" xr:uid="{B7DBCCE7-AF96-43E6-A3C8-38BFEDB6AF33}"/>
    <cellStyle name="Text 25 2 13" xfId="15709" xr:uid="{0AADF304-F054-4E78-A4F0-48D5009C4F8D}"/>
    <cellStyle name="Text 25 2 2" xfId="15710" xr:uid="{9584DFCE-A4F1-41EE-AF7F-B6AFC17F20B9}"/>
    <cellStyle name="Text 25 2 3" xfId="15711" xr:uid="{5321EA9A-D7F0-4CF1-87D7-59B9FA314F52}"/>
    <cellStyle name="Text 25 2 4" xfId="15712" xr:uid="{CC0379D6-3E01-428B-A813-F08D61C6C935}"/>
    <cellStyle name="Text 25 2 5" xfId="15713" xr:uid="{BE20F1C6-7ED8-4761-AA82-F5C31D628B50}"/>
    <cellStyle name="Text 25 2 6" xfId="15714" xr:uid="{8E03FFE0-5512-4663-820B-7B0D935E4BA9}"/>
    <cellStyle name="Text 25 2 7" xfId="15715" xr:uid="{18977724-CCE2-4BE7-B682-713B698AC972}"/>
    <cellStyle name="Text 25 2 8" xfId="15716" xr:uid="{6B371EC7-540D-40B8-85CA-5B3D7AF3685A}"/>
    <cellStyle name="Text 25 2 9" xfId="15717" xr:uid="{A48B5EFD-DD2D-4737-A072-3C7DABA7A375}"/>
    <cellStyle name="Text 25 3" xfId="15718" xr:uid="{4DB34E74-668A-4339-A9CC-89DCA9E92735}"/>
    <cellStyle name="Text 25 4" xfId="15719" xr:uid="{CCAE6229-670D-40D6-8425-EEA463567A2B}"/>
    <cellStyle name="Text 25 5" xfId="15720" xr:uid="{FD8D90B8-B695-4BAE-89DE-C167A3093E06}"/>
    <cellStyle name="Text 25 6" xfId="15721" xr:uid="{59C41E68-083F-4887-9B86-3C793C11EF71}"/>
    <cellStyle name="Text 25 7" xfId="15722" xr:uid="{7EAE394E-5743-4B7E-9BB3-17DA399C52F2}"/>
    <cellStyle name="Text 25 8" xfId="15723" xr:uid="{63298CA8-A5E8-4019-A68E-8F9D986A3947}"/>
    <cellStyle name="Text 25 9" xfId="15724" xr:uid="{10BA1BBF-555B-4181-90A2-DAFE2BB1C343}"/>
    <cellStyle name="Text 26" xfId="15725" xr:uid="{D43ED506-D06A-49E6-BBBC-0BD57CC2B54E}"/>
    <cellStyle name="Text 26 10" xfId="15726" xr:uid="{52146376-3AD0-448F-BA92-F8C394DFB2AF}"/>
    <cellStyle name="Text 26 11" xfId="15727" xr:uid="{DD1E1607-7F29-4F70-9D49-B6CB5CACE68F}"/>
    <cellStyle name="Text 26 12" xfId="15728" xr:uid="{700A899D-616A-4175-B896-AF9578B9F5EC}"/>
    <cellStyle name="Text 26 13" xfId="15729" xr:uid="{7CEA6104-5080-4EF6-BDCF-DAAF75D4D7B7}"/>
    <cellStyle name="Text 26 14" xfId="15730" xr:uid="{4BC685AE-C1C4-476D-AF0C-6BBC2816C77E}"/>
    <cellStyle name="Text 26 2" xfId="15731" xr:uid="{F6417F6A-746D-4901-BFA5-3CBBB78901EC}"/>
    <cellStyle name="Text 26 2 10" xfId="15732" xr:uid="{707CE441-9B2A-4F5C-AA3F-703BD761C3DE}"/>
    <cellStyle name="Text 26 2 11" xfId="15733" xr:uid="{AFDD7790-9E6C-4E5B-A085-921746234BBC}"/>
    <cellStyle name="Text 26 2 12" xfId="15734" xr:uid="{2CC264E5-F756-4B73-82D8-E48914B44E3F}"/>
    <cellStyle name="Text 26 2 13" xfId="15735" xr:uid="{F8A373FA-B6C3-49E1-858C-003F6206C47F}"/>
    <cellStyle name="Text 26 2 2" xfId="15736" xr:uid="{E14E7A98-EDE0-4361-A77D-A61240914A34}"/>
    <cellStyle name="Text 26 2 3" xfId="15737" xr:uid="{3EC448AF-7CF2-4121-BDA6-70D3BAB75A47}"/>
    <cellStyle name="Text 26 2 4" xfId="15738" xr:uid="{07E6BAAB-E8D8-42B5-B4FC-EFF90688A8C7}"/>
    <cellStyle name="Text 26 2 5" xfId="15739" xr:uid="{C20B0420-CF2E-4397-97FE-71C39CB5F4F3}"/>
    <cellStyle name="Text 26 2 6" xfId="15740" xr:uid="{1568AB33-6331-44ED-B4E2-EFD35A804D7C}"/>
    <cellStyle name="Text 26 2 7" xfId="15741" xr:uid="{0BD9861A-C703-4F2B-A8BF-AF219C439FB0}"/>
    <cellStyle name="Text 26 2 8" xfId="15742" xr:uid="{E28F4A6B-F502-4E16-9602-974C57FF7BC8}"/>
    <cellStyle name="Text 26 2 9" xfId="15743" xr:uid="{FFF7469B-2525-44C4-8C44-3C96259BE730}"/>
    <cellStyle name="Text 26 3" xfId="15744" xr:uid="{E8AA71D1-5B62-4F9D-ADB7-CF31FC21894A}"/>
    <cellStyle name="Text 26 4" xfId="15745" xr:uid="{3744F1C5-056B-4EDB-9CC4-759F2DCE9DD1}"/>
    <cellStyle name="Text 26 5" xfId="15746" xr:uid="{845E0A1D-B00D-48A3-9CFB-6B9B38676EA7}"/>
    <cellStyle name="Text 26 6" xfId="15747" xr:uid="{D08F49C8-0691-42DB-A5D7-E22362B39585}"/>
    <cellStyle name="Text 26 7" xfId="15748" xr:uid="{121E3C65-A39F-4CAB-9704-84E949C49A5B}"/>
    <cellStyle name="Text 26 8" xfId="15749" xr:uid="{DBB6C8E9-3999-4BDF-A37F-36AD73109472}"/>
    <cellStyle name="Text 26 9" xfId="15750" xr:uid="{D6E6EDBE-5677-422D-A0A2-4C39CD2CA78A}"/>
    <cellStyle name="Text 27" xfId="15751" xr:uid="{9FE577DA-FA85-48E1-BCBD-336912F54E63}"/>
    <cellStyle name="Text 27 10" xfId="15752" xr:uid="{2B1B6B93-7E48-4E7A-BAC2-E7DEFA208EF4}"/>
    <cellStyle name="Text 27 11" xfId="15753" xr:uid="{5DCBC0BB-70E4-4D5B-A2AA-8D00D0533787}"/>
    <cellStyle name="Text 27 12" xfId="15754" xr:uid="{3F82E359-95FE-4864-8A32-D602DEACF65E}"/>
    <cellStyle name="Text 27 13" xfId="15755" xr:uid="{D336DC60-9C26-4BCF-B0D2-FEAE8FA045CB}"/>
    <cellStyle name="Text 27 14" xfId="15756" xr:uid="{4281D9C0-85F1-4287-B4A1-25BEEFAFA013}"/>
    <cellStyle name="Text 27 2" xfId="15757" xr:uid="{3D32B4DB-2255-44E5-B858-42E815B1CB6B}"/>
    <cellStyle name="Text 27 2 10" xfId="15758" xr:uid="{1EA39B72-9804-477C-86E6-3D1D407189EE}"/>
    <cellStyle name="Text 27 2 11" xfId="15759" xr:uid="{27927EAB-6658-4CD4-AC0D-EF7BC2F8EAF3}"/>
    <cellStyle name="Text 27 2 12" xfId="15760" xr:uid="{BDF4F23F-5895-4B8D-9DE3-69771945B77C}"/>
    <cellStyle name="Text 27 2 13" xfId="15761" xr:uid="{6EDF65A4-7CD9-465F-B781-4882CCD65B98}"/>
    <cellStyle name="Text 27 2 2" xfId="15762" xr:uid="{520954C2-1C3E-43B3-A868-FF535D39B95B}"/>
    <cellStyle name="Text 27 2 3" xfId="15763" xr:uid="{A4141D7F-A4E3-4AB6-9C5D-0A2E41B5ED66}"/>
    <cellStyle name="Text 27 2 4" xfId="15764" xr:uid="{45736906-126E-4799-B552-CBFEAAEE3B8A}"/>
    <cellStyle name="Text 27 2 5" xfId="15765" xr:uid="{A0F85978-7BD1-44DB-BF14-C9FCD00BC9B5}"/>
    <cellStyle name="Text 27 2 6" xfId="15766" xr:uid="{5F441C5B-A563-4BBA-95EA-285508E2542D}"/>
    <cellStyle name="Text 27 2 7" xfId="15767" xr:uid="{5FCD7E24-2EB4-418B-8A43-189C30A417CF}"/>
    <cellStyle name="Text 27 2 8" xfId="15768" xr:uid="{24990F1F-000C-47A4-A9B7-D32DB1EF5D8D}"/>
    <cellStyle name="Text 27 2 9" xfId="15769" xr:uid="{73EC0C05-5D2C-4640-A400-8A12D5A5871F}"/>
    <cellStyle name="Text 27 3" xfId="15770" xr:uid="{4E7A6357-A23A-40BF-84BB-FEC1BFE1F1EC}"/>
    <cellStyle name="Text 27 4" xfId="15771" xr:uid="{06D544BE-8F7F-4416-A382-F4D9E06E812D}"/>
    <cellStyle name="Text 27 5" xfId="15772" xr:uid="{A59B0337-3280-415B-9AFA-E70B3ABEAC34}"/>
    <cellStyle name="Text 27 6" xfId="15773" xr:uid="{6E78C03F-33FD-4201-96A8-969B43AD8952}"/>
    <cellStyle name="Text 27 7" xfId="15774" xr:uid="{42C1783E-568B-4E89-AC61-8EA7D57D0685}"/>
    <cellStyle name="Text 27 8" xfId="15775" xr:uid="{F8A527E8-D58D-40EB-99D4-8FF662BE9413}"/>
    <cellStyle name="Text 27 9" xfId="15776" xr:uid="{45D15D49-CCB7-400A-86F3-AB5CB8A10070}"/>
    <cellStyle name="Text 28" xfId="15777" xr:uid="{DBDE30DC-E5EB-48EE-BF7B-026F4340F0BD}"/>
    <cellStyle name="Text 28 10" xfId="15778" xr:uid="{01692009-2223-4AB4-BC19-AC83574B7E81}"/>
    <cellStyle name="Text 28 11" xfId="15779" xr:uid="{C3A6F298-240B-42CB-A5D3-53386C5B7273}"/>
    <cellStyle name="Text 28 12" xfId="15780" xr:uid="{751C069E-DE34-41D9-AAE1-72A8A540B1C0}"/>
    <cellStyle name="Text 28 13" xfId="15781" xr:uid="{179A0AFD-CE04-4D16-B854-CCC65CAE014F}"/>
    <cellStyle name="Text 28 14" xfId="15782" xr:uid="{73F85472-BC14-4BBB-83FC-05A5E2530DC4}"/>
    <cellStyle name="Text 28 2" xfId="15783" xr:uid="{2147796D-A7D4-424C-93EA-936AD0A60812}"/>
    <cellStyle name="Text 28 2 10" xfId="15784" xr:uid="{3F50C6AF-B4D4-456B-9FB4-A31F22175342}"/>
    <cellStyle name="Text 28 2 11" xfId="15785" xr:uid="{1BCF5694-9658-488A-AB7B-D717328A6B02}"/>
    <cellStyle name="Text 28 2 12" xfId="15786" xr:uid="{BDDA6030-A9D7-48EB-9D0E-534ABD903013}"/>
    <cellStyle name="Text 28 2 13" xfId="15787" xr:uid="{F6B9242B-93C0-456E-89CD-DFA4518C545E}"/>
    <cellStyle name="Text 28 2 2" xfId="15788" xr:uid="{418BC70B-F60B-43ED-8D27-659576EC65E6}"/>
    <cellStyle name="Text 28 2 3" xfId="15789" xr:uid="{C99DFFD3-B89D-4C7F-A9B8-104BF4A9394F}"/>
    <cellStyle name="Text 28 2 4" xfId="15790" xr:uid="{07AC7963-447A-4B28-ADDB-9578F07D0A5F}"/>
    <cellStyle name="Text 28 2 5" xfId="15791" xr:uid="{FACD5E20-584C-48AD-90F9-62399C04A19D}"/>
    <cellStyle name="Text 28 2 6" xfId="15792" xr:uid="{67039AC7-F923-4574-925B-0960CAEFE049}"/>
    <cellStyle name="Text 28 2 7" xfId="15793" xr:uid="{3FB36EAF-8EEF-400F-97BC-1CDF994EAE7C}"/>
    <cellStyle name="Text 28 2 8" xfId="15794" xr:uid="{62BF2A76-4ACA-498A-B6DC-1E5FA2F344C9}"/>
    <cellStyle name="Text 28 2 9" xfId="15795" xr:uid="{CF2568F5-E192-4611-B262-48BF81E2238A}"/>
    <cellStyle name="Text 28 3" xfId="15796" xr:uid="{1BA4CBA5-07B7-4D86-A61B-653DA79A37A8}"/>
    <cellStyle name="Text 28 4" xfId="15797" xr:uid="{612ECFCB-D560-419F-93B2-84236F986DEB}"/>
    <cellStyle name="Text 28 5" xfId="15798" xr:uid="{8901525C-07A0-4290-A7DB-592C239A47BC}"/>
    <cellStyle name="Text 28 6" xfId="15799" xr:uid="{E0C27493-5DB5-4785-87C8-D6BA1A7DCE8B}"/>
    <cellStyle name="Text 28 7" xfId="15800" xr:uid="{99AF3ADD-DA25-4D01-8C83-5BC4B6244A45}"/>
    <cellStyle name="Text 28 8" xfId="15801" xr:uid="{F27F2EC9-7013-48FB-848A-E6EAA9B0FF20}"/>
    <cellStyle name="Text 28 9" xfId="15802" xr:uid="{857EB6A4-18AC-4845-BCCE-8CDB906BA90D}"/>
    <cellStyle name="Text 29" xfId="15803" xr:uid="{3DE00FBA-07A0-4699-9473-E74688820A01}"/>
    <cellStyle name="Text 29 10" xfId="15804" xr:uid="{EF80FDAF-572C-4D02-B60A-812CD4B52578}"/>
    <cellStyle name="Text 29 11" xfId="15805" xr:uid="{EADC0492-B161-4F81-8C60-66D7ED7B9E13}"/>
    <cellStyle name="Text 29 12" xfId="15806" xr:uid="{DE295020-2091-4A1F-AE0E-A3B47A40EF76}"/>
    <cellStyle name="Text 29 13" xfId="15807" xr:uid="{7AEB9352-9B5F-4A9A-BF39-48DC35407EAF}"/>
    <cellStyle name="Text 29 2" xfId="15808" xr:uid="{0694B1FF-F095-46C2-9428-00D518B70DEA}"/>
    <cellStyle name="Text 29 3" xfId="15809" xr:uid="{4FCF9512-BCB9-4CB6-B3BA-C478487F2D82}"/>
    <cellStyle name="Text 29 4" xfId="15810" xr:uid="{19097E2A-9858-4013-A893-61AF9F46C43C}"/>
    <cellStyle name="Text 29 5" xfId="15811" xr:uid="{DFE2B417-28EA-4FD7-81EA-E923CCC3424F}"/>
    <cellStyle name="Text 29 6" xfId="15812" xr:uid="{3FF36401-6A4C-4AB5-ABB7-6365F87FB45E}"/>
    <cellStyle name="Text 29 7" xfId="15813" xr:uid="{8CFDE215-CDB5-4816-88FF-37AAF68C6B51}"/>
    <cellStyle name="Text 29 8" xfId="15814" xr:uid="{E478BF97-84D9-48B1-A117-77E3637625EB}"/>
    <cellStyle name="Text 29 9" xfId="15815" xr:uid="{74CCE5A4-6D66-40D8-A236-B4475E87BEE2}"/>
    <cellStyle name="Text 3" xfId="15816" xr:uid="{02FC9C42-1878-4770-A627-5C9CE398D115}"/>
    <cellStyle name="Text 3 10" xfId="15817" xr:uid="{9B380B78-6DFD-49F1-93FB-EE4BA0F3162E}"/>
    <cellStyle name="Text 3 11" xfId="15818" xr:uid="{5A8A092C-DE22-4E6C-A4A0-7F507DCDC616}"/>
    <cellStyle name="Text 3 12" xfId="15819" xr:uid="{50DAFB2E-6725-49EA-A41B-F51CB96582E5}"/>
    <cellStyle name="Text 3 13" xfId="15820" xr:uid="{4EF68906-DC86-4038-AAE3-D2D274FDFF0A}"/>
    <cellStyle name="Text 3 14" xfId="15821" xr:uid="{C4D72284-89B4-4A5B-9B4B-04BF1D822871}"/>
    <cellStyle name="Text 3 15" xfId="15822" xr:uid="{96632068-635F-4AD2-A727-A375329C5A6A}"/>
    <cellStyle name="Text 3 2" xfId="15823" xr:uid="{09CA14A6-136C-4F4A-8F10-E4B71D60A7CC}"/>
    <cellStyle name="Text 3 2 10" xfId="15824" xr:uid="{0892F600-A296-468B-AF61-11C1750895AE}"/>
    <cellStyle name="Text 3 2 11" xfId="15825" xr:uid="{4FDDA1E9-9061-4D2B-8911-1CA96CD5B4C2}"/>
    <cellStyle name="Text 3 2 12" xfId="15826" xr:uid="{F1F0E3AB-B050-492B-B836-767F1AC09EF0}"/>
    <cellStyle name="Text 3 2 13" xfId="15827" xr:uid="{26544A19-27FA-48B8-937E-81B975F72912}"/>
    <cellStyle name="Text 3 2 14" xfId="15828" xr:uid="{9F836C3C-D78C-4FB9-BCF8-FE6DC6D3D59F}"/>
    <cellStyle name="Text 3 2 2" xfId="15829" xr:uid="{CCD83F5A-3E52-43EB-B363-13E38A11CC3D}"/>
    <cellStyle name="Text 3 2 2 10" xfId="15830" xr:uid="{F87126CB-BB2A-47B1-ABD3-9D4FD67A4263}"/>
    <cellStyle name="Text 3 2 2 11" xfId="15831" xr:uid="{78A8B9B4-D0D3-45F7-91F3-669E4704695C}"/>
    <cellStyle name="Text 3 2 2 12" xfId="15832" xr:uid="{F5B50BB9-56B5-4238-B4C9-9B807972B666}"/>
    <cellStyle name="Text 3 2 2 13" xfId="15833" xr:uid="{F44B5882-AA98-4C65-A073-CDBCCFFEB185}"/>
    <cellStyle name="Text 3 2 2 2" xfId="15834" xr:uid="{009948F8-C8AF-4FDB-935E-49E69E9CE558}"/>
    <cellStyle name="Text 3 2 2 3" xfId="15835" xr:uid="{A261F1A6-AA80-49FB-A7B9-F88A1985983B}"/>
    <cellStyle name="Text 3 2 2 4" xfId="15836" xr:uid="{36A8B6C0-ED71-4E97-BBEB-9EED9DA65CA4}"/>
    <cellStyle name="Text 3 2 2 5" xfId="15837" xr:uid="{73A5E9CE-72EB-4233-A4E4-DAAFA3BAFA93}"/>
    <cellStyle name="Text 3 2 2 6" xfId="15838" xr:uid="{7E34A844-9859-4F6C-922A-9E06AA4BBAED}"/>
    <cellStyle name="Text 3 2 2 7" xfId="15839" xr:uid="{72FD83BA-05A6-4564-8609-E612E188F101}"/>
    <cellStyle name="Text 3 2 2 8" xfId="15840" xr:uid="{CF13F17A-70CD-49A4-B1A7-6A3BD342D6FA}"/>
    <cellStyle name="Text 3 2 2 9" xfId="15841" xr:uid="{694B240C-9EE2-404B-B02E-A22F458F03E3}"/>
    <cellStyle name="Text 3 2 3" xfId="15842" xr:uid="{79BAF744-E7FA-4BB1-8669-F5A1A037BB9B}"/>
    <cellStyle name="Text 3 2 4" xfId="15843" xr:uid="{2C088E9A-00B3-441F-9EE3-484BD2B379F6}"/>
    <cellStyle name="Text 3 2 5" xfId="15844" xr:uid="{1C7B914A-4551-4003-B777-D6CA78C01DCB}"/>
    <cellStyle name="Text 3 2 6" xfId="15845" xr:uid="{1F7DDD9A-5E92-4EF0-AA6F-61FC1D47B211}"/>
    <cellStyle name="Text 3 2 7" xfId="15846" xr:uid="{ECAA0E7C-46A6-483E-B787-DEE55A258991}"/>
    <cellStyle name="Text 3 2 8" xfId="15847" xr:uid="{1069ADB4-EAB6-44B9-9680-FDD614049305}"/>
    <cellStyle name="Text 3 2 9" xfId="15848" xr:uid="{87AA13C2-96ED-4CAC-A840-7079B17F42B9}"/>
    <cellStyle name="Text 3 3" xfId="15849" xr:uid="{52F8F179-2260-4D6E-82F7-0E10FED31F49}"/>
    <cellStyle name="Text 3 3 10" xfId="15850" xr:uid="{660FC16A-E764-4324-99C8-77C3E9CFFA9E}"/>
    <cellStyle name="Text 3 3 11" xfId="15851" xr:uid="{E6C81680-72BC-493B-A44A-546D95E5A302}"/>
    <cellStyle name="Text 3 3 12" xfId="15852" xr:uid="{DA8D5E3E-F06B-42BF-9665-B49EA9048C4A}"/>
    <cellStyle name="Text 3 3 13" xfId="15853" xr:uid="{F1E091C1-CE70-4893-81F5-667846E07F4E}"/>
    <cellStyle name="Text 3 3 2" xfId="15854" xr:uid="{AEFA3AD7-B567-4642-9744-BF1D9390EE56}"/>
    <cellStyle name="Text 3 3 3" xfId="15855" xr:uid="{21A6E74B-3570-435F-B48E-C3BC7E90D83E}"/>
    <cellStyle name="Text 3 3 4" xfId="15856" xr:uid="{D6D7E1DC-74D8-4C60-A8B9-64853047FACF}"/>
    <cellStyle name="Text 3 3 5" xfId="15857" xr:uid="{3F4794E4-8DF3-406B-905D-2D319A240734}"/>
    <cellStyle name="Text 3 3 6" xfId="15858" xr:uid="{0A122709-320A-4752-AAC8-21E5B87F1508}"/>
    <cellStyle name="Text 3 3 7" xfId="15859" xr:uid="{39B7B907-775E-4B8F-9908-39BCC7BD751B}"/>
    <cellStyle name="Text 3 3 8" xfId="15860" xr:uid="{31E4B29C-253F-4BD9-8AEA-621A2401B312}"/>
    <cellStyle name="Text 3 3 9" xfId="15861" xr:uid="{5629CD67-E27C-4D0A-9B1A-9270AC5388D6}"/>
    <cellStyle name="Text 3 4" xfId="15862" xr:uid="{1D40186B-5E3C-4661-98EC-38A18EB12569}"/>
    <cellStyle name="Text 3 5" xfId="15863" xr:uid="{1AAD63EF-9C0F-4C06-9F9B-A8374F3ECE1C}"/>
    <cellStyle name="Text 3 6" xfId="15864" xr:uid="{4BBC6473-FDA7-4A8F-AA5C-E821A21B2050}"/>
    <cellStyle name="Text 3 7" xfId="15865" xr:uid="{A76F74FF-DD34-44EC-A7B6-BCCC369F9288}"/>
    <cellStyle name="Text 3 8" xfId="15866" xr:uid="{99C16879-71FC-4D0B-B455-C3EA5D741776}"/>
    <cellStyle name="Text 3 9" xfId="15867" xr:uid="{4BC5FDEC-5F17-42E0-8523-2FD79BB784DF}"/>
    <cellStyle name="Text 30" xfId="15868" xr:uid="{5278C22F-29C1-410B-A052-6F006D0C5291}"/>
    <cellStyle name="Text 31" xfId="15869" xr:uid="{A334F745-E73B-4C3B-B2C6-9E7A326BD1E1}"/>
    <cellStyle name="Text 32" xfId="15870" xr:uid="{65DF4A51-C180-4D98-AD3B-34E8D84C4DA6}"/>
    <cellStyle name="Text 33" xfId="15871" xr:uid="{94C25D3A-EA4D-4E7B-99FC-2B531A1C9A4F}"/>
    <cellStyle name="Text 34" xfId="15872" xr:uid="{81ED4FB2-1F5C-4461-8D29-52A547EE6691}"/>
    <cellStyle name="Text 35" xfId="15873" xr:uid="{47FB5D99-339B-4AA0-8B47-F104320310BE}"/>
    <cellStyle name="Text 36" xfId="15874" xr:uid="{5742FC94-6970-4C79-8E57-E7ABB4586E4D}"/>
    <cellStyle name="Text 37" xfId="15875" xr:uid="{29217591-E2B5-43F7-9153-D4A30DA97C61}"/>
    <cellStyle name="Text 38" xfId="15876" xr:uid="{4DAFEFC9-4E27-490C-8106-80BAB757C3F5}"/>
    <cellStyle name="Text 39" xfId="15877" xr:uid="{DF14D808-BA59-43D0-B3FB-107A7591F5EA}"/>
    <cellStyle name="Text 4" xfId="15878" xr:uid="{96C6D51F-858A-49A1-8CBE-2FC512263D2A}"/>
    <cellStyle name="Text 4 10" xfId="15879" xr:uid="{2049D040-74AC-4EF9-895B-D88CABD9FBBB}"/>
    <cellStyle name="Text 4 11" xfId="15880" xr:uid="{2BB39922-431A-4DC0-8CC9-C29A75CD0199}"/>
    <cellStyle name="Text 4 12" xfId="15881" xr:uid="{12DE400A-F0D9-4DAC-B38C-C0B426B2E285}"/>
    <cellStyle name="Text 4 13" xfId="15882" xr:uid="{5FF2ACD5-6DC7-4405-868C-FED770B40184}"/>
    <cellStyle name="Text 4 2" xfId="15883" xr:uid="{53FCD918-D7E3-4FCF-ABDE-876BB9208FD3}"/>
    <cellStyle name="Text 4 2 10" xfId="15884" xr:uid="{6E58A40F-8485-4CD5-81CC-76BB5011BA76}"/>
    <cellStyle name="Text 4 2 11" xfId="15885" xr:uid="{A8346370-C0B6-43AF-928B-BB6F6C99CF4A}"/>
    <cellStyle name="Text 4 2 12" xfId="15886" xr:uid="{FF92EFA3-FA5C-4A1F-9A57-732BDCB29631}"/>
    <cellStyle name="Text 4 2 13" xfId="15887" xr:uid="{1D7D7301-80B6-4793-B62D-87ACC938D8A6}"/>
    <cellStyle name="Text 4 2 14" xfId="15888" xr:uid="{0DFBA7F9-ED58-4B1D-A182-8D75E71C097D}"/>
    <cellStyle name="Text 4 2 2" xfId="15889" xr:uid="{D9FB8C7C-CE79-40BF-ACD2-32F1DFD9C23F}"/>
    <cellStyle name="Text 4 2 2 10" xfId="15890" xr:uid="{B3052ED8-7205-476E-A77B-9E619B770DA8}"/>
    <cellStyle name="Text 4 2 2 11" xfId="15891" xr:uid="{CBF4E625-B962-4A06-9EBC-710289E8E3BC}"/>
    <cellStyle name="Text 4 2 2 12" xfId="15892" xr:uid="{B3E0E721-CFBC-4931-AA35-A75CDCD102CA}"/>
    <cellStyle name="Text 4 2 2 13" xfId="15893" xr:uid="{932F4347-EAB4-482A-973F-72D4E33DFA4A}"/>
    <cellStyle name="Text 4 2 2 2" xfId="15894" xr:uid="{CCDB5920-7DE5-414E-BC55-1A648D147B97}"/>
    <cellStyle name="Text 4 2 2 3" xfId="15895" xr:uid="{2365E421-106D-49BE-90A1-A6E096084970}"/>
    <cellStyle name="Text 4 2 2 4" xfId="15896" xr:uid="{B06E1A71-2D2C-4425-B462-9C3A8A5339D1}"/>
    <cellStyle name="Text 4 2 2 5" xfId="15897" xr:uid="{820BC030-31A6-406E-A352-A6B1622710A3}"/>
    <cellStyle name="Text 4 2 2 6" xfId="15898" xr:uid="{EF416AE2-5404-4EC1-9259-F6A8D1A12781}"/>
    <cellStyle name="Text 4 2 2 7" xfId="15899" xr:uid="{0D11A654-122F-4BA5-BB0D-63D01AF37496}"/>
    <cellStyle name="Text 4 2 2 8" xfId="15900" xr:uid="{96AE48F1-4680-496F-96BD-1A3A72AB062B}"/>
    <cellStyle name="Text 4 2 2 9" xfId="15901" xr:uid="{1136E34E-0CE8-4E08-AC17-A758C2914F5E}"/>
    <cellStyle name="Text 4 2 3" xfId="15902" xr:uid="{115356D9-85CC-4C4A-A613-7AF231CE7C44}"/>
    <cellStyle name="Text 4 2 4" xfId="15903" xr:uid="{E7473B20-C9EE-4120-A59D-A0C6A77F1450}"/>
    <cellStyle name="Text 4 2 5" xfId="15904" xr:uid="{9722F457-2A60-4F18-8719-65DD38875139}"/>
    <cellStyle name="Text 4 2 6" xfId="15905" xr:uid="{DFAFD2DD-6EAC-4CE8-AD56-CB5A34A49499}"/>
    <cellStyle name="Text 4 2 7" xfId="15906" xr:uid="{B16CD1E3-55EF-4D90-8B22-444F04E9B04A}"/>
    <cellStyle name="Text 4 2 8" xfId="15907" xr:uid="{36D01B5A-352F-4947-9FB9-20F0125E558C}"/>
    <cellStyle name="Text 4 2 9" xfId="15908" xr:uid="{576F6932-95E7-4A08-9B0A-8CEFFF32FFE7}"/>
    <cellStyle name="Text 4 3" xfId="15909" xr:uid="{B3B7906A-ADAB-423E-A32B-62F6A9FBDB2B}"/>
    <cellStyle name="Text 4 4" xfId="15910" xr:uid="{4634749B-EEB0-48C4-ABDD-509D277D7654}"/>
    <cellStyle name="Text 4 5" xfId="15911" xr:uid="{8DCF9A88-FE78-4377-B780-B7D05FBC91A3}"/>
    <cellStyle name="Text 4 6" xfId="15912" xr:uid="{22284C7A-CB57-4F53-A14A-72A98ADB0037}"/>
    <cellStyle name="Text 4 7" xfId="15913" xr:uid="{FD6DC254-6363-43DE-9B61-9AA3FE98BF03}"/>
    <cellStyle name="Text 4 8" xfId="15914" xr:uid="{6774A381-F866-42F1-B7BB-B26C11930EE2}"/>
    <cellStyle name="Text 4 9" xfId="15915" xr:uid="{92FFCF3A-6B34-492B-A8B1-494F97C8549C}"/>
    <cellStyle name="Text 40" xfId="15916" xr:uid="{331A84A1-3092-4ABD-A9F4-5F6B33F54BF9}"/>
    <cellStyle name="Text 41" xfId="15917" xr:uid="{64181158-D21E-4721-89ED-FA379F41CC2B}"/>
    <cellStyle name="Text 42" xfId="15918" xr:uid="{7A55AB79-10BD-43E8-8DA3-A1114A33D703}"/>
    <cellStyle name="Text 43" xfId="15919" xr:uid="{DAABDBF1-B8F2-48F8-8D34-E376ADE1DE29}"/>
    <cellStyle name="Text 44" xfId="15920" xr:uid="{C22A7D6F-9673-4C3B-B683-89D41EAA1BE5}"/>
    <cellStyle name="Text 45" xfId="15921" xr:uid="{1D2346BB-70B9-495F-9E47-0102CBAC733C}"/>
    <cellStyle name="Text 46" xfId="35636" xr:uid="{522E2043-25D7-480E-B905-32695279BB26}"/>
    <cellStyle name="Text 5" xfId="15922" xr:uid="{61AEB5EE-7093-4CF6-9FBC-7978F03E24F8}"/>
    <cellStyle name="Text 5 10" xfId="15923" xr:uid="{48677EE3-1F6D-4416-A205-F894CB2223A5}"/>
    <cellStyle name="Text 5 11" xfId="15924" xr:uid="{A295422B-C39C-44FE-9794-A916EDC79356}"/>
    <cellStyle name="Text 5 12" xfId="15925" xr:uid="{BC963990-36DF-42BB-AAD3-E9D0CAA90799}"/>
    <cellStyle name="Text 5 13" xfId="15926" xr:uid="{2D97565C-B6DB-4B2A-863F-FCBA0BCD2FB7}"/>
    <cellStyle name="Text 5 14" xfId="15927" xr:uid="{890DFD33-D990-49EE-B547-ABA42C94D3A9}"/>
    <cellStyle name="Text 5 15" xfId="15928" xr:uid="{94FE78BB-D446-4E11-B6C4-6C3FF9370D01}"/>
    <cellStyle name="Text 5 2" xfId="15929" xr:uid="{D7A378AD-8EB4-418A-BEC9-D43D78D2C021}"/>
    <cellStyle name="Text 5 2 10" xfId="15930" xr:uid="{66FEEE33-0F9C-422B-90C8-00E111B2578B}"/>
    <cellStyle name="Text 5 2 11" xfId="15931" xr:uid="{23A17842-EF81-4729-A474-E0296F4FFEE3}"/>
    <cellStyle name="Text 5 2 12" xfId="15932" xr:uid="{323A093A-CF9E-4829-85FF-0716F2DBF4B4}"/>
    <cellStyle name="Text 5 2 13" xfId="15933" xr:uid="{82DE9A44-19CD-457D-B1CC-0CAA687B0FB5}"/>
    <cellStyle name="Text 5 2 14" xfId="15934" xr:uid="{8A68D980-564E-4E5E-AB0B-61EF57C2F754}"/>
    <cellStyle name="Text 5 2 2" xfId="15935" xr:uid="{AC3CE0E0-742D-447C-973F-BC809A6AC861}"/>
    <cellStyle name="Text 5 2 2 10" xfId="15936" xr:uid="{FA580EFB-FE97-4FAA-815B-A76F7A303CE5}"/>
    <cellStyle name="Text 5 2 2 11" xfId="15937" xr:uid="{1734A8B0-ABA7-4ACB-862E-12EBCCF4F265}"/>
    <cellStyle name="Text 5 2 2 12" xfId="15938" xr:uid="{6CB759C5-2255-44E2-8CA1-4E03746891C1}"/>
    <cellStyle name="Text 5 2 2 13" xfId="15939" xr:uid="{C1BF5D50-83ED-4957-9239-3B0CAADF1DE3}"/>
    <cellStyle name="Text 5 2 2 2" xfId="15940" xr:uid="{FCB90A56-8C8C-468C-968F-05AABAD696FF}"/>
    <cellStyle name="Text 5 2 2 3" xfId="15941" xr:uid="{E53970CF-5DC1-407E-A3D1-80741BC468F2}"/>
    <cellStyle name="Text 5 2 2 4" xfId="15942" xr:uid="{8F58ADF6-1CB9-4F1B-A04A-ACCCECE3AD81}"/>
    <cellStyle name="Text 5 2 2 5" xfId="15943" xr:uid="{21227E0D-8D1D-4E11-81C7-2DBC25A64B38}"/>
    <cellStyle name="Text 5 2 2 6" xfId="15944" xr:uid="{3DDB9FDE-3DD7-49F9-B353-234991CB2E05}"/>
    <cellStyle name="Text 5 2 2 7" xfId="15945" xr:uid="{4DF8DBB3-02AE-44DC-894B-94DAC4274291}"/>
    <cellStyle name="Text 5 2 2 8" xfId="15946" xr:uid="{54A8E306-7B51-42A5-8C0D-28F4FBAE1011}"/>
    <cellStyle name="Text 5 2 2 9" xfId="15947" xr:uid="{35A9BEDE-0AAC-4DE3-BCDD-17B2C4C3731A}"/>
    <cellStyle name="Text 5 2 3" xfId="15948" xr:uid="{735212DA-C89A-43B2-9683-233E836C6EC5}"/>
    <cellStyle name="Text 5 2 4" xfId="15949" xr:uid="{07C6CCA8-9CED-42E4-A1CC-42981EE73EA4}"/>
    <cellStyle name="Text 5 2 5" xfId="15950" xr:uid="{76F3329B-BC76-4A9A-8B99-CD2878612DC6}"/>
    <cellStyle name="Text 5 2 6" xfId="15951" xr:uid="{1055429F-B211-4D21-846C-A6D33D3DD3F0}"/>
    <cellStyle name="Text 5 2 7" xfId="15952" xr:uid="{141E0B1F-D4AF-4905-B384-5F86DEB5DAD9}"/>
    <cellStyle name="Text 5 2 8" xfId="15953" xr:uid="{9DF72228-EBF8-48A9-A067-5DAD7173B0C2}"/>
    <cellStyle name="Text 5 2 9" xfId="15954" xr:uid="{4ED965EE-CEDC-47A3-8ABF-6FB05246816A}"/>
    <cellStyle name="Text 5 3" xfId="15955" xr:uid="{CEC71B81-4BBD-4EAE-A1DF-4637C60BC48C}"/>
    <cellStyle name="Text 5 3 10" xfId="15956" xr:uid="{70968AFB-C831-4833-B5F2-B63E3CDC9BE2}"/>
    <cellStyle name="Text 5 3 11" xfId="15957" xr:uid="{BC94C2F1-6A70-4EB1-A05D-0A18E15B43EE}"/>
    <cellStyle name="Text 5 3 12" xfId="15958" xr:uid="{0F58A882-0AB6-4AA1-AADD-D5D4C7F2AF9D}"/>
    <cellStyle name="Text 5 3 13" xfId="15959" xr:uid="{63E1655C-2190-4D55-A435-FC6629390185}"/>
    <cellStyle name="Text 5 3 2" xfId="15960" xr:uid="{A4E95175-27B9-498B-BF07-5B735577E789}"/>
    <cellStyle name="Text 5 3 3" xfId="15961" xr:uid="{72B8AE75-A3E1-4532-B670-B7ECD46C3671}"/>
    <cellStyle name="Text 5 3 4" xfId="15962" xr:uid="{C5E0232C-E14D-484F-9350-AA30F826CCD5}"/>
    <cellStyle name="Text 5 3 5" xfId="15963" xr:uid="{DA0D3C73-B2A3-4F14-B984-D3C3A73BBCD1}"/>
    <cellStyle name="Text 5 3 6" xfId="15964" xr:uid="{0901A852-9E7E-4B40-B45F-27C785F19B2C}"/>
    <cellStyle name="Text 5 3 7" xfId="15965" xr:uid="{A96438E4-C1D1-4434-A9B1-4FE26AB348CD}"/>
    <cellStyle name="Text 5 3 8" xfId="15966" xr:uid="{B4F6D14D-2F95-49D4-9CBC-9EFF4F3BF6B1}"/>
    <cellStyle name="Text 5 3 9" xfId="15967" xr:uid="{D98CC715-D453-41C7-BE53-2718260958F2}"/>
    <cellStyle name="Text 5 4" xfId="15968" xr:uid="{7317DC48-A2DB-48FF-80E5-768D683A49CC}"/>
    <cellStyle name="Text 5 5" xfId="15969" xr:uid="{9DB6BCB9-B658-4932-AA4D-7F9458EE011D}"/>
    <cellStyle name="Text 5 6" xfId="15970" xr:uid="{AF66B288-F693-46EF-840C-4CEDC95EAA8F}"/>
    <cellStyle name="Text 5 7" xfId="15971" xr:uid="{105BABCD-CC8D-422D-8399-ECF36BE94E12}"/>
    <cellStyle name="Text 5 8" xfId="15972" xr:uid="{7B46DD84-179E-45E0-9702-44174B5D2A8D}"/>
    <cellStyle name="Text 5 9" xfId="15973" xr:uid="{228D16B5-3E68-4379-9A54-697BD3C8B641}"/>
    <cellStyle name="Text 6" xfId="15974" xr:uid="{B0B24D75-47C8-4254-A1B9-83DD9F5026CA}"/>
    <cellStyle name="Text 6 10" xfId="15975" xr:uid="{4CC98644-3C39-4F8B-A7F9-F89FDDE8FB18}"/>
    <cellStyle name="Text 6 11" xfId="15976" xr:uid="{498E8648-0786-4936-8D1C-76EB70E4B605}"/>
    <cellStyle name="Text 6 12" xfId="15977" xr:uid="{AA328B70-A7AB-4588-96A8-51A26E218D51}"/>
    <cellStyle name="Text 6 13" xfId="15978" xr:uid="{BCD5F650-A6A9-47A4-BF73-1665621B6FC4}"/>
    <cellStyle name="Text 6 14" xfId="15979" xr:uid="{311DC8A9-2273-4D8C-B461-28CAA47F9AAD}"/>
    <cellStyle name="Text 6 15" xfId="15980" xr:uid="{AB53859D-B200-446C-A422-4CE2D78F6DD3}"/>
    <cellStyle name="Text 6 2" xfId="15981" xr:uid="{9763A74F-20AC-4C09-B25D-E174B78DFCFB}"/>
    <cellStyle name="Text 6 2 10" xfId="15982" xr:uid="{D7FF0C22-5E02-459D-A8BB-9D880EF5E43F}"/>
    <cellStyle name="Text 6 2 11" xfId="15983" xr:uid="{B3FC7AAE-F752-48F8-9A23-F7F60B16D66B}"/>
    <cellStyle name="Text 6 2 12" xfId="15984" xr:uid="{59AFFFEF-0102-4C94-B3F0-93DE5C59669E}"/>
    <cellStyle name="Text 6 2 13" xfId="15985" xr:uid="{AE3A8474-71D8-4FF4-8B8C-597463B0FDB2}"/>
    <cellStyle name="Text 6 2 14" xfId="15986" xr:uid="{056E234B-ACAB-4A7C-8666-3F426D830A1F}"/>
    <cellStyle name="Text 6 2 2" xfId="15987" xr:uid="{FF3316A5-E383-4001-8405-FBA91D1D4EB6}"/>
    <cellStyle name="Text 6 2 2 10" xfId="15988" xr:uid="{CFD9A505-CF06-4FEE-9C6E-A9E0C039DCFF}"/>
    <cellStyle name="Text 6 2 2 11" xfId="15989" xr:uid="{E8B16C47-844E-4539-B2B7-FB45B9597864}"/>
    <cellStyle name="Text 6 2 2 12" xfId="15990" xr:uid="{96F5E44A-A20F-44D6-8D74-129338FC08B1}"/>
    <cellStyle name="Text 6 2 2 13" xfId="15991" xr:uid="{4F1A95D8-7710-4E6D-ADAC-247561BCB188}"/>
    <cellStyle name="Text 6 2 2 2" xfId="15992" xr:uid="{40B933E9-3631-4DE0-8641-7C59007FC1ED}"/>
    <cellStyle name="Text 6 2 2 3" xfId="15993" xr:uid="{B6C39FAF-9704-43FA-9F7E-FB64667AA17C}"/>
    <cellStyle name="Text 6 2 2 4" xfId="15994" xr:uid="{EEE6AE11-33AC-40CA-8D54-589510253039}"/>
    <cellStyle name="Text 6 2 2 5" xfId="15995" xr:uid="{91C9CAFB-2548-4329-873E-98DAA5AC0A33}"/>
    <cellStyle name="Text 6 2 2 6" xfId="15996" xr:uid="{5C158EBD-D6CC-48A8-BABA-BFE3AEAAB3AD}"/>
    <cellStyle name="Text 6 2 2 7" xfId="15997" xr:uid="{E75B9815-8FFF-435D-A2DF-8651D2C6A240}"/>
    <cellStyle name="Text 6 2 2 8" xfId="15998" xr:uid="{D005D74D-0952-4A78-8BC7-0141C2FDBB9E}"/>
    <cellStyle name="Text 6 2 2 9" xfId="15999" xr:uid="{B087E54B-00EF-415F-820F-8982000A8A1C}"/>
    <cellStyle name="Text 6 2 3" xfId="16000" xr:uid="{C64C36A5-B4F4-48A7-B5B6-47605A6DBD1B}"/>
    <cellStyle name="Text 6 2 4" xfId="16001" xr:uid="{10A8C699-A39C-4172-A80F-00773598DDBB}"/>
    <cellStyle name="Text 6 2 5" xfId="16002" xr:uid="{23DD6E67-BD30-4850-9783-17CB6F20F45A}"/>
    <cellStyle name="Text 6 2 6" xfId="16003" xr:uid="{40CFFF02-D9E5-4D0A-B9F3-6AD835D41250}"/>
    <cellStyle name="Text 6 2 7" xfId="16004" xr:uid="{AA93A32B-52FE-4B4E-86BD-FC7FFEEF3131}"/>
    <cellStyle name="Text 6 2 8" xfId="16005" xr:uid="{E62AE84E-B3E5-4ABE-A082-80AD78F11448}"/>
    <cellStyle name="Text 6 2 9" xfId="16006" xr:uid="{AD850348-1505-4AED-B037-56B17B7C3143}"/>
    <cellStyle name="Text 6 3" xfId="16007" xr:uid="{186BC8A7-6A82-46D2-97CE-9AEA901E9D6E}"/>
    <cellStyle name="Text 6 3 10" xfId="16008" xr:uid="{52BD4AD7-399F-4D3C-A0D0-FB8C063BB3D2}"/>
    <cellStyle name="Text 6 3 11" xfId="16009" xr:uid="{42D3360C-3721-4C4B-8DC7-4C76FCC19054}"/>
    <cellStyle name="Text 6 3 12" xfId="16010" xr:uid="{064B2711-B32B-4B2A-94DA-375146B08F89}"/>
    <cellStyle name="Text 6 3 13" xfId="16011" xr:uid="{3B0A0784-ACA1-4A10-9B34-A10AB174BE4B}"/>
    <cellStyle name="Text 6 3 2" xfId="16012" xr:uid="{F17F5E40-8828-41EB-8D33-0A845F70EF14}"/>
    <cellStyle name="Text 6 3 3" xfId="16013" xr:uid="{B906183F-1368-451F-A290-FCF2F113D5EC}"/>
    <cellStyle name="Text 6 3 4" xfId="16014" xr:uid="{77438595-7F63-45C1-A3C1-BF5777C7B4CD}"/>
    <cellStyle name="Text 6 3 5" xfId="16015" xr:uid="{B923F3D3-7D86-40BE-B8F1-65C1FC4A8DB8}"/>
    <cellStyle name="Text 6 3 6" xfId="16016" xr:uid="{61AD1142-7935-4509-B1C4-462363C504B3}"/>
    <cellStyle name="Text 6 3 7" xfId="16017" xr:uid="{7BD65D7B-19FA-4D6B-94BF-BD30FFC422E9}"/>
    <cellStyle name="Text 6 3 8" xfId="16018" xr:uid="{4FFE07EB-B6F8-4826-BF45-66BAAD609C99}"/>
    <cellStyle name="Text 6 3 9" xfId="16019" xr:uid="{2366D67E-0AC6-44BB-8BDA-2365145079D3}"/>
    <cellStyle name="Text 6 4" xfId="16020" xr:uid="{29FE175C-B332-4EBF-BF1F-581C2C6F6B21}"/>
    <cellStyle name="Text 6 5" xfId="16021" xr:uid="{E546099A-3EB1-43F0-A9E1-528097CD0D30}"/>
    <cellStyle name="Text 6 6" xfId="16022" xr:uid="{F271E59C-0E7A-49DC-935F-BFE3E438BAB9}"/>
    <cellStyle name="Text 6 7" xfId="16023" xr:uid="{62806818-9CC9-478D-8A54-F5343B2E6659}"/>
    <cellStyle name="Text 6 8" xfId="16024" xr:uid="{DC18297A-9AFB-49E6-9E6B-4B5377E72E73}"/>
    <cellStyle name="Text 6 9" xfId="16025" xr:uid="{99365D55-84EE-4AF6-9EAF-515CBCA6744A}"/>
    <cellStyle name="Text 7" xfId="16026" xr:uid="{624F1B88-4654-4ED5-8DF6-CDDB82D7C7B9}"/>
    <cellStyle name="Text 7 10" xfId="16027" xr:uid="{3358D201-7839-4A5B-BCBA-2BC8FB074007}"/>
    <cellStyle name="Text 7 11" xfId="16028" xr:uid="{98833B84-D3FE-4F8D-91BE-B0D84AD9BD77}"/>
    <cellStyle name="Text 7 12" xfId="16029" xr:uid="{AACB0D63-1476-46FC-9022-1C1D07A49EA6}"/>
    <cellStyle name="Text 7 13" xfId="16030" xr:uid="{A71D5655-46E9-4777-A4BA-A5DD605A1306}"/>
    <cellStyle name="Text 7 14" xfId="16031" xr:uid="{A51CB74C-3F69-4899-9A30-D5B5ACC79FBC}"/>
    <cellStyle name="Text 7 15" xfId="16032" xr:uid="{5C32D3EE-6644-43D3-B3A5-CA19FC4048BE}"/>
    <cellStyle name="Text 7 2" xfId="16033" xr:uid="{C358CC29-0A81-4904-88C7-4539366D0B61}"/>
    <cellStyle name="Text 7 2 10" xfId="16034" xr:uid="{A324783F-1919-4C44-A07B-4CCE4C53E5CF}"/>
    <cellStyle name="Text 7 2 11" xfId="16035" xr:uid="{D668DB89-EAD7-4151-813F-DB1AA5F08431}"/>
    <cellStyle name="Text 7 2 12" xfId="16036" xr:uid="{796504D5-A084-4634-8CC4-5858DB9C95E4}"/>
    <cellStyle name="Text 7 2 13" xfId="16037" xr:uid="{D4157BFA-3BC7-4BCC-A167-861D7A905F64}"/>
    <cellStyle name="Text 7 2 14" xfId="16038" xr:uid="{C7BB5F81-8F30-430A-AEDB-0A68D77D89B3}"/>
    <cellStyle name="Text 7 2 2" xfId="16039" xr:uid="{55DA539E-E712-4359-A8FE-AC9D21519C3B}"/>
    <cellStyle name="Text 7 2 2 10" xfId="16040" xr:uid="{DEABB491-0EDA-401C-8C11-E4F3DF7F3DCE}"/>
    <cellStyle name="Text 7 2 2 11" xfId="16041" xr:uid="{8FDCBB00-7868-42C7-873F-47BE440A5BA5}"/>
    <cellStyle name="Text 7 2 2 12" xfId="16042" xr:uid="{183A0BEE-132A-4767-94F6-10AEAD4CF5AA}"/>
    <cellStyle name="Text 7 2 2 13" xfId="16043" xr:uid="{D8E53511-D750-4BDE-8B99-F2205E6F3309}"/>
    <cellStyle name="Text 7 2 2 2" xfId="16044" xr:uid="{B7C97278-5A8B-4E85-8BAE-8A82910D29C8}"/>
    <cellStyle name="Text 7 2 2 3" xfId="16045" xr:uid="{E667C5D1-24BA-45B5-A885-EC1FE2122A03}"/>
    <cellStyle name="Text 7 2 2 4" xfId="16046" xr:uid="{8E3BD29D-F43B-4F11-9ACF-1A21F0B51688}"/>
    <cellStyle name="Text 7 2 2 5" xfId="16047" xr:uid="{750F9E84-4B68-4C49-8AF0-0D3DEB43BB40}"/>
    <cellStyle name="Text 7 2 2 6" xfId="16048" xr:uid="{2B4B28B0-FF00-48FC-AC93-CEE256555FBC}"/>
    <cellStyle name="Text 7 2 2 7" xfId="16049" xr:uid="{C0FAB3C6-080D-48B0-A512-0DA124D76390}"/>
    <cellStyle name="Text 7 2 2 8" xfId="16050" xr:uid="{1518CA47-8E56-4763-A3C5-7F691C902927}"/>
    <cellStyle name="Text 7 2 2 9" xfId="16051" xr:uid="{A37E16DC-EB9B-4082-9928-55D4853F2D3D}"/>
    <cellStyle name="Text 7 2 3" xfId="16052" xr:uid="{657A1D44-C4BF-4A2E-BAE2-C37BD2B684BE}"/>
    <cellStyle name="Text 7 2 4" xfId="16053" xr:uid="{C4A9790C-6BDF-4F19-97E9-3062E3BAEDD5}"/>
    <cellStyle name="Text 7 2 5" xfId="16054" xr:uid="{91FD79BE-18FB-4D59-918B-781806715F2A}"/>
    <cellStyle name="Text 7 2 6" xfId="16055" xr:uid="{9133E030-ED36-4102-95D9-56A97709CEEB}"/>
    <cellStyle name="Text 7 2 7" xfId="16056" xr:uid="{254009BE-0D6F-41DC-BC9A-BD6D9695619C}"/>
    <cellStyle name="Text 7 2 8" xfId="16057" xr:uid="{33E3092E-57EE-4674-AC39-B9D1BADB9028}"/>
    <cellStyle name="Text 7 2 9" xfId="16058" xr:uid="{E0DE9665-062B-483B-91EE-F7CB83CD8588}"/>
    <cellStyle name="Text 7 3" xfId="16059" xr:uid="{411CCD97-2B30-4895-9B0F-464E62742624}"/>
    <cellStyle name="Text 7 3 10" xfId="16060" xr:uid="{945E6261-8FC3-44F8-B0F6-538A833160D6}"/>
    <cellStyle name="Text 7 3 11" xfId="16061" xr:uid="{09A06270-983C-4C58-8D52-B2575870E189}"/>
    <cellStyle name="Text 7 3 12" xfId="16062" xr:uid="{8AFC4168-4609-4A45-87D4-C2614A447148}"/>
    <cellStyle name="Text 7 3 13" xfId="16063" xr:uid="{2FD8553A-2497-4086-925D-F4325A0D6BD8}"/>
    <cellStyle name="Text 7 3 2" xfId="16064" xr:uid="{709D0CF8-0CD9-4C48-8EF8-451D9764232D}"/>
    <cellStyle name="Text 7 3 3" xfId="16065" xr:uid="{AE84C075-3345-4DFF-ADC2-6734AE2DA1FC}"/>
    <cellStyle name="Text 7 3 4" xfId="16066" xr:uid="{CCEB7A1D-0BF0-4C1B-82A8-E290D2F52ABC}"/>
    <cellStyle name="Text 7 3 5" xfId="16067" xr:uid="{21224393-6E4E-49CF-8AE3-A923C4384376}"/>
    <cellStyle name="Text 7 3 6" xfId="16068" xr:uid="{66E95609-9B72-43AD-9D56-0D7DEDF03E8F}"/>
    <cellStyle name="Text 7 3 7" xfId="16069" xr:uid="{8178535A-452E-4626-A504-ECBE08621F61}"/>
    <cellStyle name="Text 7 3 8" xfId="16070" xr:uid="{7E28704E-C342-4649-BB9A-7422F1EA870F}"/>
    <cellStyle name="Text 7 3 9" xfId="16071" xr:uid="{27F11763-56CB-4D4C-8F5C-57574FA51680}"/>
    <cellStyle name="Text 7 4" xfId="16072" xr:uid="{080E046B-F460-43B7-A074-4931C63DED55}"/>
    <cellStyle name="Text 7 5" xfId="16073" xr:uid="{41EFE850-B2DF-4748-96F3-BE99FFBD0A37}"/>
    <cellStyle name="Text 7 6" xfId="16074" xr:uid="{4D35A635-CD87-4998-98CC-EB4D744FB180}"/>
    <cellStyle name="Text 7 7" xfId="16075" xr:uid="{A736E439-A24D-4923-9BF9-F2BA22605817}"/>
    <cellStyle name="Text 7 8" xfId="16076" xr:uid="{C77BFC16-7AA8-43E5-AC80-9BD81B831232}"/>
    <cellStyle name="Text 7 9" xfId="16077" xr:uid="{0236A324-442D-43E4-9CCE-76269A30DC83}"/>
    <cellStyle name="Text 8" xfId="16078" xr:uid="{B9708CA9-8253-42A1-8E76-7954DA0D6F23}"/>
    <cellStyle name="Text 8 10" xfId="16079" xr:uid="{B47480B5-A4E8-43D6-9AFC-2044650A7D55}"/>
    <cellStyle name="Text 8 11" xfId="16080" xr:uid="{62B01675-4F89-43B7-BCF2-1193A9338FD7}"/>
    <cellStyle name="Text 8 12" xfId="16081" xr:uid="{1B163523-5C4D-4C7F-A1C0-E850CF56A297}"/>
    <cellStyle name="Text 8 13" xfId="16082" xr:uid="{0A0D7496-EBC6-48EE-9E9A-896D58289F51}"/>
    <cellStyle name="Text 8 14" xfId="16083" xr:uid="{B4F5A453-CCAE-4032-8C2B-7377BB7FE891}"/>
    <cellStyle name="Text 8 2" xfId="16084" xr:uid="{E9A3472B-63AC-4E4E-9A8C-1499D5F8EBDE}"/>
    <cellStyle name="Text 8 2 10" xfId="16085" xr:uid="{AC2567CF-06DE-46E0-9DC5-8661627D3426}"/>
    <cellStyle name="Text 8 2 11" xfId="16086" xr:uid="{A258F6F3-55F4-4AA1-9105-848C216D10A7}"/>
    <cellStyle name="Text 8 2 12" xfId="16087" xr:uid="{9D08ACB2-4941-4364-BB6E-44061028C31D}"/>
    <cellStyle name="Text 8 2 13" xfId="16088" xr:uid="{675DD39E-79D5-41ED-AF9D-6B71175E0EAA}"/>
    <cellStyle name="Text 8 2 2" xfId="16089" xr:uid="{68410B45-603E-4F21-B9B4-B1AC004A3159}"/>
    <cellStyle name="Text 8 2 3" xfId="16090" xr:uid="{FF314586-FD8B-41A2-B336-D8DDABA61ACF}"/>
    <cellStyle name="Text 8 2 4" xfId="16091" xr:uid="{8850BC66-C583-4C9D-9BE5-B8D835AB126E}"/>
    <cellStyle name="Text 8 2 5" xfId="16092" xr:uid="{3F95071E-1BB1-45FA-A94E-DA49FCB64563}"/>
    <cellStyle name="Text 8 2 6" xfId="16093" xr:uid="{8F7C2C45-9218-477A-8457-D541D7B4DB82}"/>
    <cellStyle name="Text 8 2 7" xfId="16094" xr:uid="{56A099E5-65C1-4147-A1AB-A8FA028FFCD2}"/>
    <cellStyle name="Text 8 2 8" xfId="16095" xr:uid="{1F3A9ED5-7D71-4E35-932E-48752EC4D34A}"/>
    <cellStyle name="Text 8 2 9" xfId="16096" xr:uid="{51C33B75-C9A7-4477-B40F-F32E334A524C}"/>
    <cellStyle name="Text 8 3" xfId="16097" xr:uid="{68F486D2-F94F-4888-AB60-18CEB5407CB3}"/>
    <cellStyle name="Text 8 4" xfId="16098" xr:uid="{0EDFB92D-4F63-4B03-973A-EDB21A08C014}"/>
    <cellStyle name="Text 8 5" xfId="16099" xr:uid="{ED739511-2072-44DB-B414-C2F37F1D6DA3}"/>
    <cellStyle name="Text 8 6" xfId="16100" xr:uid="{0DCA9B11-696A-45ED-BD08-C3A5DBEE8A66}"/>
    <cellStyle name="Text 8 7" xfId="16101" xr:uid="{15E973EB-A280-434F-AF87-69D5B5711143}"/>
    <cellStyle name="Text 8 8" xfId="16102" xr:uid="{A9DB45E8-03CB-40F0-8183-0C6C518E934A}"/>
    <cellStyle name="Text 8 9" xfId="16103" xr:uid="{D185C21D-00B0-4C3F-9CCE-5802A4130AFF}"/>
    <cellStyle name="Text 9" xfId="16104" xr:uid="{D13D976A-3916-40F7-8764-7DD23BFDF861}"/>
    <cellStyle name="Text 9 10" xfId="16105" xr:uid="{286FF72F-A596-4ED2-8689-088D7A387D01}"/>
    <cellStyle name="Text 9 11" xfId="16106" xr:uid="{8A1C0616-9688-4198-9737-08E242B0D767}"/>
    <cellStyle name="Text 9 12" xfId="16107" xr:uid="{53B988DA-3012-4124-85E9-DDE9FDA672BC}"/>
    <cellStyle name="Text 9 13" xfId="16108" xr:uid="{3BBB1745-A93F-453E-89FE-310AAD8C8290}"/>
    <cellStyle name="Text 9 14" xfId="16109" xr:uid="{90EC1DC4-3F39-451D-B964-3A5BD7627F0B}"/>
    <cellStyle name="Text 9 2" xfId="16110" xr:uid="{426E9468-A6F3-4EB5-AF05-D498FDF0C974}"/>
    <cellStyle name="Text 9 2 10" xfId="16111" xr:uid="{989DF9AC-BB7B-462D-BBD2-47C5159E2532}"/>
    <cellStyle name="Text 9 2 11" xfId="16112" xr:uid="{39281EFC-97D4-4A3A-B8A0-D1E93D62F52F}"/>
    <cellStyle name="Text 9 2 12" xfId="16113" xr:uid="{88CF9C19-ECAD-481E-BB0C-EF0CC8AF5DB1}"/>
    <cellStyle name="Text 9 2 13" xfId="16114" xr:uid="{44181A3A-A892-4D25-AA6D-58760C88A253}"/>
    <cellStyle name="Text 9 2 2" xfId="16115" xr:uid="{B07E4E2A-FF47-42D3-846C-0B04E59FC1C4}"/>
    <cellStyle name="Text 9 2 3" xfId="16116" xr:uid="{BD145149-B2EC-4F7D-9E22-FB66DF2FB6DA}"/>
    <cellStyle name="Text 9 2 4" xfId="16117" xr:uid="{6EBC7374-6D23-46F3-9FD4-48758FEAB1C0}"/>
    <cellStyle name="Text 9 2 5" xfId="16118" xr:uid="{C4D4ACAF-8722-48E4-80B0-F96A7028EA1F}"/>
    <cellStyle name="Text 9 2 6" xfId="16119" xr:uid="{B9210639-8DC0-4A56-AFB0-70A4027D2AE5}"/>
    <cellStyle name="Text 9 2 7" xfId="16120" xr:uid="{0430CD89-2532-43D1-8115-D122959EBC67}"/>
    <cellStyle name="Text 9 2 8" xfId="16121" xr:uid="{247277CD-A2F0-4990-B895-2A5C1344F4A6}"/>
    <cellStyle name="Text 9 2 9" xfId="16122" xr:uid="{4D68BD70-3A34-42E7-A2F4-1215A4E284CE}"/>
    <cellStyle name="Text 9 3" xfId="16123" xr:uid="{C5BED11F-86C8-468F-A616-DB0BB0A3552B}"/>
    <cellStyle name="Text 9 4" xfId="16124" xr:uid="{BD943D4B-2B0E-45D5-89E2-905BB25BA2EB}"/>
    <cellStyle name="Text 9 5" xfId="16125" xr:uid="{2686826E-AEB7-46E9-84B7-916209751A7E}"/>
    <cellStyle name="Text 9 6" xfId="16126" xr:uid="{541687D0-9F21-4865-940B-E58428C6182B}"/>
    <cellStyle name="Text 9 7" xfId="16127" xr:uid="{2A649C1D-4666-4F07-A810-4EFCC495261B}"/>
    <cellStyle name="Text 9 8" xfId="16128" xr:uid="{0E465A20-10A2-42BA-A122-3C73E8EEE118}"/>
    <cellStyle name="Text 9 9" xfId="16129" xr:uid="{82C1B58A-FAF6-4BFD-BE30-206979DC3300}"/>
    <cellStyle name="Text Indent A" xfId="243" xr:uid="{185E8644-6E8F-475B-92BE-A1849566372B}"/>
    <cellStyle name="Text Indent B" xfId="244" xr:uid="{E03CEFCC-1892-4412-A86A-64AA57668A5E}"/>
    <cellStyle name="Text Indent C" xfId="245" xr:uid="{5B963FEE-08BE-4E94-B84E-4E310FBDC621}"/>
    <cellStyle name="Text_2011 Q3 Forecast" xfId="480" xr:uid="{A845291A-F9D0-4DE4-B286-2981E38EB5A2}"/>
    <cellStyle name="Title" xfId="35637" xr:uid="{2D048A5D-8E17-47A5-BD26-6738B2E052AF}"/>
    <cellStyle name="Total" xfId="246" xr:uid="{5576A387-A8EA-4916-A029-D67FE0262EE5}"/>
    <cellStyle name="TS-Format" xfId="481" xr:uid="{654E04E7-EC0B-4482-A936-FEDD7E112102}"/>
    <cellStyle name="Tusental (0)_laroux" xfId="247" xr:uid="{CE666E89-AB88-4C0D-A2B2-FB6ECAECE1DB}"/>
    <cellStyle name="Tusental_laroux" xfId="248" xr:uid="{640A945F-AA59-4D43-B26E-6C25E4549844}"/>
    <cellStyle name="u" xfId="482" xr:uid="{614966DF-C946-4015-9DED-0C3314D57DAA}"/>
    <cellStyle name="Underline" xfId="249" xr:uid="{8D27903F-F7A7-4401-95B4-95C32304382E}"/>
    <cellStyle name="Underline 2" xfId="35638" xr:uid="{9C464B00-A2DC-49C6-B54A-4CF6FC4CEE72}"/>
    <cellStyle name="v" xfId="483" xr:uid="{27C7A775-7718-4C78-876C-C310AF85E5AC}"/>
    <cellStyle name="v 10" xfId="16130" xr:uid="{3DE2D67B-FB08-4C39-9661-E67F750F0FEF}"/>
    <cellStyle name="v 10 2" xfId="35639" xr:uid="{3723D767-1D08-479C-AA3F-87A363AB75C8}"/>
    <cellStyle name="v 11" xfId="16131" xr:uid="{B503E4DB-A694-4A03-9F4A-46D9EC9339FF}"/>
    <cellStyle name="v 11 2" xfId="35640" xr:uid="{7A812A48-B35C-492D-A061-9E2D93B8DE9E}"/>
    <cellStyle name="v 12" xfId="16132" xr:uid="{C7DD7795-2CA6-4BCB-90E1-D49548509B4E}"/>
    <cellStyle name="v 12 2" xfId="35641" xr:uid="{7A6C10C9-1990-49C4-A167-524F338152E6}"/>
    <cellStyle name="v 13" xfId="35642" xr:uid="{B33C1282-1450-40A0-9C3E-970DAE190D3A}"/>
    <cellStyle name="v 2" xfId="16133" xr:uid="{C4FC34D0-3F38-4FF8-8211-60C0CFE5E9DF}"/>
    <cellStyle name="v 2 10" xfId="16134" xr:uid="{993BD2DB-A9FD-46C3-97BA-8B4B438022DC}"/>
    <cellStyle name="v 2 10 2" xfId="35643" xr:uid="{DDBFD1D7-8AF1-4E73-8C50-EBC9002D7BC5}"/>
    <cellStyle name="v 2 11" xfId="16135" xr:uid="{ECB7126C-19D3-44E7-87C7-11677BB9C675}"/>
    <cellStyle name="v 2 11 2" xfId="35644" xr:uid="{0D8C0E1A-AA63-42E0-83E5-121E647CA224}"/>
    <cellStyle name="v 2 12" xfId="35645" xr:uid="{ED5CF69D-F173-4D07-8362-09E6692BC110}"/>
    <cellStyle name="v 2 2" xfId="16136" xr:uid="{FF6C5565-43D8-4A9F-BD9E-928D7553D4E6}"/>
    <cellStyle name="v 2 2 10" xfId="16137" xr:uid="{4248D356-AFEB-41D2-AA4A-3B5F59FBBDE0}"/>
    <cellStyle name="v 2 2 10 2" xfId="35646" xr:uid="{1233219D-293E-4397-98E8-69C4A37C941E}"/>
    <cellStyle name="v 2 2 11" xfId="35647" xr:uid="{9AC06EFE-C2B3-4356-9943-20185257297A}"/>
    <cellStyle name="v 2 2 2" xfId="16138" xr:uid="{50463E00-8634-4CAD-8E59-73370B582E6A}"/>
    <cellStyle name="v 2 2 2 10" xfId="35648" xr:uid="{E36BED6D-6B40-496A-B819-735A1F9039C1}"/>
    <cellStyle name="v 2 2 2 2" xfId="16139" xr:uid="{9106E8D3-2F13-4404-8286-43FAB11DC0DF}"/>
    <cellStyle name="v 2 2 2 2 2" xfId="35649" xr:uid="{137389C8-CF93-4BB2-A15E-72992E439B9C}"/>
    <cellStyle name="v 2 2 2 3" xfId="16140" xr:uid="{70E027CA-8CE1-4CA6-B4E5-C9DB063A49EB}"/>
    <cellStyle name="v 2 2 2 3 2" xfId="35650" xr:uid="{D53EAF4F-36D1-4B37-81D7-7BD3F8E3A283}"/>
    <cellStyle name="v 2 2 2 4" xfId="16141" xr:uid="{6D91DF34-9CA8-4DD4-A4FB-AD97C5C6513C}"/>
    <cellStyle name="v 2 2 2 4 2" xfId="35651" xr:uid="{C779617C-545C-4158-89C0-AC0D47FF6B34}"/>
    <cellStyle name="v 2 2 2 5" xfId="16142" xr:uid="{869E7034-30C7-456C-8EB1-4C7138BAEE64}"/>
    <cellStyle name="v 2 2 2 5 2" xfId="35652" xr:uid="{3948FB0B-E95C-4F5F-8650-4C4BA4E9834E}"/>
    <cellStyle name="v 2 2 2 6" xfId="16143" xr:uid="{CA7BE235-0A21-400C-9510-704897F71D4F}"/>
    <cellStyle name="v 2 2 2 6 2" xfId="35653" xr:uid="{DABCE584-9008-442A-92FB-1FC83BD82BD1}"/>
    <cellStyle name="v 2 2 2 7" xfId="16144" xr:uid="{DB93DD29-D281-4C43-B3ED-8238A4E3FA31}"/>
    <cellStyle name="v 2 2 2 7 2" xfId="35654" xr:uid="{E6E41056-F6B3-4F47-B25A-EFACFA7505F4}"/>
    <cellStyle name="v 2 2 2 8" xfId="16145" xr:uid="{66E44010-FAB5-4B5C-8560-035C1E55821B}"/>
    <cellStyle name="v 2 2 2 8 2" xfId="35655" xr:uid="{D3D7E96B-7A8E-4922-AFFE-CA96D921DE30}"/>
    <cellStyle name="v 2 2 2 9" xfId="16146" xr:uid="{8337E4E3-849D-4247-9EAC-527B281E7D0A}"/>
    <cellStyle name="v 2 2 2 9 2" xfId="35656" xr:uid="{79A3C89F-5078-4CE3-994D-15EC5410E8E7}"/>
    <cellStyle name="v 2 2 3" xfId="16147" xr:uid="{550F2761-1572-4D1D-826F-08E4B15A5165}"/>
    <cellStyle name="v 2 2 3 2" xfId="35657" xr:uid="{56E3D131-4BAC-4782-8FAD-41674711F413}"/>
    <cellStyle name="v 2 2 4" xfId="16148" xr:uid="{28D99E5D-EA9E-4599-90B8-75844DADBD06}"/>
    <cellStyle name="v 2 2 4 2" xfId="35658" xr:uid="{CB7A14C2-1896-4506-9ED6-93065C3FF5F5}"/>
    <cellStyle name="v 2 2 5" xfId="16149" xr:uid="{3B3B9BDC-E6C3-4CC7-9CBD-55F468D3F1A5}"/>
    <cellStyle name="v 2 2 5 2" xfId="35659" xr:uid="{948C30EB-CEE2-45B0-AA3C-FC360552F078}"/>
    <cellStyle name="v 2 2 6" xfId="16150" xr:uid="{EFA31CDA-C748-423E-A8CF-078F9E4E4797}"/>
    <cellStyle name="v 2 2 6 2" xfId="35660" xr:uid="{2FB20F1E-BC14-4052-9BD6-8063E79F3283}"/>
    <cellStyle name="v 2 2 7" xfId="16151" xr:uid="{C7323040-153F-4CAC-A817-EB0C3520472D}"/>
    <cellStyle name="v 2 2 7 2" xfId="35661" xr:uid="{A759E831-F36B-42EE-AC2B-2A0D2A245301}"/>
    <cellStyle name="v 2 2 8" xfId="16152" xr:uid="{C9DBA9B3-B587-4CAA-8412-59BAA733C9DB}"/>
    <cellStyle name="v 2 2 8 2" xfId="35662" xr:uid="{CDE6ECD5-1377-4CCC-9E5B-EFB569F93A86}"/>
    <cellStyle name="v 2 2 9" xfId="16153" xr:uid="{25E4E393-70D6-40CC-880C-EF11BA64E9AD}"/>
    <cellStyle name="v 2 2 9 2" xfId="35663" xr:uid="{4258F6A3-E44D-4F56-BF90-E3654D2E555C}"/>
    <cellStyle name="v 2 3" xfId="16154" xr:uid="{DDE0325F-AFFF-4674-9EE8-E34784704702}"/>
    <cellStyle name="v 2 3 10" xfId="35664" xr:uid="{29ADC354-7F0C-4A4F-9F6A-25595C3157CA}"/>
    <cellStyle name="v 2 3 2" xfId="16155" xr:uid="{221BBE39-92F0-4928-8908-ED3EB7437097}"/>
    <cellStyle name="v 2 3 2 2" xfId="35665" xr:uid="{73C2823C-32AD-448D-A9DB-D6E2FDC43008}"/>
    <cellStyle name="v 2 3 3" xfId="16156" xr:uid="{AB384408-4F7F-4772-A0D2-7D10B312B72D}"/>
    <cellStyle name="v 2 3 3 2" xfId="35666" xr:uid="{2E87825D-4468-4042-BF54-5725D6513392}"/>
    <cellStyle name="v 2 3 4" xfId="16157" xr:uid="{125CAE80-A400-480B-B082-C7A6BDFD65E3}"/>
    <cellStyle name="v 2 3 4 2" xfId="35667" xr:uid="{77A18FBB-D9B0-4226-A164-8736097AB29C}"/>
    <cellStyle name="v 2 3 5" xfId="16158" xr:uid="{91F38E30-3C3B-41EC-A3FD-8A0F85A6E770}"/>
    <cellStyle name="v 2 3 5 2" xfId="35668" xr:uid="{ADF3E6A2-F2BD-4D87-8AD9-50C9BD784608}"/>
    <cellStyle name="v 2 3 6" xfId="16159" xr:uid="{C031B275-E2F1-47BC-88C0-EF49549B420B}"/>
    <cellStyle name="v 2 3 6 2" xfId="35669" xr:uid="{BE198746-40EC-408E-B498-7B58BFEA11C4}"/>
    <cellStyle name="v 2 3 7" xfId="16160" xr:uid="{76417027-B3F1-403B-B3F8-A4C079D2DB0B}"/>
    <cellStyle name="v 2 3 7 2" xfId="35670" xr:uid="{C7AF916A-8A22-41E0-A979-0F5778A460A7}"/>
    <cellStyle name="v 2 3 8" xfId="16161" xr:uid="{814B964C-C521-4664-87BB-D23EC626D22D}"/>
    <cellStyle name="v 2 3 8 2" xfId="35671" xr:uid="{6182AEC3-5E0E-4603-A8EE-82004C6E2151}"/>
    <cellStyle name="v 2 3 9" xfId="16162" xr:uid="{030B5075-32D3-492F-B342-93E9B5545DEA}"/>
    <cellStyle name="v 2 3 9 2" xfId="35672" xr:uid="{F12DA930-2EC0-4264-AE88-A7F836493FC8}"/>
    <cellStyle name="v 2 4" xfId="16163" xr:uid="{87785946-9FB2-4D75-B4B7-226EEF79938F}"/>
    <cellStyle name="v 2 4 2" xfId="35673" xr:uid="{A3552E2B-D386-41E5-BBA1-89C95D1FE5D2}"/>
    <cellStyle name="v 2 5" xfId="16164" xr:uid="{E6A556DB-4EAC-4930-8214-3A0CF580362C}"/>
    <cellStyle name="v 2 5 2" xfId="35674" xr:uid="{59C9BF64-E200-4A8C-B617-75F37C1010F2}"/>
    <cellStyle name="v 2 6" xfId="16165" xr:uid="{CB17D39F-0BD5-4396-88BE-698CED26564B}"/>
    <cellStyle name="v 2 6 2" xfId="35675" xr:uid="{018E27C4-98B8-4BDC-86F5-4C791B982EBB}"/>
    <cellStyle name="v 2 7" xfId="16166" xr:uid="{C2905C3E-0920-4226-B51E-15FF9725511E}"/>
    <cellStyle name="v 2 7 2" xfId="35676" xr:uid="{9CA31C3E-E17F-4C08-9D78-1BAB15201D0D}"/>
    <cellStyle name="v 2 8" xfId="16167" xr:uid="{18EF5171-52E3-4EBE-BF19-94A35D0DCA5A}"/>
    <cellStyle name="v 2 8 2" xfId="35677" xr:uid="{1CEA3F44-35B5-4299-8BE4-11493B50741D}"/>
    <cellStyle name="v 2 9" xfId="16168" xr:uid="{B9C2765C-6A0E-42EA-BB6D-989C6FF4DF15}"/>
    <cellStyle name="v 2 9 2" xfId="35678" xr:uid="{DEC5FC5A-DF25-4BBB-81CC-060CB1242D0E}"/>
    <cellStyle name="v 3" xfId="16169" xr:uid="{72B56216-C351-48D0-92E8-3478553BD6EB}"/>
    <cellStyle name="v 3 10" xfId="16170" xr:uid="{805EF22C-3FD3-4ABE-B1E5-44DA0E1B3221}"/>
    <cellStyle name="v 3 10 2" xfId="35679" xr:uid="{3A1CF922-BDCC-4F58-8088-87F0D1C9938E}"/>
    <cellStyle name="v 3 11" xfId="16171" xr:uid="{11E0951F-AA3F-4E91-9996-38DCE8C19434}"/>
    <cellStyle name="v 3 11 2" xfId="35680" xr:uid="{02CE8EC0-9158-4F2A-A31C-8A7A5DC494DB}"/>
    <cellStyle name="v 3 12" xfId="35681" xr:uid="{F5D72CB5-7E28-40E9-AB3E-483704C8AD3B}"/>
    <cellStyle name="v 3 2" xfId="16172" xr:uid="{EC556EC2-C230-400C-B75D-DAAA6304F0D6}"/>
    <cellStyle name="v 3 2 10" xfId="16173" xr:uid="{E28696FA-8FE9-4E4C-B2A4-80F4EA7E1F62}"/>
    <cellStyle name="v 3 2 10 2" xfId="35682" xr:uid="{0659DC39-BF71-4A12-AFFF-A2822E278F4D}"/>
    <cellStyle name="v 3 2 11" xfId="35683" xr:uid="{DE171B1B-1A3B-44B3-99AD-7C67D366DD21}"/>
    <cellStyle name="v 3 2 2" xfId="16174" xr:uid="{08563803-A7A5-4272-B252-61B46E4D44CA}"/>
    <cellStyle name="v 3 2 2 10" xfId="35684" xr:uid="{43C771A1-5BC5-4489-B2B3-48D5CB690E55}"/>
    <cellStyle name="v 3 2 2 2" xfId="16175" xr:uid="{51CD1B8A-3777-4830-B8A0-7C889051325D}"/>
    <cellStyle name="v 3 2 2 2 2" xfId="35685" xr:uid="{BF0088F4-20BE-41A7-B190-5AED376432B1}"/>
    <cellStyle name="v 3 2 2 3" xfId="16176" xr:uid="{B96D4224-98A9-499B-86CD-86CEF8F0BD64}"/>
    <cellStyle name="v 3 2 2 3 2" xfId="35686" xr:uid="{F973F1C8-7AC1-4BA1-B50C-869627FD33BB}"/>
    <cellStyle name="v 3 2 2 4" xfId="16177" xr:uid="{A5755F09-02C3-460F-8271-C090BCDCEFA6}"/>
    <cellStyle name="v 3 2 2 4 2" xfId="35687" xr:uid="{A97488FB-8BE7-4347-BE06-F53E3B5D1B97}"/>
    <cellStyle name="v 3 2 2 5" xfId="16178" xr:uid="{792B40D0-DF07-4009-A909-255F589EE384}"/>
    <cellStyle name="v 3 2 2 5 2" xfId="35688" xr:uid="{9331E2CE-B7F3-4C68-A12F-586A6A82EEFE}"/>
    <cellStyle name="v 3 2 2 6" xfId="16179" xr:uid="{8B902657-15EA-4EA2-8FBB-181EDCFDD60C}"/>
    <cellStyle name="v 3 2 2 6 2" xfId="35689" xr:uid="{5D7F7BC0-44B5-4AA6-A857-1B5BDA3AF807}"/>
    <cellStyle name="v 3 2 2 7" xfId="16180" xr:uid="{66FD53D6-E07F-4A17-99FC-EFEBAB9166C1}"/>
    <cellStyle name="v 3 2 2 7 2" xfId="35690" xr:uid="{3FE53B43-5B3F-458D-BB19-77A298C29B96}"/>
    <cellStyle name="v 3 2 2 8" xfId="16181" xr:uid="{D01E78F0-F5E0-490B-B363-C84BBE53F573}"/>
    <cellStyle name="v 3 2 2 8 2" xfId="35691" xr:uid="{F47D97F3-6D82-46C7-80F3-3D65198990BD}"/>
    <cellStyle name="v 3 2 2 9" xfId="16182" xr:uid="{C9A8316A-BF07-4376-8F9A-FE94C47FC745}"/>
    <cellStyle name="v 3 2 2 9 2" xfId="35692" xr:uid="{5BDC686C-B3AE-4AE2-8F0B-9B94D2F0441C}"/>
    <cellStyle name="v 3 2 3" xfId="16183" xr:uid="{E2FDFADF-DB62-4567-8997-169BCC63E28E}"/>
    <cellStyle name="v 3 2 3 2" xfId="35693" xr:uid="{B32BF87D-5559-44E8-A8D4-6C7B72B33D3B}"/>
    <cellStyle name="v 3 2 4" xfId="16184" xr:uid="{3ED394FD-6FB3-456E-8977-AE49D6437F3E}"/>
    <cellStyle name="v 3 2 4 2" xfId="35694" xr:uid="{A6F4FE11-53EB-4982-8929-7865E2183210}"/>
    <cellStyle name="v 3 2 5" xfId="16185" xr:uid="{956B194A-6ED9-4A37-B3F8-EDEF18C7CCF1}"/>
    <cellStyle name="v 3 2 5 2" xfId="35695" xr:uid="{4E270C6F-BBD5-4133-BDB1-959206183CB8}"/>
    <cellStyle name="v 3 2 6" xfId="16186" xr:uid="{DEA7DE82-5807-422A-8935-AD29815F7C40}"/>
    <cellStyle name="v 3 2 6 2" xfId="35696" xr:uid="{E2084402-882D-4406-BC58-8706BDD8F6F7}"/>
    <cellStyle name="v 3 2 7" xfId="16187" xr:uid="{AE57376A-9021-4B23-8B75-CDFA18948497}"/>
    <cellStyle name="v 3 2 7 2" xfId="35697" xr:uid="{1C626DAC-D9AB-4661-BA64-CDD8E9A20393}"/>
    <cellStyle name="v 3 2 8" xfId="16188" xr:uid="{10CFE0C9-1137-45F7-9989-4604FCE0A9BD}"/>
    <cellStyle name="v 3 2 8 2" xfId="35698" xr:uid="{DCFC77E8-A0F8-4444-BDDC-D544B6BE8B9B}"/>
    <cellStyle name="v 3 2 9" xfId="16189" xr:uid="{70EBA44E-2246-4D3D-B397-65E0FB5FF4F4}"/>
    <cellStyle name="v 3 2 9 2" xfId="35699" xr:uid="{4B566C63-ECF4-443A-85D2-DCD4A28406FE}"/>
    <cellStyle name="v 3 3" xfId="16190" xr:uid="{2F57CAA3-8E3E-4D94-9396-76D4CF6F49CD}"/>
    <cellStyle name="v 3 3 10" xfId="35700" xr:uid="{1B1A5259-30DE-4E6C-BB1D-D7273346E236}"/>
    <cellStyle name="v 3 3 2" xfId="16191" xr:uid="{2EFDDEAF-4012-4668-A4A2-2E0C4BCBBE27}"/>
    <cellStyle name="v 3 3 2 2" xfId="35701" xr:uid="{69B8E6FE-6698-40EB-BBF2-4201526D1EC6}"/>
    <cellStyle name="v 3 3 3" xfId="16192" xr:uid="{7859DA3D-CF9B-4174-845E-2F0A4119AFD4}"/>
    <cellStyle name="v 3 3 3 2" xfId="35702" xr:uid="{266A94DF-83D4-4879-AC46-DD73EE307035}"/>
    <cellStyle name="v 3 3 4" xfId="16193" xr:uid="{534A8605-97D4-4BDB-A76D-356803346565}"/>
    <cellStyle name="v 3 3 4 2" xfId="35703" xr:uid="{8401FB7F-5B29-40ED-B751-444C2E618A44}"/>
    <cellStyle name="v 3 3 5" xfId="16194" xr:uid="{1CFE410A-D9B9-4128-9D48-DB84E5BEE42C}"/>
    <cellStyle name="v 3 3 5 2" xfId="35704" xr:uid="{871A8294-9A61-4DA2-AB83-6C9311032074}"/>
    <cellStyle name="v 3 3 6" xfId="16195" xr:uid="{75F0D1B6-5754-4701-B5F0-89216A30002A}"/>
    <cellStyle name="v 3 3 6 2" xfId="35705" xr:uid="{CD22F403-0306-4867-813F-15E314227C57}"/>
    <cellStyle name="v 3 3 7" xfId="16196" xr:uid="{6E9CA2E9-76CE-4550-8DAC-CF81B9948D94}"/>
    <cellStyle name="v 3 3 7 2" xfId="35706" xr:uid="{8C607EBE-FC86-4F44-98C9-B57399184414}"/>
    <cellStyle name="v 3 3 8" xfId="16197" xr:uid="{7DD97E22-BF36-498C-A617-63CC1AEFD1E2}"/>
    <cellStyle name="v 3 3 8 2" xfId="35707" xr:uid="{231F1AD5-4D4F-477F-BA5B-5AE37DC257C7}"/>
    <cellStyle name="v 3 3 9" xfId="16198" xr:uid="{327A5A00-235F-4AD7-BCFC-AFA0B6091B59}"/>
    <cellStyle name="v 3 3 9 2" xfId="35708" xr:uid="{BE2A424A-842A-4321-A460-89B128E34F9C}"/>
    <cellStyle name="v 3 4" xfId="16199" xr:uid="{DA94E4D9-058A-4472-A3FD-D40803BEA8A6}"/>
    <cellStyle name="v 3 4 2" xfId="35709" xr:uid="{2C4AC7DD-634F-4ED7-BC30-AFD53C2192CF}"/>
    <cellStyle name="v 3 5" xfId="16200" xr:uid="{13C8A15B-713A-448B-ACDC-81B97155DA04}"/>
    <cellStyle name="v 3 5 2" xfId="35710" xr:uid="{483BC143-CC7A-49B5-9043-C16D842FBD34}"/>
    <cellStyle name="v 3 6" xfId="16201" xr:uid="{C7D06EE7-BF96-4E6E-BBBF-324BC2C0D02B}"/>
    <cellStyle name="v 3 6 2" xfId="35711" xr:uid="{092F1BBF-D2BB-4C1A-9DC7-2035538D5C85}"/>
    <cellStyle name="v 3 7" xfId="16202" xr:uid="{8DCBDB6C-4901-4FFD-AFD8-F4E51EDEAF26}"/>
    <cellStyle name="v 3 7 2" xfId="35712" xr:uid="{E5AD6D02-DE8D-43C6-ABB4-D0CD4D789C7C}"/>
    <cellStyle name="v 3 8" xfId="16203" xr:uid="{59B4CD95-F00A-480F-9100-1E534068E4BC}"/>
    <cellStyle name="v 3 8 2" xfId="35713" xr:uid="{DAB5CDDA-334A-46CE-83E1-3EBB7CF2F45B}"/>
    <cellStyle name="v 3 9" xfId="16204" xr:uid="{8CE65651-0853-4E68-9A9A-D6E8E0DD3368}"/>
    <cellStyle name="v 3 9 2" xfId="35714" xr:uid="{74581102-FB1A-45AA-BCDD-F53A2320DA5E}"/>
    <cellStyle name="v 4" xfId="16205" xr:uid="{0A44BE3B-4DC6-4741-BDAE-750B5E903FEB}"/>
    <cellStyle name="v 4 10" xfId="16206" xr:uid="{70DA42B4-0B1A-438A-87D1-39E534DD4C54}"/>
    <cellStyle name="v 4 10 2" xfId="35715" xr:uid="{AC69597B-5B53-436C-A885-3DA5DE8120E8}"/>
    <cellStyle name="v 4 11" xfId="35716" xr:uid="{35E0CCBD-5E0F-4327-B549-1F78AA41BC8A}"/>
    <cellStyle name="v 4 2" xfId="16207" xr:uid="{8E034729-8A45-4D16-90FF-4B2FA56A1243}"/>
    <cellStyle name="v 4 2 10" xfId="35717" xr:uid="{1F16CFD0-C68C-4A0D-B911-899CD3DFB675}"/>
    <cellStyle name="v 4 2 2" xfId="16208" xr:uid="{94571F1C-57A9-412C-B099-20F2A1B05160}"/>
    <cellStyle name="v 4 2 2 2" xfId="35718" xr:uid="{A0D251D8-CAE4-42E1-84E0-3A80FE374078}"/>
    <cellStyle name="v 4 2 3" xfId="16209" xr:uid="{2608BEAA-6590-45D1-848D-2301AE2B69A0}"/>
    <cellStyle name="v 4 2 3 2" xfId="35719" xr:uid="{78909643-B084-4DFB-B6C6-B2D86AC36E54}"/>
    <cellStyle name="v 4 2 4" xfId="16210" xr:uid="{41C85853-0C70-44CC-9569-70F80C4A38C3}"/>
    <cellStyle name="v 4 2 4 2" xfId="35720" xr:uid="{FB4E8C4D-8F2D-403C-A958-61620A30006E}"/>
    <cellStyle name="v 4 2 5" xfId="16211" xr:uid="{4BFD1578-6169-4F64-B35C-AC370F3E3CD8}"/>
    <cellStyle name="v 4 2 5 2" xfId="35721" xr:uid="{9A795D3D-F78F-499C-BA42-C5A4F149BDE6}"/>
    <cellStyle name="v 4 2 6" xfId="16212" xr:uid="{F2716222-4B17-4AC2-A32B-9CE4B9F29966}"/>
    <cellStyle name="v 4 2 6 2" xfId="35722" xr:uid="{944647F8-EEE1-4750-9969-23DD73CD3F80}"/>
    <cellStyle name="v 4 2 7" xfId="16213" xr:uid="{9E4C584B-E166-4AF7-8BA1-8E52FEC013C2}"/>
    <cellStyle name="v 4 2 7 2" xfId="35723" xr:uid="{4AD0F3AA-C56D-4182-A8FC-3C3262A377F4}"/>
    <cellStyle name="v 4 2 8" xfId="16214" xr:uid="{9757B417-CEED-4222-910F-CE315E3DA6BE}"/>
    <cellStyle name="v 4 2 8 2" xfId="35724" xr:uid="{BA57A351-340A-4816-A9F4-28B783CDCADC}"/>
    <cellStyle name="v 4 2 9" xfId="16215" xr:uid="{A28A8DBB-9684-4D6F-8437-E50C64B6BFA2}"/>
    <cellStyle name="v 4 2 9 2" xfId="35725" xr:uid="{EBC5C7C6-2876-4EF1-9ABC-E8C7C98A5B97}"/>
    <cellStyle name="v 4 3" xfId="16216" xr:uid="{231D7A5A-77C0-40E0-818A-EECE855FD10B}"/>
    <cellStyle name="v 4 3 2" xfId="35726" xr:uid="{25E3F71B-C748-4E5E-ABAC-FB00F3F27465}"/>
    <cellStyle name="v 4 4" xfId="16217" xr:uid="{ECD94A48-2483-46D7-A425-5D048522CFBE}"/>
    <cellStyle name="v 4 4 2" xfId="35727" xr:uid="{DFF9682F-4D9B-4C5A-A08B-93B206772EB1}"/>
    <cellStyle name="v 4 5" xfId="16218" xr:uid="{99D74947-D459-4E18-8739-1EE34CCE4877}"/>
    <cellStyle name="v 4 5 2" xfId="35728" xr:uid="{9E4A7AAA-642B-4D20-8137-54D6467091CA}"/>
    <cellStyle name="v 4 6" xfId="16219" xr:uid="{9541E4D6-78A6-4973-A646-80FDFB26FD71}"/>
    <cellStyle name="v 4 6 2" xfId="35729" xr:uid="{A809CAFB-0D3B-4F20-9933-E8FF7508AA10}"/>
    <cellStyle name="v 4 7" xfId="16220" xr:uid="{75193094-DD1B-4CFB-9902-BF35539E91AD}"/>
    <cellStyle name="v 4 7 2" xfId="35730" xr:uid="{06A2C85D-CA98-4B40-9447-14D2D499B701}"/>
    <cellStyle name="v 4 8" xfId="16221" xr:uid="{46CCD4ED-4E92-4F31-80D2-AE835EC42D47}"/>
    <cellStyle name="v 4 8 2" xfId="35731" xr:uid="{5B296E5A-EFF7-463F-8B1E-0A269F5DDCFF}"/>
    <cellStyle name="v 4 9" xfId="16222" xr:uid="{09F116A6-E641-4709-8BEA-8B3F0CB273D7}"/>
    <cellStyle name="v 4 9 2" xfId="35732" xr:uid="{45F15801-26AC-4E7D-9446-A6CEE74718A9}"/>
    <cellStyle name="v 5" xfId="16223" xr:uid="{87807667-23F0-44F7-AAA9-1783B27BF606}"/>
    <cellStyle name="v 5 10" xfId="35733" xr:uid="{1F710CC2-D3BA-48F0-B109-C335F7D0D5B1}"/>
    <cellStyle name="v 5 2" xfId="16224" xr:uid="{EF24328F-A8D2-4422-9F7F-61F28306BA3C}"/>
    <cellStyle name="v 5 2 2" xfId="35734" xr:uid="{49F31FD1-27B2-46DC-A2DE-A7D52BAC1A83}"/>
    <cellStyle name="v 5 3" xfId="16225" xr:uid="{185CAF6D-B5FA-4B90-A670-3BA95B9AB3E1}"/>
    <cellStyle name="v 5 3 2" xfId="35735" xr:uid="{32D4D053-B75A-4F3C-9180-32B930365001}"/>
    <cellStyle name="v 5 4" xfId="16226" xr:uid="{7D277525-BA63-4419-8263-94BC782AA63D}"/>
    <cellStyle name="v 5 4 2" xfId="35736" xr:uid="{5C22FBE9-BA6A-407A-BD9D-DD1F4BA39C1C}"/>
    <cellStyle name="v 5 5" xfId="16227" xr:uid="{7D02FC98-67F2-4590-B649-F8F17BF5EAF5}"/>
    <cellStyle name="v 5 5 2" xfId="35737" xr:uid="{4F921C43-7C4F-4C1B-9907-B511C17275BC}"/>
    <cellStyle name="v 5 6" xfId="16228" xr:uid="{FC32D0F9-A0C8-4411-BFA7-9CA69A77DF5D}"/>
    <cellStyle name="v 5 6 2" xfId="35738" xr:uid="{A9AB2C6E-4CA4-4C8D-8C0D-CDDB40495356}"/>
    <cellStyle name="v 5 7" xfId="16229" xr:uid="{2D26B14B-1A97-47A9-AC1E-6891FBABBC70}"/>
    <cellStyle name="v 5 7 2" xfId="35739" xr:uid="{31117A76-0C94-4FB1-8DE3-25785F51C326}"/>
    <cellStyle name="v 5 8" xfId="16230" xr:uid="{D0DE3E5A-DD8A-463F-BB9D-FCD872970885}"/>
    <cellStyle name="v 5 8 2" xfId="35740" xr:uid="{43FF7A03-5604-4A2E-91B7-703F2AAFC217}"/>
    <cellStyle name="v 5 9" xfId="16231" xr:uid="{BDAAB963-4944-4C51-9466-509BE355298D}"/>
    <cellStyle name="v 5 9 2" xfId="35741" xr:uid="{1450C187-C71B-4430-B16F-484039F9883C}"/>
    <cellStyle name="v 6" xfId="16232" xr:uid="{4CF41F6A-AD7D-41E5-8E6B-8A894927D3A1}"/>
    <cellStyle name="v 6 2" xfId="35742" xr:uid="{03826B32-A0D5-4645-82A6-A353DB4E81CA}"/>
    <cellStyle name="v 7" xfId="16233" xr:uid="{871702BE-DCC0-41E7-A3F3-89DF2F80DA9E}"/>
    <cellStyle name="v 7 2" xfId="35743" xr:uid="{0889FF45-22D8-4889-98E2-41B019B5EE4C}"/>
    <cellStyle name="v 8" xfId="16234" xr:uid="{E8220BC0-64E5-4713-B84D-8EC9E9CBD655}"/>
    <cellStyle name="v 8 2" xfId="35744" xr:uid="{F57B85D2-20CE-4434-A8CF-95CCFAD85251}"/>
    <cellStyle name="v 9" xfId="16235" xr:uid="{E1EF1863-D831-4EEC-98B2-0B76A294B0F0}"/>
    <cellStyle name="v 9 2" xfId="35745" xr:uid="{53EE4C83-B9D6-4E11-9A19-5860C7D78601}"/>
    <cellStyle name="v0" xfId="484" xr:uid="{0873DCF5-8989-4A1F-B0CD-E71E75382AB0}"/>
    <cellStyle name="v0 10" xfId="16236" xr:uid="{209AE5B8-FEE9-4754-869E-1D0F9D4FD2A7}"/>
    <cellStyle name="v0 10 2" xfId="35746" xr:uid="{2EB01C50-B842-4C26-8467-D5ED9BF26A3D}"/>
    <cellStyle name="v0 11" xfId="16237" xr:uid="{98D73A53-D979-43D5-84C5-9FBCE66ECEBC}"/>
    <cellStyle name="v0 11 2" xfId="35747" xr:uid="{9E1D4FB1-68A0-463C-AFD3-5419B7D66634}"/>
    <cellStyle name="v0 12" xfId="16238" xr:uid="{C10F42A8-B796-4DC0-A102-D7701C6F5D9D}"/>
    <cellStyle name="v0 12 2" xfId="35748" xr:uid="{0B576231-AA6A-4FE7-9D8B-05F1D0C8EB96}"/>
    <cellStyle name="v0 13" xfId="35749" xr:uid="{8B51FC5B-9FD5-4F06-9F55-C0D5B9AFBC03}"/>
    <cellStyle name="v0 2" xfId="16239" xr:uid="{8AD77D88-0DC1-4B76-8795-781611D937A0}"/>
    <cellStyle name="v0 2 10" xfId="16240" xr:uid="{55156DC1-8AFB-4F76-B4B0-08CE2095E846}"/>
    <cellStyle name="v0 2 10 2" xfId="35750" xr:uid="{347FA798-73D5-43D9-AD8E-F53DE7326B61}"/>
    <cellStyle name="v0 2 11" xfId="16241" xr:uid="{C7F6AC9E-BBA7-4A84-902A-4DCC5ABED8F3}"/>
    <cellStyle name="v0 2 11 2" xfId="35751" xr:uid="{F3953ACC-6CDF-4A88-99F7-DEE7706A1DFD}"/>
    <cellStyle name="v0 2 12" xfId="35752" xr:uid="{C03E5B06-8A28-4704-A1B2-47E121F41E9C}"/>
    <cellStyle name="v0 2 2" xfId="16242" xr:uid="{B65C5AE3-ADB4-492A-9BDB-F24CDFBD4C2A}"/>
    <cellStyle name="v0 2 2 10" xfId="16243" xr:uid="{F157B35D-04DD-4E30-8D04-AD6EFCB8AC68}"/>
    <cellStyle name="v0 2 2 10 2" xfId="35753" xr:uid="{5B4CED95-1F7D-47DE-9076-480A4D88594D}"/>
    <cellStyle name="v0 2 2 11" xfId="35754" xr:uid="{E26D075D-24F7-47D6-9EAE-0D3DD8B3B88A}"/>
    <cellStyle name="v0 2 2 2" xfId="16244" xr:uid="{096D168C-4D0C-43D0-9DFD-FE7908387131}"/>
    <cellStyle name="v0 2 2 2 10" xfId="35755" xr:uid="{59CC624A-34C6-4566-B6C1-63EA5E8422DB}"/>
    <cellStyle name="v0 2 2 2 2" xfId="16245" xr:uid="{03FFFC7B-0678-4D1F-BC4D-6153FCE249B8}"/>
    <cellStyle name="v0 2 2 2 2 2" xfId="35756" xr:uid="{18726C39-61E5-4D87-A875-391B36EB184B}"/>
    <cellStyle name="v0 2 2 2 3" xfId="16246" xr:uid="{402C083C-6B2D-4FA1-894C-5BC60463E422}"/>
    <cellStyle name="v0 2 2 2 3 2" xfId="35757" xr:uid="{830AD84D-E224-4526-A06A-8B1FBE90E177}"/>
    <cellStyle name="v0 2 2 2 4" xfId="16247" xr:uid="{CEFA7D85-0068-444F-8B78-2DD72D48A9E5}"/>
    <cellStyle name="v0 2 2 2 4 2" xfId="35758" xr:uid="{8424FF9B-386D-4F27-B35F-3D04688B15D1}"/>
    <cellStyle name="v0 2 2 2 5" xfId="16248" xr:uid="{2F910208-EB2A-42BA-86E2-4891744C90A1}"/>
    <cellStyle name="v0 2 2 2 5 2" xfId="35759" xr:uid="{913DB729-9D47-4075-A43B-9CF3363F3334}"/>
    <cellStyle name="v0 2 2 2 6" xfId="16249" xr:uid="{01298D1A-182C-4FF6-9A0B-912E855A4A4B}"/>
    <cellStyle name="v0 2 2 2 6 2" xfId="35760" xr:uid="{60639B01-24D9-47DE-A460-7D94737C5075}"/>
    <cellStyle name="v0 2 2 2 7" xfId="16250" xr:uid="{F16C1C0B-16A0-4087-AE58-63CB9406DF55}"/>
    <cellStyle name="v0 2 2 2 7 2" xfId="35761" xr:uid="{7D8EFEEB-0466-48E1-9E47-89EAA90FE33C}"/>
    <cellStyle name="v0 2 2 2 8" xfId="16251" xr:uid="{965E19DE-FE1F-4DCE-9B0F-23D6539DEAED}"/>
    <cellStyle name="v0 2 2 2 8 2" xfId="35762" xr:uid="{4C972DEF-5C66-4DC6-8A64-396E94F9673A}"/>
    <cellStyle name="v0 2 2 2 9" xfId="16252" xr:uid="{932D71E8-2E77-4AAA-8A2B-737513BD734B}"/>
    <cellStyle name="v0 2 2 2 9 2" xfId="35763" xr:uid="{529BCD98-361C-43F6-BF4B-787E21DC9788}"/>
    <cellStyle name="v0 2 2 3" xfId="16253" xr:uid="{CC994F07-3B13-4D9D-B40E-A2AB1F5B0471}"/>
    <cellStyle name="v0 2 2 3 2" xfId="35764" xr:uid="{21529F88-CD5D-4238-B38F-E685116AC2A8}"/>
    <cellStyle name="v0 2 2 4" xfId="16254" xr:uid="{E1F03D71-F673-4E41-BBD6-3272A5BD4F53}"/>
    <cellStyle name="v0 2 2 4 2" xfId="35765" xr:uid="{354138A7-656A-4CC6-8358-59B812FFADFE}"/>
    <cellStyle name="v0 2 2 5" xfId="16255" xr:uid="{BE33FF97-65B3-452E-9319-135743F27506}"/>
    <cellStyle name="v0 2 2 5 2" xfId="35766" xr:uid="{E9C8CEEA-A82D-43C1-8499-88C3934FA052}"/>
    <cellStyle name="v0 2 2 6" xfId="16256" xr:uid="{053CB6FA-8257-47E4-AB3E-8D3542B42814}"/>
    <cellStyle name="v0 2 2 6 2" xfId="35767" xr:uid="{4A5BC923-345D-401B-8923-83088673214E}"/>
    <cellStyle name="v0 2 2 7" xfId="16257" xr:uid="{712F02EC-7C06-4220-B1A5-E70DA6D9B894}"/>
    <cellStyle name="v0 2 2 7 2" xfId="35768" xr:uid="{35DE4896-6BC1-436D-B27B-8A0A243D8902}"/>
    <cellStyle name="v0 2 2 8" xfId="16258" xr:uid="{14EB6142-C5E1-4DF4-97B5-F6B1408DA651}"/>
    <cellStyle name="v0 2 2 8 2" xfId="35769" xr:uid="{273065D3-7CD4-4BEB-8762-3C0196C07E83}"/>
    <cellStyle name="v0 2 2 9" xfId="16259" xr:uid="{3EAA3188-D068-489A-A850-7F2E0A8DF9E2}"/>
    <cellStyle name="v0 2 2 9 2" xfId="35770" xr:uid="{AE6E566B-1A96-4DAA-A10B-D3B7B8A96F9D}"/>
    <cellStyle name="v0 2 3" xfId="16260" xr:uid="{6065290F-08FF-4178-9D37-99DA7CA147ED}"/>
    <cellStyle name="v0 2 3 10" xfId="35771" xr:uid="{A29A1FD2-9D7C-4276-9720-BA7195105E82}"/>
    <cellStyle name="v0 2 3 2" xfId="16261" xr:uid="{6BFF8172-6883-4873-B40A-C2484CB70C01}"/>
    <cellStyle name="v0 2 3 2 2" xfId="35772" xr:uid="{21BB0533-D018-4EAE-BCCD-C7D5EE084984}"/>
    <cellStyle name="v0 2 3 3" xfId="16262" xr:uid="{96C80327-2434-4D43-8373-27F970B727E0}"/>
    <cellStyle name="v0 2 3 3 2" xfId="35773" xr:uid="{F90A642B-A9DE-4347-928E-102555165533}"/>
    <cellStyle name="v0 2 3 4" xfId="16263" xr:uid="{8C44733F-803A-4FA9-B4FA-C059827ECAD3}"/>
    <cellStyle name="v0 2 3 4 2" xfId="35774" xr:uid="{EEF3063A-22AD-4F93-B2D4-5529F2BD2D0F}"/>
    <cellStyle name="v0 2 3 5" xfId="16264" xr:uid="{F0F88D82-016F-41F4-9190-F117A38CA69F}"/>
    <cellStyle name="v0 2 3 5 2" xfId="35775" xr:uid="{39EC01F4-790E-4FE2-9F61-A80C353E45C0}"/>
    <cellStyle name="v0 2 3 6" xfId="16265" xr:uid="{74594158-25DC-426A-9991-D1F43D31DBEF}"/>
    <cellStyle name="v0 2 3 6 2" xfId="35776" xr:uid="{F7917180-EFBA-4226-B10C-81DD30F7EE7C}"/>
    <cellStyle name="v0 2 3 7" xfId="16266" xr:uid="{1966EB5D-7483-4470-AC3A-1F9A38A14D85}"/>
    <cellStyle name="v0 2 3 7 2" xfId="35777" xr:uid="{6982E54D-3092-4C28-B83C-B0623122BFFD}"/>
    <cellStyle name="v0 2 3 8" xfId="16267" xr:uid="{4C4CB459-E1EB-4590-B10C-E8C0716EC900}"/>
    <cellStyle name="v0 2 3 8 2" xfId="35778" xr:uid="{4B0C18DF-962D-4B14-8862-F9EA87FB5239}"/>
    <cellStyle name="v0 2 3 9" xfId="16268" xr:uid="{8378928A-18AE-44F1-8B48-EF7E6F4780EC}"/>
    <cellStyle name="v0 2 3 9 2" xfId="35779" xr:uid="{F786C6B1-A1BC-4AF5-896C-6417D76E7C16}"/>
    <cellStyle name="v0 2 4" xfId="16269" xr:uid="{7252C4B2-37C5-4008-BDD6-FFC18E6299EE}"/>
    <cellStyle name="v0 2 4 2" xfId="35780" xr:uid="{06E88DEF-5380-4709-A691-C676F9587CC4}"/>
    <cellStyle name="v0 2 5" xfId="16270" xr:uid="{8891FB03-6F12-4616-9E74-DF7900A8D9A8}"/>
    <cellStyle name="v0 2 5 2" xfId="35781" xr:uid="{5FA53511-599E-45D0-AE0B-63A929C02E2E}"/>
    <cellStyle name="v0 2 6" xfId="16271" xr:uid="{4C9222FC-8FE9-4DEE-9B57-B4F9BF3465EB}"/>
    <cellStyle name="v0 2 6 2" xfId="35782" xr:uid="{1F1CD19A-73FA-4D5F-AC1E-48B64D8EEBA0}"/>
    <cellStyle name="v0 2 7" xfId="16272" xr:uid="{88BF5800-3883-42C4-A559-BC14E21A37C8}"/>
    <cellStyle name="v0 2 7 2" xfId="35783" xr:uid="{1EB0A24B-7C28-45D2-BCBA-4D4C310F4DA8}"/>
    <cellStyle name="v0 2 8" xfId="16273" xr:uid="{7EFE3F6E-41A9-44CA-9832-51EF3C70CF71}"/>
    <cellStyle name="v0 2 8 2" xfId="35784" xr:uid="{100D5EF3-B929-4BB2-A0D0-F7789EF0B05B}"/>
    <cellStyle name="v0 2 9" xfId="16274" xr:uid="{E1BCFD16-5079-4245-B6DB-B02AB2EAAF00}"/>
    <cellStyle name="v0 2 9 2" xfId="35785" xr:uid="{0D6D032F-43D5-4F2E-9CA1-2A841AF690F7}"/>
    <cellStyle name="v0 3" xfId="16275" xr:uid="{546CD040-6FC1-42BD-B889-0DDBD7B7F812}"/>
    <cellStyle name="v0 3 10" xfId="16276" xr:uid="{2FC4CAD8-60A8-4CA3-B315-1A2191D80823}"/>
    <cellStyle name="v0 3 10 2" xfId="35786" xr:uid="{B11021B8-E29B-468B-B78B-F711AFC7BD47}"/>
    <cellStyle name="v0 3 11" xfId="16277" xr:uid="{138B2167-C18C-4521-BA0B-AABAEACE6FF8}"/>
    <cellStyle name="v0 3 11 2" xfId="35787" xr:uid="{20A6A3EB-18CF-49D7-A30B-B41CAC147A0A}"/>
    <cellStyle name="v0 3 12" xfId="35788" xr:uid="{BEBA9C15-0500-46EA-A48A-88F2A70F4ED2}"/>
    <cellStyle name="v0 3 2" xfId="16278" xr:uid="{B8755CF9-5F5C-4B30-BD01-68B7D1B6E8BF}"/>
    <cellStyle name="v0 3 2 10" xfId="16279" xr:uid="{D593FFA9-1BBB-4855-8E0E-0986679153DF}"/>
    <cellStyle name="v0 3 2 10 2" xfId="35789" xr:uid="{CC01A494-52B9-49AB-B419-3ADA7F8C80FB}"/>
    <cellStyle name="v0 3 2 11" xfId="35790" xr:uid="{FC93C581-FF7A-41CB-B4D4-538159E756FC}"/>
    <cellStyle name="v0 3 2 2" xfId="16280" xr:uid="{D98C041E-9F26-43D9-AB30-9EFE108663A1}"/>
    <cellStyle name="v0 3 2 2 10" xfId="35791" xr:uid="{45AD0A23-79DE-45E3-8F1F-4576D717BD63}"/>
    <cellStyle name="v0 3 2 2 2" xfId="16281" xr:uid="{9795EE0A-6A12-4A66-AFE1-ACC30F2CC43A}"/>
    <cellStyle name="v0 3 2 2 2 2" xfId="35792" xr:uid="{2B54518B-E459-4F24-B24F-A7E7879AF043}"/>
    <cellStyle name="v0 3 2 2 3" xfId="16282" xr:uid="{D10E5472-6874-48A5-B8F2-C0E8D8AC661B}"/>
    <cellStyle name="v0 3 2 2 3 2" xfId="35793" xr:uid="{55A51961-549A-498F-A167-A334A89D002B}"/>
    <cellStyle name="v0 3 2 2 4" xfId="16283" xr:uid="{F9920310-EEF9-4806-962A-7B7E4E8BE91D}"/>
    <cellStyle name="v0 3 2 2 4 2" xfId="35794" xr:uid="{90C59197-8FDF-47A9-A556-B31098BF3C34}"/>
    <cellStyle name="v0 3 2 2 5" xfId="16284" xr:uid="{EF7C618E-DE18-4C3E-AD0E-174FAC564496}"/>
    <cellStyle name="v0 3 2 2 5 2" xfId="35795" xr:uid="{C5690FA4-B40C-481B-BC37-5B3C50CED59D}"/>
    <cellStyle name="v0 3 2 2 6" xfId="16285" xr:uid="{67604659-2CA9-4B38-9808-538A4AB43551}"/>
    <cellStyle name="v0 3 2 2 6 2" xfId="35796" xr:uid="{63B0ABC0-0002-4533-BFC7-E9CD28283615}"/>
    <cellStyle name="v0 3 2 2 7" xfId="16286" xr:uid="{6DF1CE34-EFFC-46A0-862B-8950423212CA}"/>
    <cellStyle name="v0 3 2 2 7 2" xfId="35797" xr:uid="{F9C3526D-F2F6-4997-9589-09955BA660AF}"/>
    <cellStyle name="v0 3 2 2 8" xfId="16287" xr:uid="{60AC9CAA-1C3F-425C-B44D-C8FE0388EDB9}"/>
    <cellStyle name="v0 3 2 2 8 2" xfId="35798" xr:uid="{974A4D16-BDDA-49B2-861D-31549B0A921C}"/>
    <cellStyle name="v0 3 2 2 9" xfId="16288" xr:uid="{9AA94C05-7253-4C1E-9C81-A5AD91293B0A}"/>
    <cellStyle name="v0 3 2 2 9 2" xfId="35799" xr:uid="{CE14DB87-AB90-480C-B12B-E158F6B4D6B3}"/>
    <cellStyle name="v0 3 2 3" xfId="16289" xr:uid="{91E56F69-45A7-4070-8382-3E4282C76913}"/>
    <cellStyle name="v0 3 2 3 2" xfId="35800" xr:uid="{B0FF21F9-B825-44AE-83C2-A443A1EA97DE}"/>
    <cellStyle name="v0 3 2 4" xfId="16290" xr:uid="{1438622D-5CB1-4096-A027-188071B2A9FA}"/>
    <cellStyle name="v0 3 2 4 2" xfId="35801" xr:uid="{A6059E72-76C6-4DBC-9ADD-B4DB49B16D4A}"/>
    <cellStyle name="v0 3 2 5" xfId="16291" xr:uid="{BD605408-11C8-48A8-9CDF-C417F19CDF7F}"/>
    <cellStyle name="v0 3 2 5 2" xfId="35802" xr:uid="{A07A5428-8119-412C-900C-960CD74C8336}"/>
    <cellStyle name="v0 3 2 6" xfId="16292" xr:uid="{43ADAFDB-D29C-4FE0-8E77-D4D3C5B9E2B2}"/>
    <cellStyle name="v0 3 2 6 2" xfId="35803" xr:uid="{2A6E3C74-846C-4A7F-A474-3B3005F59DBE}"/>
    <cellStyle name="v0 3 2 7" xfId="16293" xr:uid="{3BB9F4F0-A495-4252-BA9D-5671BF078CA7}"/>
    <cellStyle name="v0 3 2 7 2" xfId="35804" xr:uid="{3707642D-DFDE-49C2-9F1D-C4053455C9D0}"/>
    <cellStyle name="v0 3 2 8" xfId="16294" xr:uid="{4DAC47BF-4942-47CF-89B3-6C808B832041}"/>
    <cellStyle name="v0 3 2 8 2" xfId="35805" xr:uid="{43995552-E0F7-4FDD-AAE1-79EEF7F80A5F}"/>
    <cellStyle name="v0 3 2 9" xfId="16295" xr:uid="{890DE02D-F81F-4F64-AD73-1F6252FD94FF}"/>
    <cellStyle name="v0 3 2 9 2" xfId="35806" xr:uid="{E41C6236-F366-4B2B-AD95-C19358A4CCDB}"/>
    <cellStyle name="v0 3 3" xfId="16296" xr:uid="{AB2B58B3-3F49-429A-BB00-B5E9E04F6768}"/>
    <cellStyle name="v0 3 3 10" xfId="35807" xr:uid="{F09B8B50-3D0E-451A-882C-4CFE3F3883AC}"/>
    <cellStyle name="v0 3 3 2" xfId="16297" xr:uid="{282DBA02-12C3-46B9-8119-4AB6FC9837A9}"/>
    <cellStyle name="v0 3 3 2 2" xfId="35808" xr:uid="{AC484984-70D7-49EA-B245-C7DCA22683E4}"/>
    <cellStyle name="v0 3 3 3" xfId="16298" xr:uid="{3ED22EDE-8AA9-4962-803C-7C2860BA70D2}"/>
    <cellStyle name="v0 3 3 3 2" xfId="35809" xr:uid="{667C7EE1-8CE3-468E-BA7A-E02EA268A483}"/>
    <cellStyle name="v0 3 3 4" xfId="16299" xr:uid="{D24A8153-BAE6-46F5-A3B8-CC34EF9647EB}"/>
    <cellStyle name="v0 3 3 4 2" xfId="35810" xr:uid="{D91973E3-9A61-4D20-8BA8-69B695096E95}"/>
    <cellStyle name="v0 3 3 5" xfId="16300" xr:uid="{FF50BDBA-362F-4167-BC4B-2391B42A5BA5}"/>
    <cellStyle name="v0 3 3 5 2" xfId="35811" xr:uid="{53837E50-41EE-481E-A25F-E40CF9075A63}"/>
    <cellStyle name="v0 3 3 6" xfId="16301" xr:uid="{FE839FBD-6BD7-4AD1-B09A-B28D5662F8ED}"/>
    <cellStyle name="v0 3 3 6 2" xfId="35812" xr:uid="{A8A053EC-97D1-438D-BA51-8678D4DDDCF3}"/>
    <cellStyle name="v0 3 3 7" xfId="16302" xr:uid="{7A8D26AF-BF55-49F4-BD59-7AD42F355475}"/>
    <cellStyle name="v0 3 3 7 2" xfId="35813" xr:uid="{05751B16-91BA-4128-A853-A3CDA97B94E4}"/>
    <cellStyle name="v0 3 3 8" xfId="16303" xr:uid="{60C2C4E3-E849-47B1-BB1B-62606E90505C}"/>
    <cellStyle name="v0 3 3 8 2" xfId="35814" xr:uid="{DBD3D037-AC17-4191-A177-776357E3367C}"/>
    <cellStyle name="v0 3 3 9" xfId="16304" xr:uid="{42D25D66-3F28-4105-925C-EADA2F27E6F2}"/>
    <cellStyle name="v0 3 3 9 2" xfId="35815" xr:uid="{AC8D19D9-C51A-4614-8B58-13DBF7DA3682}"/>
    <cellStyle name="v0 3 4" xfId="16305" xr:uid="{465C6777-ECD1-4200-9915-2E494E95763B}"/>
    <cellStyle name="v0 3 4 2" xfId="35816" xr:uid="{15B298C2-CDB4-4BFC-82F5-EA5681B5440E}"/>
    <cellStyle name="v0 3 5" xfId="16306" xr:uid="{A9C57DDB-9472-41DC-AE90-4F8C64CA9DC8}"/>
    <cellStyle name="v0 3 5 2" xfId="35817" xr:uid="{221E5910-89C4-4B06-869F-6E5EA01A66EC}"/>
    <cellStyle name="v0 3 6" xfId="16307" xr:uid="{DE9779A5-121A-43B7-B376-79A166F3C100}"/>
    <cellStyle name="v0 3 6 2" xfId="35818" xr:uid="{3288CFA7-9E61-4DE0-806A-886626AE4CD5}"/>
    <cellStyle name="v0 3 7" xfId="16308" xr:uid="{B929E4D0-3338-4CC8-9F4E-8FD9074EFD92}"/>
    <cellStyle name="v0 3 7 2" xfId="35819" xr:uid="{B193D745-3B89-465B-B5AE-10862CDD4077}"/>
    <cellStyle name="v0 3 8" xfId="16309" xr:uid="{A43E1D46-44EF-4F1F-B35A-63F077E71D86}"/>
    <cellStyle name="v0 3 8 2" xfId="35820" xr:uid="{7E6CB0D7-BA33-4448-9815-D7D5A34BA8D7}"/>
    <cellStyle name="v0 3 9" xfId="16310" xr:uid="{13E612CE-A978-4DFA-988A-9B007BBA611D}"/>
    <cellStyle name="v0 3 9 2" xfId="35821" xr:uid="{E1D0EBD7-499A-40B9-B734-968B4F26AED0}"/>
    <cellStyle name="v0 4" xfId="16311" xr:uid="{2EE41695-8604-4ED8-8B1B-4ED9B207BF5A}"/>
    <cellStyle name="v0 4 10" xfId="16312" xr:uid="{E8DCBFA3-8A5E-4454-A703-306620A935B6}"/>
    <cellStyle name="v0 4 10 2" xfId="35822" xr:uid="{E7CA6D67-5484-48EA-9E70-9C76F74A2FE7}"/>
    <cellStyle name="v0 4 11" xfId="35823" xr:uid="{4107ECC2-A4ED-45A7-8C16-DB17EE9EA07E}"/>
    <cellStyle name="v0 4 2" xfId="16313" xr:uid="{6795C7B5-1AC7-4E34-93BB-485E47B31430}"/>
    <cellStyle name="v0 4 2 10" xfId="35824" xr:uid="{2F73F394-FC6A-4382-988E-45FF5A22D2C2}"/>
    <cellStyle name="v0 4 2 2" xfId="16314" xr:uid="{7D4E5882-8546-46C2-8D53-D05B60B323AA}"/>
    <cellStyle name="v0 4 2 2 2" xfId="35825" xr:uid="{793FB9D4-03A4-4720-B299-100E1111728B}"/>
    <cellStyle name="v0 4 2 3" xfId="16315" xr:uid="{CE12E0C4-E0FC-47B4-9C7C-EB634ED36F5B}"/>
    <cellStyle name="v0 4 2 3 2" xfId="35826" xr:uid="{48A67EB0-B7A0-4DA7-86AE-B145457019BA}"/>
    <cellStyle name="v0 4 2 4" xfId="16316" xr:uid="{13779118-8555-4547-A86F-04C173D07D59}"/>
    <cellStyle name="v0 4 2 4 2" xfId="35827" xr:uid="{5A652DA7-2C17-4106-830A-E661D9AAF8DA}"/>
    <cellStyle name="v0 4 2 5" xfId="16317" xr:uid="{110B4E43-9930-41E5-AD28-D3ADCAB4028F}"/>
    <cellStyle name="v0 4 2 5 2" xfId="35828" xr:uid="{6637D5DC-930E-43A8-B7C0-F77F3B56D298}"/>
    <cellStyle name="v0 4 2 6" xfId="16318" xr:uid="{64921E2B-3DCF-4428-ACC5-79F2F3B05A4F}"/>
    <cellStyle name="v0 4 2 6 2" xfId="35829" xr:uid="{8DDD459E-9969-43D2-9E16-5A38D0877238}"/>
    <cellStyle name="v0 4 2 7" xfId="16319" xr:uid="{5BF88595-6DC1-4DC5-BEC8-E766ED59B6F0}"/>
    <cellStyle name="v0 4 2 7 2" xfId="35830" xr:uid="{B99EFDDC-671B-4556-8867-ABC768296A36}"/>
    <cellStyle name="v0 4 2 8" xfId="16320" xr:uid="{4E881098-6103-4B5F-BB71-79B0D0FA5AC5}"/>
    <cellStyle name="v0 4 2 8 2" xfId="35831" xr:uid="{73ED0275-7CA7-460E-8380-B5D39BB3E1C6}"/>
    <cellStyle name="v0 4 2 9" xfId="16321" xr:uid="{908BAF09-5EB5-4C68-B9FD-04741A77158F}"/>
    <cellStyle name="v0 4 2 9 2" xfId="35832" xr:uid="{97AE7EA6-E9F5-44B9-917B-8E28A02D2620}"/>
    <cellStyle name="v0 4 3" xfId="16322" xr:uid="{0D6E93CE-C78D-421A-B563-7D0E00AB8D54}"/>
    <cellStyle name="v0 4 3 2" xfId="35833" xr:uid="{D0E7D323-1876-4E7F-93C9-E4D8862BF684}"/>
    <cellStyle name="v0 4 4" xfId="16323" xr:uid="{B73DDED8-AE11-40B3-8038-19DD2B78F1DC}"/>
    <cellStyle name="v0 4 4 2" xfId="35834" xr:uid="{B64264B5-6AD6-46F1-ABAA-AB9850940B48}"/>
    <cellStyle name="v0 4 5" xfId="16324" xr:uid="{8E23158D-F710-4DC8-B010-1ED861C107BC}"/>
    <cellStyle name="v0 4 5 2" xfId="35835" xr:uid="{41B38F7B-7241-44E2-896E-438E4320C469}"/>
    <cellStyle name="v0 4 6" xfId="16325" xr:uid="{BD1026E3-8461-4023-93C9-DA8A000A4D5D}"/>
    <cellStyle name="v0 4 6 2" xfId="35836" xr:uid="{FD6EA084-0845-4F2C-A7FE-DFAA040238F8}"/>
    <cellStyle name="v0 4 7" xfId="16326" xr:uid="{CE83EA42-C56E-43EA-AF5A-D6C677304877}"/>
    <cellStyle name="v0 4 7 2" xfId="35837" xr:uid="{2C4373E3-3F8C-4D94-9345-8819BA0186F4}"/>
    <cellStyle name="v0 4 8" xfId="16327" xr:uid="{61C6C8B7-6785-434C-91F1-02FF8127E9BD}"/>
    <cellStyle name="v0 4 8 2" xfId="35838" xr:uid="{13D8D1DC-DAA7-4FE4-8FCA-7AC93C4B0FA6}"/>
    <cellStyle name="v0 4 9" xfId="16328" xr:uid="{28FE8B11-4B8B-4DDF-8B52-69EF4E17A595}"/>
    <cellStyle name="v0 4 9 2" xfId="35839" xr:uid="{B44429FB-F38F-45F9-8415-D888A3843BC9}"/>
    <cellStyle name="v0 5" xfId="16329" xr:uid="{02D49EF9-99EA-4DAA-9026-B5396D5F1A67}"/>
    <cellStyle name="v0 5 10" xfId="35840" xr:uid="{01C56DA6-BCD9-4DD8-839D-F0C987B2D63A}"/>
    <cellStyle name="v0 5 2" xfId="16330" xr:uid="{F27E8D92-4BD2-4C71-A5DA-D76AB0C12337}"/>
    <cellStyle name="v0 5 2 2" xfId="35841" xr:uid="{098C920F-2427-4A74-ACD9-6CF4B2B02A22}"/>
    <cellStyle name="v0 5 3" xfId="16331" xr:uid="{66F59559-D2A1-4679-9BB2-2359CC35A446}"/>
    <cellStyle name="v0 5 3 2" xfId="35842" xr:uid="{51FC6B36-4781-44B4-8BA7-256745E4B68C}"/>
    <cellStyle name="v0 5 4" xfId="16332" xr:uid="{FF9D6D55-D6F0-4399-A152-3F224E27C325}"/>
    <cellStyle name="v0 5 4 2" xfId="35843" xr:uid="{E394986C-8129-4724-9924-5B67C5A8FC31}"/>
    <cellStyle name="v0 5 5" xfId="16333" xr:uid="{F04227CF-6256-4684-A242-33F16890AA4A}"/>
    <cellStyle name="v0 5 5 2" xfId="35844" xr:uid="{17BC6294-F9FD-44E2-A4B1-9A1C86A2BE2C}"/>
    <cellStyle name="v0 5 6" xfId="16334" xr:uid="{F779595F-AEC6-4D54-AD1B-FCF40DDE70AD}"/>
    <cellStyle name="v0 5 6 2" xfId="35845" xr:uid="{D13A60DB-4180-45ED-862D-8DDCA1E31DFE}"/>
    <cellStyle name="v0 5 7" xfId="16335" xr:uid="{C0893C88-49EE-4252-84C3-3078BEA1E6D7}"/>
    <cellStyle name="v0 5 7 2" xfId="35846" xr:uid="{5AB8D49D-FDC7-4393-80E6-A14726C8C9F4}"/>
    <cellStyle name="v0 5 8" xfId="16336" xr:uid="{68A2FAB4-BA1D-4AD8-9E81-45F5BCCCD1B5}"/>
    <cellStyle name="v0 5 8 2" xfId="35847" xr:uid="{30965BF7-CA70-4631-A6AB-06DA11E74F1C}"/>
    <cellStyle name="v0 5 9" xfId="16337" xr:uid="{02985A84-731B-401E-B2F2-2117E803EF17}"/>
    <cellStyle name="v0 5 9 2" xfId="35848" xr:uid="{75A92DAF-A43C-4AF1-8E41-CEB3036A0DCC}"/>
    <cellStyle name="v0 6" xfId="16338" xr:uid="{D80218CD-8972-4FC0-94D0-DF4FEFE6DE13}"/>
    <cellStyle name="v0 6 2" xfId="35849" xr:uid="{EEC16116-DC1B-43D6-B781-BC9349CD3481}"/>
    <cellStyle name="v0 7" xfId="16339" xr:uid="{8E28D7FF-E4EB-49F2-B1E8-55A74AED7EA6}"/>
    <cellStyle name="v0 7 2" xfId="35850" xr:uid="{DA13065E-3908-415D-8B3E-95F563D3FFD3}"/>
    <cellStyle name="v0 8" xfId="16340" xr:uid="{38C6C66B-365C-49C1-84FA-E1245822DC9B}"/>
    <cellStyle name="v0 8 2" xfId="35851" xr:uid="{2A04A6D6-AB9B-4345-AC8C-317EBEDD807A}"/>
    <cellStyle name="v0 9" xfId="16341" xr:uid="{180B18DB-3206-4808-89BF-D34D4C294497}"/>
    <cellStyle name="v0 9 2" xfId="35852" xr:uid="{8955B231-2ADA-42FD-A708-0A2BB3EF9CC1}"/>
    <cellStyle name="v2" xfId="485" xr:uid="{65561466-A1C3-4140-B0CF-3052ACB99FE7}"/>
    <cellStyle name="v2 10" xfId="16342" xr:uid="{9BB4A3EE-0103-4E1F-A0D8-292DC2D5A747}"/>
    <cellStyle name="v2 10 2" xfId="35853" xr:uid="{14244239-45C9-4E9A-B846-3899774D17EC}"/>
    <cellStyle name="v2 11" xfId="16343" xr:uid="{C9292C9E-EF02-4EAF-B04B-A9998462306D}"/>
    <cellStyle name="v2 11 2" xfId="35854" xr:uid="{26BEAE27-0617-41B4-9167-093F128B5353}"/>
    <cellStyle name="v2 12" xfId="16344" xr:uid="{E88E1336-46E9-4040-AC50-FEB9BFF487FD}"/>
    <cellStyle name="v2 12 2" xfId="35855" xr:uid="{B5833A51-79BA-4815-B4E7-B82D95FEF20B}"/>
    <cellStyle name="v2 13" xfId="35856" xr:uid="{F9CD5AB9-6B7C-46E2-A7BA-A336170CE0F2}"/>
    <cellStyle name="v2 2" xfId="16345" xr:uid="{66CAB7CF-DB5C-4CE7-B894-18B00ECDB270}"/>
    <cellStyle name="v2 2 10" xfId="16346" xr:uid="{263F6495-93CF-4035-A04F-459BBEDAD929}"/>
    <cellStyle name="v2 2 10 2" xfId="35857" xr:uid="{93302E8C-DF45-4E8D-BFD3-E5892AC55B2D}"/>
    <cellStyle name="v2 2 11" xfId="16347" xr:uid="{933551E0-259B-43F7-A7FA-5ABD01359AE3}"/>
    <cellStyle name="v2 2 11 2" xfId="35858" xr:uid="{4D23911C-DAF6-4E89-B26D-7575D38AA832}"/>
    <cellStyle name="v2 2 12" xfId="35859" xr:uid="{A63A28DE-CCC9-41D8-9A2A-88587293B010}"/>
    <cellStyle name="v2 2 2" xfId="16348" xr:uid="{2F68978E-96AC-44A4-8E64-9249D22D1548}"/>
    <cellStyle name="v2 2 2 10" xfId="16349" xr:uid="{8DA82C9F-A49A-487D-B10B-D5642621F61F}"/>
    <cellStyle name="v2 2 2 10 2" xfId="35860" xr:uid="{1E80979C-7A2E-4AD8-9F5D-61A1844AF42B}"/>
    <cellStyle name="v2 2 2 11" xfId="35861" xr:uid="{F891D823-CDE9-4811-851E-8D1EAC02E7BA}"/>
    <cellStyle name="v2 2 2 2" xfId="16350" xr:uid="{D7849C07-BDD4-4D93-B223-C45F1332B866}"/>
    <cellStyle name="v2 2 2 2 10" xfId="35862" xr:uid="{F8AC47A9-1216-4DDF-B753-690DDB4509ED}"/>
    <cellStyle name="v2 2 2 2 2" xfId="16351" xr:uid="{FC4D1913-67D6-4C23-96CE-1DE2FAAF8F36}"/>
    <cellStyle name="v2 2 2 2 2 2" xfId="35863" xr:uid="{15AC19AE-CD02-4C38-848B-60109D6341BF}"/>
    <cellStyle name="v2 2 2 2 3" xfId="16352" xr:uid="{5A77840A-5F29-448D-919F-73CD9C396293}"/>
    <cellStyle name="v2 2 2 2 3 2" xfId="35864" xr:uid="{53FD1396-249D-4D1C-AF1D-1DD5002B4EFA}"/>
    <cellStyle name="v2 2 2 2 4" xfId="16353" xr:uid="{B2DDD7B6-5830-4C1A-81BF-FAFFE5F1CAF9}"/>
    <cellStyle name="v2 2 2 2 4 2" xfId="35865" xr:uid="{FC179022-06B4-4032-8F20-76535A108BEB}"/>
    <cellStyle name="v2 2 2 2 5" xfId="16354" xr:uid="{86FF28D7-27BB-458C-8187-E94D6082F1ED}"/>
    <cellStyle name="v2 2 2 2 5 2" xfId="35866" xr:uid="{61F8789A-8246-492D-8362-C58661087F56}"/>
    <cellStyle name="v2 2 2 2 6" xfId="16355" xr:uid="{367DC3C3-337C-4843-A28B-2332CA6332BB}"/>
    <cellStyle name="v2 2 2 2 6 2" xfId="35867" xr:uid="{4314F62A-2157-4AA6-B90C-96A0CE23E4A3}"/>
    <cellStyle name="v2 2 2 2 7" xfId="16356" xr:uid="{14C2954A-7E58-4C52-AB28-C195D93D39F9}"/>
    <cellStyle name="v2 2 2 2 7 2" xfId="35868" xr:uid="{0B07A09A-EFAB-4AE4-A3BF-68E529A7B124}"/>
    <cellStyle name="v2 2 2 2 8" xfId="16357" xr:uid="{8A8E3573-EE55-4625-B4D5-3D9767E21297}"/>
    <cellStyle name="v2 2 2 2 8 2" xfId="35869" xr:uid="{336F34C5-64D7-4013-A1FA-A169DE29E944}"/>
    <cellStyle name="v2 2 2 2 9" xfId="16358" xr:uid="{32F5F03E-D90E-4C69-8B56-D8670276FC04}"/>
    <cellStyle name="v2 2 2 2 9 2" xfId="35870" xr:uid="{1623760B-159A-44F0-805F-71FAA5EB3AD3}"/>
    <cellStyle name="v2 2 2 3" xfId="16359" xr:uid="{221A4D8D-508C-4C61-BDCA-8232177D8C77}"/>
    <cellStyle name="v2 2 2 3 2" xfId="35871" xr:uid="{FADEEF4D-2CF1-4D76-BD6E-1FCE21F3B389}"/>
    <cellStyle name="v2 2 2 4" xfId="16360" xr:uid="{FD5F3FCB-E465-419F-9C31-46FEA8D217B1}"/>
    <cellStyle name="v2 2 2 4 2" xfId="35872" xr:uid="{3CE67CD5-DDEF-401B-B211-67BAC8ECC67E}"/>
    <cellStyle name="v2 2 2 5" xfId="16361" xr:uid="{2D574317-B11F-4A20-A875-28968836F4B6}"/>
    <cellStyle name="v2 2 2 5 2" xfId="35873" xr:uid="{093967DC-724C-42F3-8774-2B4134691AA0}"/>
    <cellStyle name="v2 2 2 6" xfId="16362" xr:uid="{7773DCF9-97BB-44E1-9D91-2B5F3678FA65}"/>
    <cellStyle name="v2 2 2 6 2" xfId="35874" xr:uid="{6ACDE23A-AB51-489F-8DA4-0E1BD1706C02}"/>
    <cellStyle name="v2 2 2 7" xfId="16363" xr:uid="{A477A427-44C0-4AB8-8BDB-E9C5442BE739}"/>
    <cellStyle name="v2 2 2 7 2" xfId="35875" xr:uid="{FEA3033D-0E4F-4A50-B5C4-1D66468D8F7D}"/>
    <cellStyle name="v2 2 2 8" xfId="16364" xr:uid="{12BEED2E-A22B-4D61-B06E-7AB3C7FF76E5}"/>
    <cellStyle name="v2 2 2 8 2" xfId="35876" xr:uid="{55A70B0B-136C-4942-AF8A-64D2A8F4AE12}"/>
    <cellStyle name="v2 2 2 9" xfId="16365" xr:uid="{493BA818-A3E1-4454-B5D9-07D25F4336A8}"/>
    <cellStyle name="v2 2 2 9 2" xfId="35877" xr:uid="{A756A51C-EAC6-452A-88AB-6F64A28A308E}"/>
    <cellStyle name="v2 2 3" xfId="16366" xr:uid="{5E3B191E-F350-4252-BDE1-6E33179EC74C}"/>
    <cellStyle name="v2 2 3 10" xfId="35878" xr:uid="{02703953-5A67-40E4-B0A4-9CBA4BF2863B}"/>
    <cellStyle name="v2 2 3 2" xfId="16367" xr:uid="{F26C92EE-F248-4801-9D42-D73D8DF31BDF}"/>
    <cellStyle name="v2 2 3 2 2" xfId="35879" xr:uid="{7627CA1D-47A2-485C-B903-4FB4C8C7C812}"/>
    <cellStyle name="v2 2 3 3" xfId="16368" xr:uid="{4876A6A0-CE1D-4FD4-92A2-8F66C7E10E00}"/>
    <cellStyle name="v2 2 3 3 2" xfId="35880" xr:uid="{1AEBEEFE-323E-4267-A284-D5CA3120D3B0}"/>
    <cellStyle name="v2 2 3 4" xfId="16369" xr:uid="{10C06C9A-68A3-4EFB-98D0-3EDC05B0072F}"/>
    <cellStyle name="v2 2 3 4 2" xfId="35881" xr:uid="{8DB3EA19-6969-40E6-9A56-A34D99097710}"/>
    <cellStyle name="v2 2 3 5" xfId="16370" xr:uid="{7EED0986-8F56-4BD5-9D49-C85DCD9CC151}"/>
    <cellStyle name="v2 2 3 5 2" xfId="35882" xr:uid="{BE38203B-DD97-41BA-AA85-1180EBD8B3A2}"/>
    <cellStyle name="v2 2 3 6" xfId="16371" xr:uid="{237BB9C0-1C62-4C9A-B195-DA5B0E4F2FFC}"/>
    <cellStyle name="v2 2 3 6 2" xfId="35883" xr:uid="{D969469A-A61C-4749-8493-1F5053ADEDF1}"/>
    <cellStyle name="v2 2 3 7" xfId="16372" xr:uid="{AC4602C1-23DE-4965-ABA9-7AE6C3EC393C}"/>
    <cellStyle name="v2 2 3 7 2" xfId="35884" xr:uid="{00FDAA9D-9C4C-4079-B1EB-D65B8662F48F}"/>
    <cellStyle name="v2 2 3 8" xfId="16373" xr:uid="{009DFEBB-1850-4792-BFC2-7AAFB76EFB45}"/>
    <cellStyle name="v2 2 3 8 2" xfId="35885" xr:uid="{75AAAB55-F27A-4AA2-9A63-652368CF29CC}"/>
    <cellStyle name="v2 2 3 9" xfId="16374" xr:uid="{86A41E7F-E4F1-4B81-A78E-E1075A2579C7}"/>
    <cellStyle name="v2 2 3 9 2" xfId="35886" xr:uid="{291FB1CE-E2CF-4478-B9A9-213EB1177093}"/>
    <cellStyle name="v2 2 4" xfId="16375" xr:uid="{F0EDB408-7A96-4A8A-A162-7B1E476B77C6}"/>
    <cellStyle name="v2 2 4 2" xfId="35887" xr:uid="{1360C4D1-9456-4E80-83BE-58CA0955E72D}"/>
    <cellStyle name="v2 2 5" xfId="16376" xr:uid="{BE4CD576-FEBD-41A1-90C7-0C438DD64E53}"/>
    <cellStyle name="v2 2 5 2" xfId="35888" xr:uid="{620B6BC0-59C4-40BA-B29F-4D2BEC0EC906}"/>
    <cellStyle name="v2 2 6" xfId="16377" xr:uid="{BDF9CA0A-A209-4EAE-A07A-2230FEF3D22C}"/>
    <cellStyle name="v2 2 6 2" xfId="35889" xr:uid="{A5520C18-DDDF-43F7-8505-EDA84C110C21}"/>
    <cellStyle name="v2 2 7" xfId="16378" xr:uid="{DD4A9648-0C7C-454D-BCF8-AEE1E1CAC593}"/>
    <cellStyle name="v2 2 7 2" xfId="35890" xr:uid="{7721EE8F-E19A-4AB2-9445-F73BD4F80A25}"/>
    <cellStyle name="v2 2 8" xfId="16379" xr:uid="{5FF4E6E2-DEDB-4B1E-AE20-210C7538F6F0}"/>
    <cellStyle name="v2 2 8 2" xfId="35891" xr:uid="{4B248C7C-DA85-4BC2-9927-E9A9698D6D98}"/>
    <cellStyle name="v2 2 9" xfId="16380" xr:uid="{3E80F1C1-7419-4FB0-8600-99C1451DA4CF}"/>
    <cellStyle name="v2 2 9 2" xfId="35892" xr:uid="{A57C197A-0D56-422E-B312-5FED83D7CEF2}"/>
    <cellStyle name="v2 3" xfId="16381" xr:uid="{22108F53-4946-4770-950B-C94FE822B04E}"/>
    <cellStyle name="v2 3 10" xfId="16382" xr:uid="{8F3B5176-7B74-4A31-9494-A3B2857A8280}"/>
    <cellStyle name="v2 3 10 2" xfId="35893" xr:uid="{85C84DCC-C76E-4669-92AF-D901CA11482C}"/>
    <cellStyle name="v2 3 11" xfId="16383" xr:uid="{791ED74B-5268-41B3-A846-31C3A33B40EC}"/>
    <cellStyle name="v2 3 11 2" xfId="35894" xr:uid="{3674FDA9-06CF-4AF7-B53C-4B287B2C7421}"/>
    <cellStyle name="v2 3 12" xfId="35895" xr:uid="{0A71A000-CB0D-4AC8-9597-7B38731EFDE9}"/>
    <cellStyle name="v2 3 2" xfId="16384" xr:uid="{972981EF-0474-40FA-8D65-7B141E88E43C}"/>
    <cellStyle name="v2 3 2 10" xfId="16385" xr:uid="{97CAAE80-5FC4-4FF1-80C4-8172089FC9CC}"/>
    <cellStyle name="v2 3 2 10 2" xfId="35896" xr:uid="{13D9D79C-15CC-4174-95F4-53633FB9E971}"/>
    <cellStyle name="v2 3 2 11" xfId="35897" xr:uid="{902CC6F7-A709-4A4F-9481-BE6E56E54D9B}"/>
    <cellStyle name="v2 3 2 2" xfId="16386" xr:uid="{30F94CDF-7C02-451A-A608-8809171A1BE3}"/>
    <cellStyle name="v2 3 2 2 10" xfId="35898" xr:uid="{728D885D-31C5-48E4-BBF5-37042560F0CF}"/>
    <cellStyle name="v2 3 2 2 2" xfId="16387" xr:uid="{76FA24F6-3414-4349-A9CB-9CCDC207CC0A}"/>
    <cellStyle name="v2 3 2 2 2 2" xfId="35899" xr:uid="{55B09B18-5348-4F20-BA4C-2D34943390E2}"/>
    <cellStyle name="v2 3 2 2 3" xfId="16388" xr:uid="{EF43256E-64F7-4D5E-9351-46565A785ECB}"/>
    <cellStyle name="v2 3 2 2 3 2" xfId="35900" xr:uid="{26629065-362E-4909-B693-B3B53803CFE8}"/>
    <cellStyle name="v2 3 2 2 4" xfId="16389" xr:uid="{D2F3CDF5-98BB-448B-9185-E5A1845E07CB}"/>
    <cellStyle name="v2 3 2 2 4 2" xfId="35901" xr:uid="{1AAC0EA3-0E71-4CE0-AF09-524A970C197F}"/>
    <cellStyle name="v2 3 2 2 5" xfId="16390" xr:uid="{6559FBC4-D70D-4F12-B0B5-79018D152E66}"/>
    <cellStyle name="v2 3 2 2 5 2" xfId="35902" xr:uid="{A48CF5A1-BD81-4043-92A8-D6A951D44E4A}"/>
    <cellStyle name="v2 3 2 2 6" xfId="16391" xr:uid="{7699DEF3-6E11-4BC3-A8B1-F627DEA774F3}"/>
    <cellStyle name="v2 3 2 2 6 2" xfId="35903" xr:uid="{6657FB83-03E1-461D-A342-EB2EC710C6A6}"/>
    <cellStyle name="v2 3 2 2 7" xfId="16392" xr:uid="{D4C2D49E-029C-485A-A36C-74E815F8FA3F}"/>
    <cellStyle name="v2 3 2 2 7 2" xfId="35904" xr:uid="{BF2C1D30-AB2C-45E8-B47D-15F47E2D2297}"/>
    <cellStyle name="v2 3 2 2 8" xfId="16393" xr:uid="{8E2FA739-E98F-4C0A-9B2B-160821F1677A}"/>
    <cellStyle name="v2 3 2 2 8 2" xfId="35905" xr:uid="{FCEEDC57-F899-41C0-B5A0-10E5AE3A2202}"/>
    <cellStyle name="v2 3 2 2 9" xfId="16394" xr:uid="{1AA15609-61B1-4CCB-A78C-EC1996DC9C34}"/>
    <cellStyle name="v2 3 2 2 9 2" xfId="35906" xr:uid="{C3DE308E-1129-4645-898E-715B2EA077AA}"/>
    <cellStyle name="v2 3 2 3" xfId="16395" xr:uid="{84DB558C-F445-4586-A75A-5C9C064D44A1}"/>
    <cellStyle name="v2 3 2 3 2" xfId="35907" xr:uid="{B7D9DA9F-FA27-4F12-8331-40E9763E9123}"/>
    <cellStyle name="v2 3 2 4" xfId="16396" xr:uid="{796FA022-05CE-4C3E-8059-259A89C4F756}"/>
    <cellStyle name="v2 3 2 4 2" xfId="35908" xr:uid="{B3F86992-648C-411E-959B-094F5178D5F1}"/>
    <cellStyle name="v2 3 2 5" xfId="16397" xr:uid="{3FE735DA-2C00-4F45-A143-143C67DC53C2}"/>
    <cellStyle name="v2 3 2 5 2" xfId="35909" xr:uid="{6889CD84-EAA3-449C-BE52-BA66BA5DA9F8}"/>
    <cellStyle name="v2 3 2 6" xfId="16398" xr:uid="{28AC542E-D05D-4E9C-8B1D-867BC66178F3}"/>
    <cellStyle name="v2 3 2 6 2" xfId="35910" xr:uid="{09B78A40-3529-4237-8581-742AA5996128}"/>
    <cellStyle name="v2 3 2 7" xfId="16399" xr:uid="{0C5BE2B7-8AAC-4ECF-B2F3-95A947DE5ADA}"/>
    <cellStyle name="v2 3 2 7 2" xfId="35911" xr:uid="{9ABCB384-B5FE-489C-A4A4-D9164A4A1E16}"/>
    <cellStyle name="v2 3 2 8" xfId="16400" xr:uid="{7B1F9A5E-E928-457F-B8F0-C3172486484E}"/>
    <cellStyle name="v2 3 2 8 2" xfId="35912" xr:uid="{C3DE5E22-DF66-403C-B3F0-AF262F850BAF}"/>
    <cellStyle name="v2 3 2 9" xfId="16401" xr:uid="{3909AF27-3B82-496A-B378-D1568D47763D}"/>
    <cellStyle name="v2 3 2 9 2" xfId="35913" xr:uid="{7FCA8D71-89EA-41DD-AC47-76A56F458072}"/>
    <cellStyle name="v2 3 3" xfId="16402" xr:uid="{BCEA6CDE-1D02-4242-8F54-FB5C4FF7CCB9}"/>
    <cellStyle name="v2 3 3 10" xfId="35914" xr:uid="{36248C56-127E-4912-B182-58C39E09D461}"/>
    <cellStyle name="v2 3 3 2" xfId="16403" xr:uid="{835384C1-029D-4537-954C-951C0B6F216B}"/>
    <cellStyle name="v2 3 3 2 2" xfId="35915" xr:uid="{31B666E6-1286-4CA4-A779-3E06F8A18524}"/>
    <cellStyle name="v2 3 3 3" xfId="16404" xr:uid="{0F65A138-9FAF-4524-B549-A34B72F9758B}"/>
    <cellStyle name="v2 3 3 3 2" xfId="35916" xr:uid="{33BB549E-5E1E-4F5F-9BEF-317B98A6D2B5}"/>
    <cellStyle name="v2 3 3 4" xfId="16405" xr:uid="{70AF8B4A-8387-46BF-8F6C-97C75A317477}"/>
    <cellStyle name="v2 3 3 4 2" xfId="35917" xr:uid="{58D0E588-8270-4A07-A672-AE936E40BE79}"/>
    <cellStyle name="v2 3 3 5" xfId="16406" xr:uid="{6D1D71CB-9273-410B-B413-6A991435EB25}"/>
    <cellStyle name="v2 3 3 5 2" xfId="35918" xr:uid="{A51E920F-9D2C-439E-8F2A-182396922536}"/>
    <cellStyle name="v2 3 3 6" xfId="16407" xr:uid="{283E1563-3960-4786-909A-70044756340B}"/>
    <cellStyle name="v2 3 3 6 2" xfId="35919" xr:uid="{0DC17626-4D60-4571-A02F-63ADBAAF0BB2}"/>
    <cellStyle name="v2 3 3 7" xfId="16408" xr:uid="{32739D29-F626-4E1E-802B-82EDA5C5C8C9}"/>
    <cellStyle name="v2 3 3 7 2" xfId="35920" xr:uid="{90C6C2A2-9EF9-4BA3-A908-86030AC2EC53}"/>
    <cellStyle name="v2 3 3 8" xfId="16409" xr:uid="{949E63E9-5770-4F38-987C-AA9C5CCF9D93}"/>
    <cellStyle name="v2 3 3 8 2" xfId="35921" xr:uid="{89F79D08-ADA4-40B7-BEE9-798660301DFA}"/>
    <cellStyle name="v2 3 3 9" xfId="16410" xr:uid="{2C82A463-AE0B-4715-B95E-9E12E5C4AE28}"/>
    <cellStyle name="v2 3 3 9 2" xfId="35922" xr:uid="{3B948C0D-CC13-455A-839D-502638FC832E}"/>
    <cellStyle name="v2 3 4" xfId="16411" xr:uid="{9B2D640B-98D8-45E4-A929-AA5C1C41E3B2}"/>
    <cellStyle name="v2 3 4 2" xfId="35923" xr:uid="{5D3FD44C-2C1B-4DBD-878F-BF5465128378}"/>
    <cellStyle name="v2 3 5" xfId="16412" xr:uid="{129BD593-D3EA-4BF2-9464-6C69359B10B9}"/>
    <cellStyle name="v2 3 5 2" xfId="35924" xr:uid="{2867B3B0-7032-4B22-AF62-E1D78B227949}"/>
    <cellStyle name="v2 3 6" xfId="16413" xr:uid="{CA5C7D07-0097-4A91-96A2-7AD93F461E5F}"/>
    <cellStyle name="v2 3 6 2" xfId="35925" xr:uid="{5AAD6B34-0E22-4577-BCBC-566200479422}"/>
    <cellStyle name="v2 3 7" xfId="16414" xr:uid="{3617E9B7-9F83-4455-BE4A-2EA751756B9B}"/>
    <cellStyle name="v2 3 7 2" xfId="35926" xr:uid="{E33401B4-AA4F-4739-9A94-62F86E081A7B}"/>
    <cellStyle name="v2 3 8" xfId="16415" xr:uid="{B5BA031F-668E-456F-82D5-BB37AF748F24}"/>
    <cellStyle name="v2 3 8 2" xfId="35927" xr:uid="{2265701B-00C3-4C16-84CA-494A293DF4AF}"/>
    <cellStyle name="v2 3 9" xfId="16416" xr:uid="{EF999075-D7C5-4868-BC73-59D04816FA0D}"/>
    <cellStyle name="v2 3 9 2" xfId="35928" xr:uid="{D17AEA61-CE7B-4810-AF98-716F630427B1}"/>
    <cellStyle name="v2 4" xfId="16417" xr:uid="{3646EF43-3607-47CF-9B83-47A2015A9631}"/>
    <cellStyle name="v2 4 10" xfId="16418" xr:uid="{D701A707-F7F3-4023-BA47-55C09DA69B32}"/>
    <cellStyle name="v2 4 10 2" xfId="35929" xr:uid="{BC2664EB-C770-46BE-8368-70920C08698A}"/>
    <cellStyle name="v2 4 11" xfId="35930" xr:uid="{CB3FC566-84EF-4539-A1DB-446D3E67372B}"/>
    <cellStyle name="v2 4 2" xfId="16419" xr:uid="{E11D4B66-4128-4813-AF45-18C6CCB5B587}"/>
    <cellStyle name="v2 4 2 10" xfId="35931" xr:uid="{8D674E8E-D78A-4BDC-821B-80FEA64F4F3C}"/>
    <cellStyle name="v2 4 2 2" xfId="16420" xr:uid="{1216DC75-2C32-4A3A-973B-359B9AC28AB2}"/>
    <cellStyle name="v2 4 2 2 2" xfId="35932" xr:uid="{81690730-5577-4386-AC78-EE011C9D04EC}"/>
    <cellStyle name="v2 4 2 3" xfId="16421" xr:uid="{434BA373-E87B-47CB-9EEC-233675566E71}"/>
    <cellStyle name="v2 4 2 3 2" xfId="35933" xr:uid="{1E82CE2D-C41B-4439-BF12-98705924AE18}"/>
    <cellStyle name="v2 4 2 4" xfId="16422" xr:uid="{68D47A89-E7B4-4899-833C-3F152B9D76C1}"/>
    <cellStyle name="v2 4 2 4 2" xfId="35934" xr:uid="{7703855C-581D-4C32-A1B1-2F750CCA6630}"/>
    <cellStyle name="v2 4 2 5" xfId="16423" xr:uid="{5D20FE54-1BCE-48C5-AA81-D317436CA359}"/>
    <cellStyle name="v2 4 2 5 2" xfId="35935" xr:uid="{A73D3846-36D8-4A80-9577-7085E20FC53C}"/>
    <cellStyle name="v2 4 2 6" xfId="16424" xr:uid="{9D03C5FD-AE0E-41D5-87F6-F2C611D8054F}"/>
    <cellStyle name="v2 4 2 6 2" xfId="35936" xr:uid="{0E07D389-4574-4EEE-9A38-9FBAF1EDA4EF}"/>
    <cellStyle name="v2 4 2 7" xfId="16425" xr:uid="{523B55B6-0F31-42B6-809A-5863F375ECF1}"/>
    <cellStyle name="v2 4 2 7 2" xfId="35937" xr:uid="{01F4582D-D958-4F76-A9C5-42986D878818}"/>
    <cellStyle name="v2 4 2 8" xfId="16426" xr:uid="{E46B28BD-2485-4AD7-BC1E-5CC497DF1CB8}"/>
    <cellStyle name="v2 4 2 8 2" xfId="35938" xr:uid="{2BA016D0-AB4B-4239-B0E9-5EC78D0DF284}"/>
    <cellStyle name="v2 4 2 9" xfId="16427" xr:uid="{44E7F9C0-F92A-452E-B8FC-D89C9122A2C3}"/>
    <cellStyle name="v2 4 2 9 2" xfId="35939" xr:uid="{5E753D26-0475-4745-9BB6-79B3C99FB331}"/>
    <cellStyle name="v2 4 3" xfId="16428" xr:uid="{2F261631-595C-4718-98A4-F2C07E72EB57}"/>
    <cellStyle name="v2 4 3 2" xfId="35940" xr:uid="{F1674256-82C0-48B1-83B8-94953A56E932}"/>
    <cellStyle name="v2 4 4" xfId="16429" xr:uid="{E6C45438-0B0D-402F-BC86-9E8685BEF0DA}"/>
    <cellStyle name="v2 4 4 2" xfId="35941" xr:uid="{A482BFE3-9501-43D6-928E-A82873C1F726}"/>
    <cellStyle name="v2 4 5" xfId="16430" xr:uid="{C58D96E3-E652-4182-8C0E-14DB8E466715}"/>
    <cellStyle name="v2 4 5 2" xfId="35942" xr:uid="{DDB0DDC0-E9FC-4D51-98B6-ACB071337E86}"/>
    <cellStyle name="v2 4 6" xfId="16431" xr:uid="{658A6D75-7488-4761-904C-D8464E967CDB}"/>
    <cellStyle name="v2 4 6 2" xfId="35943" xr:uid="{EB1D23C7-CD30-4881-9885-DFAA1411378C}"/>
    <cellStyle name="v2 4 7" xfId="16432" xr:uid="{2CFFB4D8-6770-4747-B266-31E9445BC517}"/>
    <cellStyle name="v2 4 7 2" xfId="35944" xr:uid="{091FA710-12A3-400C-9216-11D96BB1B6CF}"/>
    <cellStyle name="v2 4 8" xfId="16433" xr:uid="{A79C0FAD-D2D4-4679-9585-98365DADBA89}"/>
    <cellStyle name="v2 4 8 2" xfId="35945" xr:uid="{27D8794A-1D4D-41F6-964A-415A06540381}"/>
    <cellStyle name="v2 4 9" xfId="16434" xr:uid="{1899DDB8-9110-4BD5-B4AD-FF22074812E1}"/>
    <cellStyle name="v2 4 9 2" xfId="35946" xr:uid="{92E7CB67-77BA-4C5D-AE5E-AD9CD3F3A7F3}"/>
    <cellStyle name="v2 5" xfId="16435" xr:uid="{465174DF-0555-4DCF-88B4-250DEEBF5528}"/>
    <cellStyle name="v2 5 10" xfId="35947" xr:uid="{43F563C7-9D39-4AD5-B022-78639A0AF9DA}"/>
    <cellStyle name="v2 5 2" xfId="16436" xr:uid="{6428338E-D2D0-4759-A53A-B467B2824B3B}"/>
    <cellStyle name="v2 5 2 2" xfId="35948" xr:uid="{C6E49D8E-FE27-4BEA-8017-AF2ADD40F1CD}"/>
    <cellStyle name="v2 5 3" xfId="16437" xr:uid="{FFF56635-2D32-4898-9D40-891234384425}"/>
    <cellStyle name="v2 5 3 2" xfId="35949" xr:uid="{F5ABA071-E620-4139-BB2B-707F3C164446}"/>
    <cellStyle name="v2 5 4" xfId="16438" xr:uid="{1F8BC4EC-B195-43C9-AEC9-4B14353E710B}"/>
    <cellStyle name="v2 5 4 2" xfId="35950" xr:uid="{E651C40A-E218-4F5D-8822-E6BBE2BD616D}"/>
    <cellStyle name="v2 5 5" xfId="16439" xr:uid="{CEA893AF-CC41-4306-B592-A4FF7B181C53}"/>
    <cellStyle name="v2 5 5 2" xfId="35951" xr:uid="{240A996E-E4B1-4B08-B94B-F7114A845FBF}"/>
    <cellStyle name="v2 5 6" xfId="16440" xr:uid="{72F6EED3-B4CA-424F-961F-A909B3236872}"/>
    <cellStyle name="v2 5 6 2" xfId="35952" xr:uid="{431EF7A6-9310-4533-9F1B-4B202DEBC0B0}"/>
    <cellStyle name="v2 5 7" xfId="16441" xr:uid="{DC4B4405-9FB2-44E4-B5BA-F2C041010616}"/>
    <cellStyle name="v2 5 7 2" xfId="35953" xr:uid="{C76E126B-8C7C-4314-BE1C-10DA1EF430A0}"/>
    <cellStyle name="v2 5 8" xfId="16442" xr:uid="{89AD71AA-9AD6-47A9-9653-97806692FB79}"/>
    <cellStyle name="v2 5 8 2" xfId="35954" xr:uid="{9FACC0E3-5BF4-4454-BE7B-6B605208D380}"/>
    <cellStyle name="v2 5 9" xfId="16443" xr:uid="{B829A932-1AB1-4F89-A2CC-CED048EA3491}"/>
    <cellStyle name="v2 5 9 2" xfId="35955" xr:uid="{9D9DA0BD-DA9F-43D4-A752-FB37258843B3}"/>
    <cellStyle name="v2 6" xfId="16444" xr:uid="{FF6E83CB-CC23-43C8-BBA8-1D6E8054E907}"/>
    <cellStyle name="v2 6 2" xfId="35956" xr:uid="{D0AFF12F-B13E-43F9-BC9A-92E52BA25958}"/>
    <cellStyle name="v2 7" xfId="16445" xr:uid="{9D539DEC-F5A8-439C-A1E0-32727A2FEAD6}"/>
    <cellStyle name="v2 7 2" xfId="35957" xr:uid="{1E0C1CEE-67F5-4354-B24B-E8BB8B6447C0}"/>
    <cellStyle name="v2 8" xfId="16446" xr:uid="{7ECD4B7A-E5EE-45E9-A07D-AE4A6A2C4659}"/>
    <cellStyle name="v2 8 2" xfId="35958" xr:uid="{8EB9D7B3-325A-4A17-B738-703D903D3A0D}"/>
    <cellStyle name="v2 9" xfId="16447" xr:uid="{480976C0-8CA9-4066-8A7A-CC04FEEE7D5C}"/>
    <cellStyle name="v2 9 2" xfId="35959" xr:uid="{7D541EBB-053E-4155-AEBE-4979475E7C6B}"/>
    <cellStyle name="Valuta (0)_ trend costi" xfId="486" xr:uid="{3DAA11E6-2678-486B-93FC-992959C220E4}"/>
    <cellStyle name="Valuta [0]_Costed BOM Skoda Fabia rev1 del 19 feb 02" xfId="250" xr:uid="{2E22D0DE-38E4-4C5D-BF60-5C29F06CA0D1}"/>
    <cellStyle name="Valuta_1 CSCHED1C" xfId="487" xr:uid="{0C5334CC-322D-41D8-A906-9E08BF2967A7}"/>
    <cellStyle name="vCustomers" xfId="488" xr:uid="{0DC3188E-F3C5-43AE-9717-21E008B51A5F}"/>
    <cellStyle name="vDwn" xfId="489" xr:uid="{326867A2-361A-4B5D-8208-D4DB6B8D33A6}"/>
    <cellStyle name="vDwn 10" xfId="16448" xr:uid="{E7E843B6-54BD-4B68-8D0B-458B21C87C2B}"/>
    <cellStyle name="vDwn 10 2" xfId="35960" xr:uid="{B6F32DA3-0D2A-43BF-A55F-4317678A5B2F}"/>
    <cellStyle name="vDwn 11" xfId="16449" xr:uid="{67A87ABD-8106-4EEB-98F8-39B9796B4B06}"/>
    <cellStyle name="vDwn 11 2" xfId="35961" xr:uid="{B382AD02-0515-4CD6-9470-070FDACEE750}"/>
    <cellStyle name="vDwn 12" xfId="16450" xr:uid="{77C5E6C3-1557-4658-ABEE-5B1C4CCBA767}"/>
    <cellStyle name="vDwn 12 2" xfId="35962" xr:uid="{A0DBA432-CF9F-459E-9DC8-C76C622ACFE3}"/>
    <cellStyle name="vDwn 13" xfId="35963" xr:uid="{ADE97378-491F-4F2D-AF9A-7EFCFEA27200}"/>
    <cellStyle name="vDwn 2" xfId="16451" xr:uid="{1789535A-BC20-406B-AA49-06A61818C822}"/>
    <cellStyle name="vDwn 2 10" xfId="16452" xr:uid="{10D07182-0974-4A7D-B5C7-A6B4EBE581FD}"/>
    <cellStyle name="vDwn 2 10 2" xfId="35964" xr:uid="{9665BE7A-A045-48AC-8262-245FF79B3BF1}"/>
    <cellStyle name="vDwn 2 11" xfId="16453" xr:uid="{1D300DA2-C6DF-42E4-AB9E-806C96F011E4}"/>
    <cellStyle name="vDwn 2 11 2" xfId="35965" xr:uid="{3C8CF148-2A5C-4FBE-9832-5C395629DD8F}"/>
    <cellStyle name="vDwn 2 12" xfId="35966" xr:uid="{351234AF-8AE1-43B2-901A-EABA9FE043D8}"/>
    <cellStyle name="vDwn 2 2" xfId="16454" xr:uid="{73D31E83-7C63-4EC7-BCF5-EC781F0FED0B}"/>
    <cellStyle name="vDwn 2 2 10" xfId="16455" xr:uid="{BF685744-CC8B-4276-BBB7-EA42580945B1}"/>
    <cellStyle name="vDwn 2 2 10 2" xfId="35967" xr:uid="{33BC7478-67C9-48C8-9DB3-DFA2C6A413C2}"/>
    <cellStyle name="vDwn 2 2 11" xfId="35968" xr:uid="{4F1670A8-1D86-41AF-A26A-B971FB2CD2EB}"/>
    <cellStyle name="vDwn 2 2 2" xfId="16456" xr:uid="{7EEC66DC-29F5-4A82-81CF-32F40F6609CC}"/>
    <cellStyle name="vDwn 2 2 2 10" xfId="35969" xr:uid="{8EE8F782-13F5-4BA0-9977-574096B84EED}"/>
    <cellStyle name="vDwn 2 2 2 2" xfId="16457" xr:uid="{1CF9FA5B-0B03-45FE-A60A-944ABE67AD10}"/>
    <cellStyle name="vDwn 2 2 2 2 2" xfId="35970" xr:uid="{8D211B3B-5BBA-468F-8668-14E01CF3C163}"/>
    <cellStyle name="vDwn 2 2 2 3" xfId="16458" xr:uid="{BDBE2320-CA58-4504-9845-45A9338EB84D}"/>
    <cellStyle name="vDwn 2 2 2 3 2" xfId="35971" xr:uid="{771AA009-3FC9-4002-BAEA-093D08B2E8D5}"/>
    <cellStyle name="vDwn 2 2 2 4" xfId="16459" xr:uid="{757FB2FC-5810-4601-95BB-C6A29C824F35}"/>
    <cellStyle name="vDwn 2 2 2 4 2" xfId="35972" xr:uid="{ED1035E4-B064-4848-8C86-225355784D9D}"/>
    <cellStyle name="vDwn 2 2 2 5" xfId="16460" xr:uid="{CA2CD3D2-7060-43FC-9B5A-C64BA9AB1938}"/>
    <cellStyle name="vDwn 2 2 2 5 2" xfId="35973" xr:uid="{15E4FF1D-5FD1-40B4-9C19-800DEEA82B97}"/>
    <cellStyle name="vDwn 2 2 2 6" xfId="16461" xr:uid="{638E007B-76DF-4AE8-B314-6366E74F0EAF}"/>
    <cellStyle name="vDwn 2 2 2 6 2" xfId="35974" xr:uid="{97BD5078-7E91-4D0A-8485-4DE135C69A43}"/>
    <cellStyle name="vDwn 2 2 2 7" xfId="16462" xr:uid="{E3C2C79D-0EB4-4A3C-8357-014949F1F57A}"/>
    <cellStyle name="vDwn 2 2 2 7 2" xfId="35975" xr:uid="{3C9B7907-FF85-449E-B9F7-5C9FF4D99A3B}"/>
    <cellStyle name="vDwn 2 2 2 8" xfId="16463" xr:uid="{10E65629-A7CF-45C4-BFFA-62D592D3AF6B}"/>
    <cellStyle name="vDwn 2 2 2 8 2" xfId="35976" xr:uid="{277B34F9-8B66-4484-8951-2716187D3EE3}"/>
    <cellStyle name="vDwn 2 2 2 9" xfId="16464" xr:uid="{F157B09D-D0F2-4353-B990-C8221A32F2CB}"/>
    <cellStyle name="vDwn 2 2 2 9 2" xfId="35977" xr:uid="{8887697A-AFB7-47F3-8BD4-1AC6DD318FA5}"/>
    <cellStyle name="vDwn 2 2 3" xfId="16465" xr:uid="{69C4B1B4-7486-4DE1-907E-71AD1B3F9A40}"/>
    <cellStyle name="vDwn 2 2 3 2" xfId="35978" xr:uid="{1EF1DE29-25C8-472A-AE2A-F65B69F64FE0}"/>
    <cellStyle name="vDwn 2 2 4" xfId="16466" xr:uid="{A85E717A-2676-400C-BCA1-B4DBAF82C261}"/>
    <cellStyle name="vDwn 2 2 4 2" xfId="35979" xr:uid="{69185A9E-7DA9-4C32-9E56-843E4771644A}"/>
    <cellStyle name="vDwn 2 2 5" xfId="16467" xr:uid="{6EC688BF-8FC2-43E0-83A6-2AC54A9A8334}"/>
    <cellStyle name="vDwn 2 2 5 2" xfId="35980" xr:uid="{F423A849-3B11-4E48-8E93-658D6AA1BFC9}"/>
    <cellStyle name="vDwn 2 2 6" xfId="16468" xr:uid="{8DA03CF4-C30A-4B5F-B732-00C7DCF6B8C9}"/>
    <cellStyle name="vDwn 2 2 6 2" xfId="35981" xr:uid="{D8FAF0D9-02A0-46AA-A4A7-F7041BAF4DBF}"/>
    <cellStyle name="vDwn 2 2 7" xfId="16469" xr:uid="{33EAE6A6-D11B-4486-8889-0F4A1655AAB2}"/>
    <cellStyle name="vDwn 2 2 7 2" xfId="35982" xr:uid="{BCCC3502-F2C5-4F8C-8EDA-B1855DB5D1A4}"/>
    <cellStyle name="vDwn 2 2 8" xfId="16470" xr:uid="{A5A3C2BF-E015-4CDC-8C6F-C2DD1220D5AA}"/>
    <cellStyle name="vDwn 2 2 8 2" xfId="35983" xr:uid="{F28F559F-F8E2-47B5-9704-F51ADED6B4AC}"/>
    <cellStyle name="vDwn 2 2 9" xfId="16471" xr:uid="{26B6561A-7BA0-402B-93E1-48EE53A90D91}"/>
    <cellStyle name="vDwn 2 2 9 2" xfId="35984" xr:uid="{1A0DACF3-8B0F-4AF8-8955-136C4C323C64}"/>
    <cellStyle name="vDwn 2 3" xfId="16472" xr:uid="{CF07C567-A82B-4064-9E28-A41F93CEA987}"/>
    <cellStyle name="vDwn 2 3 10" xfId="35985" xr:uid="{0AB38ED9-9C80-4AF0-946C-DD4BA5FC38B1}"/>
    <cellStyle name="vDwn 2 3 2" xfId="16473" xr:uid="{3B2FD0B5-4FE0-42A1-A9DC-5AF96CB3226D}"/>
    <cellStyle name="vDwn 2 3 2 2" xfId="35986" xr:uid="{F78A4FEA-3E34-4F5C-ABD8-90FBFE96AA18}"/>
    <cellStyle name="vDwn 2 3 3" xfId="16474" xr:uid="{8A8F3657-C603-48EB-B5AF-AC5E9FC1C5A5}"/>
    <cellStyle name="vDwn 2 3 3 2" xfId="35987" xr:uid="{A71ACA26-C100-443A-B539-1FDA27B23B22}"/>
    <cellStyle name="vDwn 2 3 4" xfId="16475" xr:uid="{FAF7CE01-C647-4185-97D5-619B1CA33BBE}"/>
    <cellStyle name="vDwn 2 3 4 2" xfId="35988" xr:uid="{C35F6E14-CF16-4A4F-9F3F-651AB13C6CD8}"/>
    <cellStyle name="vDwn 2 3 5" xfId="16476" xr:uid="{889A54E9-0B3B-4D9C-9997-3FF14EA0DBAD}"/>
    <cellStyle name="vDwn 2 3 5 2" xfId="35989" xr:uid="{8E5036DB-4320-4EC2-9A97-AA07D29FCA9B}"/>
    <cellStyle name="vDwn 2 3 6" xfId="16477" xr:uid="{62FB1CD8-85DA-45D3-9FDA-3C7C22B10E70}"/>
    <cellStyle name="vDwn 2 3 6 2" xfId="35990" xr:uid="{D3C06565-7D86-42F2-910A-B191E755C2D4}"/>
    <cellStyle name="vDwn 2 3 7" xfId="16478" xr:uid="{776738FD-FC9D-4359-82A7-DF3A28F3B369}"/>
    <cellStyle name="vDwn 2 3 7 2" xfId="35991" xr:uid="{E3D53F73-FC26-4D9F-A5E8-BD4127E1539A}"/>
    <cellStyle name="vDwn 2 3 8" xfId="16479" xr:uid="{2101D8C1-ACBA-476A-9438-EAF08758FA5D}"/>
    <cellStyle name="vDwn 2 3 8 2" xfId="35992" xr:uid="{67F44779-12CE-468E-9ADE-02EFE7B6D73D}"/>
    <cellStyle name="vDwn 2 3 9" xfId="16480" xr:uid="{E48E1264-3BA3-4826-B882-38F21C3207E9}"/>
    <cellStyle name="vDwn 2 3 9 2" xfId="35993" xr:uid="{32C190EB-BB81-4AC9-A8CB-B2E17AED946F}"/>
    <cellStyle name="vDwn 2 4" xfId="16481" xr:uid="{40DEA528-2B95-44D5-958B-27532573F7C2}"/>
    <cellStyle name="vDwn 2 4 2" xfId="35994" xr:uid="{74193DB3-D244-4CF6-B1D4-102E12F9CBE3}"/>
    <cellStyle name="vDwn 2 5" xfId="16482" xr:uid="{C7F0BDC7-C641-4288-A4D8-324E58F7A824}"/>
    <cellStyle name="vDwn 2 5 2" xfId="35995" xr:uid="{BA4375C3-F40F-4ADC-AF6C-2DCFB451FCA3}"/>
    <cellStyle name="vDwn 2 6" xfId="16483" xr:uid="{759E1C00-0584-4E63-A3B5-862F8DECDB48}"/>
    <cellStyle name="vDwn 2 6 2" xfId="35996" xr:uid="{BE50B088-20D3-43BD-9CC0-58AA2BB9BE57}"/>
    <cellStyle name="vDwn 2 7" xfId="16484" xr:uid="{64142A64-3822-47C4-9E29-6B5D92FA3D3C}"/>
    <cellStyle name="vDwn 2 7 2" xfId="35997" xr:uid="{E36A9AB9-A842-4BAF-A919-8F5631AF21AA}"/>
    <cellStyle name="vDwn 2 8" xfId="16485" xr:uid="{DD7D39BF-2122-4F27-88AD-6BE021FB2127}"/>
    <cellStyle name="vDwn 2 8 2" xfId="35998" xr:uid="{DD2132C8-47E1-4923-A428-BBC2CE179880}"/>
    <cellStyle name="vDwn 2 9" xfId="16486" xr:uid="{A06E3838-C7D9-41A1-9074-4F3F4597C3E7}"/>
    <cellStyle name="vDwn 2 9 2" xfId="35999" xr:uid="{AAFBF1B5-9B17-4AE2-B281-151618161E5D}"/>
    <cellStyle name="vDwn 3" xfId="16487" xr:uid="{C7943AEE-9916-43B1-8491-3A51D1204415}"/>
    <cellStyle name="vDwn 3 10" xfId="16488" xr:uid="{A26C4E47-2F47-4F71-9723-BC04B5D93DD2}"/>
    <cellStyle name="vDwn 3 10 2" xfId="36000" xr:uid="{05A69650-91C3-4C40-A073-D1905A4362BC}"/>
    <cellStyle name="vDwn 3 11" xfId="16489" xr:uid="{88DA5439-B41D-431B-9EEC-111300C48217}"/>
    <cellStyle name="vDwn 3 11 2" xfId="36001" xr:uid="{5728BE44-7DC3-4635-8A7B-B9C213A4C728}"/>
    <cellStyle name="vDwn 3 12" xfId="36002" xr:uid="{40F74E4B-82C7-40EB-B500-C19B6DB9B17D}"/>
    <cellStyle name="vDwn 3 2" xfId="16490" xr:uid="{9AF08E0B-B88B-4A6E-AC2B-2FDAB2F3319C}"/>
    <cellStyle name="vDwn 3 2 10" xfId="16491" xr:uid="{FB463DCF-A0B2-4EB9-9EF5-8FE3B6A5278C}"/>
    <cellStyle name="vDwn 3 2 10 2" xfId="36003" xr:uid="{652D5F6A-FA66-42F3-9FC9-D2EAA9B0C21F}"/>
    <cellStyle name="vDwn 3 2 11" xfId="36004" xr:uid="{5890C5F3-5CC7-45D3-ACA1-FBA4883408EB}"/>
    <cellStyle name="vDwn 3 2 2" xfId="16492" xr:uid="{FB488BD9-B1D7-402A-9291-7F3ABB886D95}"/>
    <cellStyle name="vDwn 3 2 2 10" xfId="36005" xr:uid="{032ADC64-E497-413D-BD1B-8CDE59C30CB1}"/>
    <cellStyle name="vDwn 3 2 2 2" xfId="16493" xr:uid="{DF59B910-E946-45AA-B2C1-6A867F3DACFA}"/>
    <cellStyle name="vDwn 3 2 2 2 2" xfId="36006" xr:uid="{871A8BD4-F259-4187-ADB6-5A91C1778EC7}"/>
    <cellStyle name="vDwn 3 2 2 3" xfId="16494" xr:uid="{2DA82184-EB27-4970-BCEE-4A4BA2180F27}"/>
    <cellStyle name="vDwn 3 2 2 3 2" xfId="36007" xr:uid="{D2C130FC-7D91-46C6-8CD0-0B938EA710A8}"/>
    <cellStyle name="vDwn 3 2 2 4" xfId="16495" xr:uid="{78AFD592-3B57-475A-AA59-2FE14DA29AB5}"/>
    <cellStyle name="vDwn 3 2 2 4 2" xfId="36008" xr:uid="{8BC096DF-CCD9-4127-AD05-610F36B43AF3}"/>
    <cellStyle name="vDwn 3 2 2 5" xfId="16496" xr:uid="{10ED2C79-341B-449F-B80D-A96BD2E504D6}"/>
    <cellStyle name="vDwn 3 2 2 5 2" xfId="36009" xr:uid="{22408DC1-DEA7-4C6A-8985-C6B8F01FEE8F}"/>
    <cellStyle name="vDwn 3 2 2 6" xfId="16497" xr:uid="{627B6C86-F028-4FB2-9C5D-F8477D61F217}"/>
    <cellStyle name="vDwn 3 2 2 6 2" xfId="36010" xr:uid="{2E967A7D-43CE-4D00-8454-986B5D408243}"/>
    <cellStyle name="vDwn 3 2 2 7" xfId="16498" xr:uid="{0595998A-6786-4274-B9D5-6207990A48B1}"/>
    <cellStyle name="vDwn 3 2 2 7 2" xfId="36011" xr:uid="{F14330E2-7331-490D-A0C8-4F1B4E32BF36}"/>
    <cellStyle name="vDwn 3 2 2 8" xfId="16499" xr:uid="{C96DC522-44F3-4ECC-841D-8E0B3CBE897A}"/>
    <cellStyle name="vDwn 3 2 2 8 2" xfId="36012" xr:uid="{7634911E-D795-4B13-9659-0D6955465A48}"/>
    <cellStyle name="vDwn 3 2 2 9" xfId="16500" xr:uid="{AF0C46D7-AA74-470F-B05A-759FE53C920E}"/>
    <cellStyle name="vDwn 3 2 2 9 2" xfId="36013" xr:uid="{412C9DB9-64F1-4613-BC6B-DC4D77A6226F}"/>
    <cellStyle name="vDwn 3 2 3" xfId="16501" xr:uid="{4742933D-84BB-4025-8128-96B5226140D3}"/>
    <cellStyle name="vDwn 3 2 3 2" xfId="36014" xr:uid="{29C41706-B2A2-4C74-BE4C-45CA6662129D}"/>
    <cellStyle name="vDwn 3 2 4" xfId="16502" xr:uid="{426252B9-9C40-4D82-81F4-2AF2BC6401D9}"/>
    <cellStyle name="vDwn 3 2 4 2" xfId="36015" xr:uid="{7A27A7DC-0747-4FB7-AB60-16B6CE331AAC}"/>
    <cellStyle name="vDwn 3 2 5" xfId="16503" xr:uid="{F371AC04-D514-4740-B46D-EE12A39CFAE6}"/>
    <cellStyle name="vDwn 3 2 5 2" xfId="36016" xr:uid="{62FF5E68-19BB-43B0-91D8-74497ABBD49E}"/>
    <cellStyle name="vDwn 3 2 6" xfId="16504" xr:uid="{1A73CA47-1DB7-4F07-8FD2-8913485140F9}"/>
    <cellStyle name="vDwn 3 2 6 2" xfId="36017" xr:uid="{ED12E26B-F8D1-4649-B918-D5D0B8AEE278}"/>
    <cellStyle name="vDwn 3 2 7" xfId="16505" xr:uid="{50B7A4FF-3758-4B04-A489-40E25CF95EFB}"/>
    <cellStyle name="vDwn 3 2 7 2" xfId="36018" xr:uid="{AE625168-8CA8-4F8A-BF04-0A73A273A9CF}"/>
    <cellStyle name="vDwn 3 2 8" xfId="16506" xr:uid="{84306BF2-9F23-48E3-AD7E-5B9D1DA7F44D}"/>
    <cellStyle name="vDwn 3 2 8 2" xfId="36019" xr:uid="{8264E345-125F-4CB4-9D74-AEF837D5D1F0}"/>
    <cellStyle name="vDwn 3 2 9" xfId="16507" xr:uid="{6A0E44AB-5B50-4A2E-BBD2-A442056E3958}"/>
    <cellStyle name="vDwn 3 2 9 2" xfId="36020" xr:uid="{97E96665-B3BD-4B1B-B477-F2012B0BCF32}"/>
    <cellStyle name="vDwn 3 3" xfId="16508" xr:uid="{60EFFFDC-8C83-4F65-B299-1D2BD1F7C4A5}"/>
    <cellStyle name="vDwn 3 3 10" xfId="36021" xr:uid="{5D3E301D-0A98-4C4F-A182-E16CE03860C0}"/>
    <cellStyle name="vDwn 3 3 2" xfId="16509" xr:uid="{7F7EEA09-F8B6-4212-A122-44B9763F50B7}"/>
    <cellStyle name="vDwn 3 3 2 2" xfId="36022" xr:uid="{1C30EF54-C9AF-4537-8F49-4B291756B48F}"/>
    <cellStyle name="vDwn 3 3 3" xfId="16510" xr:uid="{3B0DFE53-2320-4D0A-9A81-046B89993C4A}"/>
    <cellStyle name="vDwn 3 3 3 2" xfId="36023" xr:uid="{8C78D735-0E88-4A89-8475-2FC9E267C210}"/>
    <cellStyle name="vDwn 3 3 4" xfId="16511" xr:uid="{DF9B404F-F616-4B62-A0FA-17BD578412BF}"/>
    <cellStyle name="vDwn 3 3 4 2" xfId="36024" xr:uid="{CAAC527A-98D9-40C0-A504-80D407FDEEB8}"/>
    <cellStyle name="vDwn 3 3 5" xfId="16512" xr:uid="{534E68EC-CA66-44A1-ABD9-976777FBDD4A}"/>
    <cellStyle name="vDwn 3 3 5 2" xfId="36025" xr:uid="{1677DE64-2C06-4AD9-9F6E-CF708D9FEE60}"/>
    <cellStyle name="vDwn 3 3 6" xfId="16513" xr:uid="{F24DD54E-A4AD-4867-A36D-A1FA2495F193}"/>
    <cellStyle name="vDwn 3 3 6 2" xfId="36026" xr:uid="{3D59ADF3-0E97-4215-9C31-40CE0DE11DD2}"/>
    <cellStyle name="vDwn 3 3 7" xfId="16514" xr:uid="{ED1C1464-DE9B-4F87-8C91-3F88ECD18FE4}"/>
    <cellStyle name="vDwn 3 3 7 2" xfId="36027" xr:uid="{D48E1CE0-B5D1-4F66-905E-8B6E2F40BA9E}"/>
    <cellStyle name="vDwn 3 3 8" xfId="16515" xr:uid="{2B6D1B53-82E4-4376-B95E-64FC57B64618}"/>
    <cellStyle name="vDwn 3 3 8 2" xfId="36028" xr:uid="{7A93A5CA-7BC8-421C-A567-ABB2E3E916E6}"/>
    <cellStyle name="vDwn 3 3 9" xfId="16516" xr:uid="{F4EDF45C-C10C-4742-93E5-5D8BBD8C41DF}"/>
    <cellStyle name="vDwn 3 3 9 2" xfId="36029" xr:uid="{5CD07DB6-E26C-491D-9EE4-85E155473846}"/>
    <cellStyle name="vDwn 3 4" xfId="16517" xr:uid="{8D5797D1-6DFC-485B-9F37-04DDA495C26E}"/>
    <cellStyle name="vDwn 3 4 2" xfId="36030" xr:uid="{DED5235B-EC6E-4BC6-A943-94DCD0702CCF}"/>
    <cellStyle name="vDwn 3 5" xfId="16518" xr:uid="{118C8DC1-0559-454C-86EE-685BA9E8D5A7}"/>
    <cellStyle name="vDwn 3 5 2" xfId="36031" xr:uid="{35F71608-9530-4CCC-A60A-D2574DC4E3E2}"/>
    <cellStyle name="vDwn 3 6" xfId="16519" xr:uid="{E2402D8D-1532-4D0B-B8D9-E80D092AA1A5}"/>
    <cellStyle name="vDwn 3 6 2" xfId="36032" xr:uid="{0F1BDA58-E2F0-4226-A2FD-39546AED5B0C}"/>
    <cellStyle name="vDwn 3 7" xfId="16520" xr:uid="{0351EE35-F451-424D-9CD5-653F10731384}"/>
    <cellStyle name="vDwn 3 7 2" xfId="36033" xr:uid="{DB9A93C6-5996-4C30-B6F1-EE9C19A2EAF7}"/>
    <cellStyle name="vDwn 3 8" xfId="16521" xr:uid="{A2454404-30B4-4BE7-86C0-EE91EBD47AE2}"/>
    <cellStyle name="vDwn 3 8 2" xfId="36034" xr:uid="{79DCC2F3-7EB3-43C0-AA3B-42954CDC9C53}"/>
    <cellStyle name="vDwn 3 9" xfId="16522" xr:uid="{451FFF4F-28CF-4B95-981F-D39D71EC8B5C}"/>
    <cellStyle name="vDwn 3 9 2" xfId="36035" xr:uid="{298BB160-5E33-46DA-AF26-C4EA6AB8E2C3}"/>
    <cellStyle name="vDwn 4" xfId="16523" xr:uid="{EB46192F-5A3E-47F3-94F8-CF37A40E6766}"/>
    <cellStyle name="vDwn 4 10" xfId="16524" xr:uid="{75A27691-FFF6-43C6-B56C-758F6601AED4}"/>
    <cellStyle name="vDwn 4 10 2" xfId="36036" xr:uid="{D916CA98-72D4-444F-BD8F-B11904D10251}"/>
    <cellStyle name="vDwn 4 11" xfId="36037" xr:uid="{590C32F4-875E-4CE8-9568-21F85C286591}"/>
    <cellStyle name="vDwn 4 2" xfId="16525" xr:uid="{5661A754-E5ED-448A-9578-61D2A7FA9C44}"/>
    <cellStyle name="vDwn 4 2 10" xfId="36038" xr:uid="{BD650514-FEB8-4847-A293-A14C333E2A56}"/>
    <cellStyle name="vDwn 4 2 2" xfId="16526" xr:uid="{C027B370-170A-4544-8983-3E8A453D2171}"/>
    <cellStyle name="vDwn 4 2 2 2" xfId="36039" xr:uid="{D3DF0967-A0F9-4321-96C6-F6D8E1F7B963}"/>
    <cellStyle name="vDwn 4 2 3" xfId="16527" xr:uid="{B8AA096B-0B32-46EE-8E04-D34B176049BF}"/>
    <cellStyle name="vDwn 4 2 3 2" xfId="36040" xr:uid="{08C4480A-B3C5-4627-86F8-2C5C1AF7B64D}"/>
    <cellStyle name="vDwn 4 2 4" xfId="16528" xr:uid="{B33BD6E8-1379-40C7-8046-B89C69A3550C}"/>
    <cellStyle name="vDwn 4 2 4 2" xfId="36041" xr:uid="{C79A11A5-EDFF-4FD2-8922-2E26ED676E43}"/>
    <cellStyle name="vDwn 4 2 5" xfId="16529" xr:uid="{8935DB74-3DA6-4106-A256-A82BEB28CFE2}"/>
    <cellStyle name="vDwn 4 2 5 2" xfId="36042" xr:uid="{279E8E83-7B20-4578-BAD7-8CD24F5293DD}"/>
    <cellStyle name="vDwn 4 2 6" xfId="16530" xr:uid="{39D0A224-84B4-4104-B27E-4275439275BB}"/>
    <cellStyle name="vDwn 4 2 6 2" xfId="36043" xr:uid="{740D8B2D-3BB0-4803-98CD-E4399DA39160}"/>
    <cellStyle name="vDwn 4 2 7" xfId="16531" xr:uid="{9EC11203-AF79-4C14-AD2F-0DFA92D38D88}"/>
    <cellStyle name="vDwn 4 2 7 2" xfId="36044" xr:uid="{965B583E-E03B-4320-8C80-54A43704B333}"/>
    <cellStyle name="vDwn 4 2 8" xfId="16532" xr:uid="{C0561B14-E946-484F-A740-272C9600D9E3}"/>
    <cellStyle name="vDwn 4 2 8 2" xfId="36045" xr:uid="{C1C96888-8C59-49E1-A7C1-F7AEA185AA51}"/>
    <cellStyle name="vDwn 4 2 9" xfId="16533" xr:uid="{C86F7023-B37C-4026-A93D-7A1AFC2B325B}"/>
    <cellStyle name="vDwn 4 2 9 2" xfId="36046" xr:uid="{9D927616-5AF9-498C-9A41-D43CE44CFC5B}"/>
    <cellStyle name="vDwn 4 3" xfId="16534" xr:uid="{D71B19C9-19F4-4F6D-8D3F-8A95067E80C5}"/>
    <cellStyle name="vDwn 4 3 2" xfId="36047" xr:uid="{A9CDF5D0-8212-49C1-B5F7-EFC6D47FA492}"/>
    <cellStyle name="vDwn 4 4" xfId="16535" xr:uid="{13329735-676B-4DA9-BCA1-E5382EFB3360}"/>
    <cellStyle name="vDwn 4 4 2" xfId="36048" xr:uid="{45DAEC96-DBD2-4AB2-978D-17E2900375F1}"/>
    <cellStyle name="vDwn 4 5" xfId="16536" xr:uid="{BDB77696-A855-4691-98E2-BF14F1FED7C9}"/>
    <cellStyle name="vDwn 4 5 2" xfId="36049" xr:uid="{BA020362-E7D6-4C68-BCC8-5453FFAC2A7B}"/>
    <cellStyle name="vDwn 4 6" xfId="16537" xr:uid="{53816D10-8816-4E7B-B676-D5C32D412A11}"/>
    <cellStyle name="vDwn 4 6 2" xfId="36050" xr:uid="{357BAFD5-B283-44E5-82BA-DFFE781B452C}"/>
    <cellStyle name="vDwn 4 7" xfId="16538" xr:uid="{3B3DD91A-1D59-44B5-A4D4-C0F72CEA3C62}"/>
    <cellStyle name="vDwn 4 7 2" xfId="36051" xr:uid="{FBCBE1C0-C1A0-4797-84C8-799BA87D1472}"/>
    <cellStyle name="vDwn 4 8" xfId="16539" xr:uid="{4FD0E9FC-DB6A-4075-8F37-D84A82E6AC25}"/>
    <cellStyle name="vDwn 4 8 2" xfId="36052" xr:uid="{E3EB4ACF-1291-437A-AE53-A4E2D061C875}"/>
    <cellStyle name="vDwn 4 9" xfId="16540" xr:uid="{0B10B4BD-84AD-42E9-A46A-36D759EBA481}"/>
    <cellStyle name="vDwn 4 9 2" xfId="36053" xr:uid="{3C005665-B61B-48CF-B6EA-27746A4C7951}"/>
    <cellStyle name="vDwn 5" xfId="16541" xr:uid="{5966269D-EE57-4A46-8D2F-C44C21D7922C}"/>
    <cellStyle name="vDwn 5 10" xfId="36054" xr:uid="{C02D8014-D056-47D1-8999-C267E1928D83}"/>
    <cellStyle name="vDwn 5 2" xfId="16542" xr:uid="{084EC01B-AD5C-408E-A048-056303748E53}"/>
    <cellStyle name="vDwn 5 2 2" xfId="36055" xr:uid="{657B91D4-EE3D-4111-B764-EDC3C39B44C2}"/>
    <cellStyle name="vDwn 5 3" xfId="16543" xr:uid="{95A88E0E-2EA4-468F-B924-A397FF658FF6}"/>
    <cellStyle name="vDwn 5 3 2" xfId="36056" xr:uid="{040066BF-0F4A-4100-858B-B79E4F8F5A9B}"/>
    <cellStyle name="vDwn 5 4" xfId="16544" xr:uid="{354EF0D7-0FA7-471E-892E-BFB216960FFA}"/>
    <cellStyle name="vDwn 5 4 2" xfId="36057" xr:uid="{792FC5C2-75BC-485F-AEBE-51543D2D32FF}"/>
    <cellStyle name="vDwn 5 5" xfId="16545" xr:uid="{5C8CFD61-50AD-44B3-8BF8-B615EC5B9BEF}"/>
    <cellStyle name="vDwn 5 5 2" xfId="36058" xr:uid="{AFABDE94-1ED6-4461-B810-95935879AAFA}"/>
    <cellStyle name="vDwn 5 6" xfId="16546" xr:uid="{E3277C3D-65F7-48E7-9CDF-CF5C7AB671AE}"/>
    <cellStyle name="vDwn 5 6 2" xfId="36059" xr:uid="{8D6D8A5B-9186-4100-80F6-14A654052340}"/>
    <cellStyle name="vDwn 5 7" xfId="16547" xr:uid="{E4DF1EB0-CE5D-4E87-A9BB-E74B3886CC21}"/>
    <cellStyle name="vDwn 5 7 2" xfId="36060" xr:uid="{06B3C367-773C-419F-9D6C-974ACA2947BD}"/>
    <cellStyle name="vDwn 5 8" xfId="16548" xr:uid="{E47F7F33-96FA-4D08-AF72-3074AAFD757E}"/>
    <cellStyle name="vDwn 5 8 2" xfId="36061" xr:uid="{9E2790AD-9FC9-477E-B33B-8AA23B9F9392}"/>
    <cellStyle name="vDwn 5 9" xfId="16549" xr:uid="{D544D554-203F-4BA3-8664-96F542C5CC19}"/>
    <cellStyle name="vDwn 5 9 2" xfId="36062" xr:uid="{A2AC752E-E2B0-4E5A-AA9F-F27A64FEA1FD}"/>
    <cellStyle name="vDwn 6" xfId="16550" xr:uid="{F3D63294-9A71-4FB4-8475-9E855CB602EA}"/>
    <cellStyle name="vDwn 6 2" xfId="36063" xr:uid="{CF3DF591-1E56-4120-B1D1-8C0DEF232C75}"/>
    <cellStyle name="vDwn 7" xfId="16551" xr:uid="{2CDC38CD-3E18-4ECC-B4C0-208EE1722F6A}"/>
    <cellStyle name="vDwn 7 2" xfId="36064" xr:uid="{65D58E74-668F-4BDD-811F-E845B20F79AB}"/>
    <cellStyle name="vDwn 8" xfId="16552" xr:uid="{B421A04E-84E2-4A26-8642-40D6688E3D31}"/>
    <cellStyle name="vDwn 8 2" xfId="36065" xr:uid="{D02EF61C-4D9F-46CE-943B-50D778ADDC38}"/>
    <cellStyle name="vDwn 9" xfId="16553" xr:uid="{8BF1398E-DFAF-4C6A-AB5D-D8839E6B6151}"/>
    <cellStyle name="vDwn 9 2" xfId="36066" xr:uid="{E07923A8-FAB1-4AB7-B987-D6142007B045}"/>
    <cellStyle name="vGreen" xfId="490" xr:uid="{E8E811E6-63F5-4A9A-B99C-A1B7A5838143}"/>
    <cellStyle name="vGreen 10" xfId="16554" xr:uid="{CF10A150-F0B4-4770-92DB-A779F9F6030D}"/>
    <cellStyle name="vGreen 10 2" xfId="36067" xr:uid="{1AF6240B-5A08-4F12-AF7F-56192F01DF54}"/>
    <cellStyle name="vGreen 11" xfId="16555" xr:uid="{75608F19-D08B-4055-9740-5D1B97B6F348}"/>
    <cellStyle name="vGreen 11 2" xfId="36068" xr:uid="{378C4ACF-F61D-4B37-898C-96EEEAD9EA01}"/>
    <cellStyle name="vGreen 12" xfId="16556" xr:uid="{8FC0AC41-2977-4B4B-AD5D-6B35F0DCA357}"/>
    <cellStyle name="vGreen 12 2" xfId="36069" xr:uid="{EFBE79DA-4D5F-4BA0-A9A5-33ACFDD3DA44}"/>
    <cellStyle name="vGreen 13" xfId="36070" xr:uid="{FFD903C8-C239-4D5D-BB62-271DCEBE9C73}"/>
    <cellStyle name="vGreen 2" xfId="16557" xr:uid="{2AC84329-69F7-47D1-AB8F-C992858D8BFE}"/>
    <cellStyle name="vGreen 2 10" xfId="16558" xr:uid="{E33BEEB1-24CE-497E-9AA3-6B15DB9BFCC5}"/>
    <cellStyle name="vGreen 2 10 2" xfId="36071" xr:uid="{4866802A-F21B-43B8-97A4-393292B8833C}"/>
    <cellStyle name="vGreen 2 11" xfId="16559" xr:uid="{851A6028-52B5-4616-8132-8924F605BBC2}"/>
    <cellStyle name="vGreen 2 11 2" xfId="36072" xr:uid="{15D48F28-E3F1-4719-8825-6CE851D6E747}"/>
    <cellStyle name="vGreen 2 12" xfId="36073" xr:uid="{1A805233-D166-4289-BC2B-F620038A9F1F}"/>
    <cellStyle name="vGreen 2 2" xfId="16560" xr:uid="{60161EC7-9B8D-43BA-987B-5418BF5DCB40}"/>
    <cellStyle name="vGreen 2 2 10" xfId="16561" xr:uid="{E3D62B26-D22B-4C18-A4AF-F28A0F8EEF82}"/>
    <cellStyle name="vGreen 2 2 10 2" xfId="36074" xr:uid="{BCF66182-AD27-4159-B7F9-7025B9FCE6EC}"/>
    <cellStyle name="vGreen 2 2 11" xfId="36075" xr:uid="{ACF704FC-630F-4475-A2B4-CCC8A7E1EEF5}"/>
    <cellStyle name="vGreen 2 2 2" xfId="16562" xr:uid="{5EF656B2-36E7-4BCE-B9A9-810692527CF2}"/>
    <cellStyle name="vGreen 2 2 2 10" xfId="36076" xr:uid="{11DFEBD8-9892-476F-8FF7-50D5CF05B082}"/>
    <cellStyle name="vGreen 2 2 2 2" xfId="16563" xr:uid="{4F14314F-A381-4E3F-B5EA-DE0E17FE99BB}"/>
    <cellStyle name="vGreen 2 2 2 2 2" xfId="36077" xr:uid="{1CE0FA40-20F8-42B5-8285-66E5B26C2749}"/>
    <cellStyle name="vGreen 2 2 2 3" xfId="16564" xr:uid="{4AA4EC3C-B09C-4963-9412-8951191591AF}"/>
    <cellStyle name="vGreen 2 2 2 3 2" xfId="36078" xr:uid="{7720CE72-AF17-4DF5-94D6-2569E1F906CC}"/>
    <cellStyle name="vGreen 2 2 2 4" xfId="16565" xr:uid="{9EF22391-3C6F-4C11-8412-C07FCD0FD0FE}"/>
    <cellStyle name="vGreen 2 2 2 4 2" xfId="36079" xr:uid="{EE62FADC-9FB1-40CF-8687-598E576169E1}"/>
    <cellStyle name="vGreen 2 2 2 5" xfId="16566" xr:uid="{D58BC00E-727E-467D-9AF4-29624682FB38}"/>
    <cellStyle name="vGreen 2 2 2 5 2" xfId="36080" xr:uid="{F041885C-8A3C-4257-BA0C-47D1B50A6262}"/>
    <cellStyle name="vGreen 2 2 2 6" xfId="16567" xr:uid="{27B9F79C-D09A-4D36-89AD-66AF544590F8}"/>
    <cellStyle name="vGreen 2 2 2 6 2" xfId="36081" xr:uid="{6D243412-7E24-4E5F-ADB7-AD270490A1DB}"/>
    <cellStyle name="vGreen 2 2 2 7" xfId="16568" xr:uid="{58BFB050-3716-419A-A99F-6194CF6929AF}"/>
    <cellStyle name="vGreen 2 2 2 7 2" xfId="36082" xr:uid="{594AB4DD-399E-4724-9519-4E5653B5C0AA}"/>
    <cellStyle name="vGreen 2 2 2 8" xfId="16569" xr:uid="{AA41840C-9A65-4398-A3BC-A262F0BA94D6}"/>
    <cellStyle name="vGreen 2 2 2 8 2" xfId="36083" xr:uid="{3FDC021A-2435-47E7-B14A-5CAC1B3778D9}"/>
    <cellStyle name="vGreen 2 2 2 9" xfId="16570" xr:uid="{FE9F62D0-DBDC-493B-878C-A552B478405D}"/>
    <cellStyle name="vGreen 2 2 2 9 2" xfId="36084" xr:uid="{4A3766B2-7404-4BF8-8B22-C8920C7D1ED4}"/>
    <cellStyle name="vGreen 2 2 3" xfId="16571" xr:uid="{35204861-0B77-487D-8974-1A4E171120DA}"/>
    <cellStyle name="vGreen 2 2 3 2" xfId="36085" xr:uid="{1111F86C-A1E9-4A7E-81C8-9CEDDFB111DF}"/>
    <cellStyle name="vGreen 2 2 4" xfId="16572" xr:uid="{38C43FF5-9A1F-48D5-ABFB-722D400E1D9B}"/>
    <cellStyle name="vGreen 2 2 4 2" xfId="36086" xr:uid="{663EBB06-DCA0-4B53-8628-893F0A1AE184}"/>
    <cellStyle name="vGreen 2 2 5" xfId="16573" xr:uid="{7150B60C-D069-4EFD-87B4-B0164F348D6E}"/>
    <cellStyle name="vGreen 2 2 5 2" xfId="36087" xr:uid="{9A6C33F2-C81F-46C5-B307-0CF3DBF64BF4}"/>
    <cellStyle name="vGreen 2 2 6" xfId="16574" xr:uid="{17B75535-FD4C-400F-AEF4-BD2F43F8794D}"/>
    <cellStyle name="vGreen 2 2 6 2" xfId="36088" xr:uid="{7C716182-D47C-4913-AB9B-6E23363A561D}"/>
    <cellStyle name="vGreen 2 2 7" xfId="16575" xr:uid="{2B8EAEFE-6538-4C2B-8F91-D167E1CCDA91}"/>
    <cellStyle name="vGreen 2 2 7 2" xfId="36089" xr:uid="{D70412A5-791E-4A87-A9E1-7E04E8D51DA9}"/>
    <cellStyle name="vGreen 2 2 8" xfId="16576" xr:uid="{5D2A75ED-224A-4E1D-A67C-1FD1C556F4F2}"/>
    <cellStyle name="vGreen 2 2 8 2" xfId="36090" xr:uid="{7BD0D1B5-2DBD-40F7-A814-437227FBD170}"/>
    <cellStyle name="vGreen 2 2 9" xfId="16577" xr:uid="{52E31701-461A-443B-B7DC-2B3B2F02ACCB}"/>
    <cellStyle name="vGreen 2 2 9 2" xfId="36091" xr:uid="{5E339DA9-61C0-4988-8AF6-E7C18AAF0656}"/>
    <cellStyle name="vGreen 2 3" xfId="16578" xr:uid="{875360FA-67E2-4350-A42A-F4E678832858}"/>
    <cellStyle name="vGreen 2 3 10" xfId="36092" xr:uid="{8F86E0E2-9613-4727-B721-8DF3D3E7F961}"/>
    <cellStyle name="vGreen 2 3 2" xfId="16579" xr:uid="{69938EB9-D3CF-4FB4-AE2B-5B302124AA8C}"/>
    <cellStyle name="vGreen 2 3 2 2" xfId="36093" xr:uid="{62B4F0FC-B4EA-4D7A-865B-B66854E8FDE9}"/>
    <cellStyle name="vGreen 2 3 3" xfId="16580" xr:uid="{2155FE70-5112-4413-8D7C-34D2F3EF06CD}"/>
    <cellStyle name="vGreen 2 3 3 2" xfId="36094" xr:uid="{ACD4E821-E453-4FA5-8DD9-D085EC2ACDBD}"/>
    <cellStyle name="vGreen 2 3 4" xfId="16581" xr:uid="{5E5244DC-5230-40F7-ACA8-6855DC59C3D9}"/>
    <cellStyle name="vGreen 2 3 4 2" xfId="36095" xr:uid="{0CD3800E-68F0-48B2-82F4-79DF7BCBB806}"/>
    <cellStyle name="vGreen 2 3 5" xfId="16582" xr:uid="{FB967A48-3583-4685-A72F-C365FBDB40EF}"/>
    <cellStyle name="vGreen 2 3 5 2" xfId="36096" xr:uid="{EC823AE9-B8B7-4E9A-AEAC-A841498CE63A}"/>
    <cellStyle name="vGreen 2 3 6" xfId="16583" xr:uid="{3F2A2A46-415D-4784-BDB6-D2EEE4079B18}"/>
    <cellStyle name="vGreen 2 3 6 2" xfId="36097" xr:uid="{6756B83C-4736-42D1-B3FB-F12485EF31EE}"/>
    <cellStyle name="vGreen 2 3 7" xfId="16584" xr:uid="{6AFC639B-8421-4E06-907B-10FE01874823}"/>
    <cellStyle name="vGreen 2 3 7 2" xfId="36098" xr:uid="{81510D45-B80F-415A-9B91-F8DD1BE02526}"/>
    <cellStyle name="vGreen 2 3 8" xfId="16585" xr:uid="{E730D168-63D4-4959-AAFC-1E4E13835239}"/>
    <cellStyle name="vGreen 2 3 8 2" xfId="36099" xr:uid="{09DD0610-A815-42F8-8B66-C092B3A0A9AE}"/>
    <cellStyle name="vGreen 2 3 9" xfId="16586" xr:uid="{8F8A0E01-28F7-4A77-BEC7-9D6F6FB91616}"/>
    <cellStyle name="vGreen 2 3 9 2" xfId="36100" xr:uid="{4FD41867-5EAE-4E64-A939-1E53BCF2FC06}"/>
    <cellStyle name="vGreen 2 4" xfId="16587" xr:uid="{827F8F6E-8715-41BD-AC34-1FD31FDBF0F4}"/>
    <cellStyle name="vGreen 2 4 2" xfId="36101" xr:uid="{EB864F82-A75F-42B2-85E6-35583A1A95AC}"/>
    <cellStyle name="vGreen 2 5" xfId="16588" xr:uid="{B6C1CB36-8AC6-4F6A-971A-50BA3CC2E6EE}"/>
    <cellStyle name="vGreen 2 5 2" xfId="36102" xr:uid="{01310F9B-DCEC-4E22-8645-4385566AA574}"/>
    <cellStyle name="vGreen 2 6" xfId="16589" xr:uid="{F9477BE2-9E73-4EFB-8F9C-A76D458A2054}"/>
    <cellStyle name="vGreen 2 6 2" xfId="36103" xr:uid="{07D0B772-10A2-4E6E-A1A9-3B7353F61750}"/>
    <cellStyle name="vGreen 2 7" xfId="16590" xr:uid="{90535724-786A-491B-9422-DAFF3A5DAC86}"/>
    <cellStyle name="vGreen 2 7 2" xfId="36104" xr:uid="{89232CBA-36FE-46ED-8064-0D6C9AF97F66}"/>
    <cellStyle name="vGreen 2 8" xfId="16591" xr:uid="{8DF6CED6-9D1A-40C7-AD7E-BF4C669F8624}"/>
    <cellStyle name="vGreen 2 8 2" xfId="36105" xr:uid="{FCBA0F35-565F-4EAA-B82F-F94576C47405}"/>
    <cellStyle name="vGreen 2 9" xfId="16592" xr:uid="{87C993F8-BF5A-4C46-BACD-F9FF0F646847}"/>
    <cellStyle name="vGreen 2 9 2" xfId="36106" xr:uid="{828DEF1C-E675-477B-823B-86B1E93F75F7}"/>
    <cellStyle name="vGreen 3" xfId="16593" xr:uid="{B8189931-593B-4BA8-B47F-1EB899651E0D}"/>
    <cellStyle name="vGreen 3 10" xfId="16594" xr:uid="{C76EE089-A980-400E-AA01-A0A20C5D232F}"/>
    <cellStyle name="vGreen 3 10 2" xfId="36107" xr:uid="{AB06B30F-5B77-42DE-B7C9-B13D6B74AC9B}"/>
    <cellStyle name="vGreen 3 11" xfId="16595" xr:uid="{3D2CAA14-10FE-4E8A-B4CD-8FA1B40CCDCC}"/>
    <cellStyle name="vGreen 3 11 2" xfId="36108" xr:uid="{95340A9C-755E-4AE0-873D-07D59B7964FA}"/>
    <cellStyle name="vGreen 3 12" xfId="36109" xr:uid="{37B4C124-B487-4E62-9717-6A0D3FCF6243}"/>
    <cellStyle name="vGreen 3 2" xfId="16596" xr:uid="{B07DE741-288E-4F1A-9568-B100D4053946}"/>
    <cellStyle name="vGreen 3 2 10" xfId="16597" xr:uid="{F741557C-C23B-49E6-8898-7B4F71A1723F}"/>
    <cellStyle name="vGreen 3 2 10 2" xfId="36110" xr:uid="{E0A8A412-F13C-407A-BBBC-E633A69AF3E7}"/>
    <cellStyle name="vGreen 3 2 11" xfId="36111" xr:uid="{35A0F63D-18CB-4952-812F-724CF585CCE0}"/>
    <cellStyle name="vGreen 3 2 2" xfId="16598" xr:uid="{E9793EC4-AB36-4B15-B239-75CD73D91871}"/>
    <cellStyle name="vGreen 3 2 2 10" xfId="36112" xr:uid="{38B8341D-666D-4A23-AB32-74DA26ADCB7A}"/>
    <cellStyle name="vGreen 3 2 2 2" xfId="16599" xr:uid="{BF2FB02E-47A9-4219-A6D6-894E1A658246}"/>
    <cellStyle name="vGreen 3 2 2 2 2" xfId="36113" xr:uid="{68EA19B5-E2F9-47AD-BEB5-066550EC356F}"/>
    <cellStyle name="vGreen 3 2 2 3" xfId="16600" xr:uid="{55FA8408-92AC-45A7-B968-F2FC76F67C1C}"/>
    <cellStyle name="vGreen 3 2 2 3 2" xfId="36114" xr:uid="{9968F9D2-C5D0-4925-B775-7097D6B1EBB8}"/>
    <cellStyle name="vGreen 3 2 2 4" xfId="16601" xr:uid="{6CFBF614-52E4-4947-8F2E-444B4B45D903}"/>
    <cellStyle name="vGreen 3 2 2 4 2" xfId="36115" xr:uid="{19C10D3F-A002-451B-91ED-B38AEC76432D}"/>
    <cellStyle name="vGreen 3 2 2 5" xfId="16602" xr:uid="{08AD262E-19E1-4C44-8D23-AE2300A1A28A}"/>
    <cellStyle name="vGreen 3 2 2 5 2" xfId="36116" xr:uid="{99FAFA11-E0DE-42DE-AECE-328407BC295B}"/>
    <cellStyle name="vGreen 3 2 2 6" xfId="16603" xr:uid="{F2EE33AF-3370-4791-9C19-0CB564057654}"/>
    <cellStyle name="vGreen 3 2 2 6 2" xfId="36117" xr:uid="{5ACE8A69-9DFD-414F-AE33-B346C885C974}"/>
    <cellStyle name="vGreen 3 2 2 7" xfId="16604" xr:uid="{03316C52-225C-4592-8841-39D603F0773F}"/>
    <cellStyle name="vGreen 3 2 2 7 2" xfId="36118" xr:uid="{BF8FF28F-61FF-42A8-B103-A0A9B355B078}"/>
    <cellStyle name="vGreen 3 2 2 8" xfId="16605" xr:uid="{32ED3672-97BA-4711-8338-3753D56996CE}"/>
    <cellStyle name="vGreen 3 2 2 8 2" xfId="36119" xr:uid="{B30EC469-BB4C-47A2-BED7-CA0973FECF74}"/>
    <cellStyle name="vGreen 3 2 2 9" xfId="16606" xr:uid="{491794B1-9166-445E-BA17-17A86AE4150C}"/>
    <cellStyle name="vGreen 3 2 2 9 2" xfId="36120" xr:uid="{5C2F6DA1-CEB9-46F3-99CF-DCB942311731}"/>
    <cellStyle name="vGreen 3 2 3" xfId="16607" xr:uid="{DA84138A-CD14-43C8-B0F2-FD2B804C0157}"/>
    <cellStyle name="vGreen 3 2 3 2" xfId="36121" xr:uid="{25538C8E-76DB-4CCE-BCC7-27BE7721DC64}"/>
    <cellStyle name="vGreen 3 2 4" xfId="16608" xr:uid="{C6543FCF-E4CD-42E7-8B7A-0807FFE79888}"/>
    <cellStyle name="vGreen 3 2 4 2" xfId="36122" xr:uid="{ABBB7D64-30DA-4D2C-AAB9-8C97CF182FE9}"/>
    <cellStyle name="vGreen 3 2 5" xfId="16609" xr:uid="{FDD2F7A3-AC5B-42F2-9037-86A012E9DC83}"/>
    <cellStyle name="vGreen 3 2 5 2" xfId="36123" xr:uid="{4C930488-FD48-4CC3-8EF4-2EB62150BE60}"/>
    <cellStyle name="vGreen 3 2 6" xfId="16610" xr:uid="{345C9465-941E-4240-97CD-A56B9588DF96}"/>
    <cellStyle name="vGreen 3 2 6 2" xfId="36124" xr:uid="{7DD80934-C5D4-46B1-B8FF-1D136EF26E64}"/>
    <cellStyle name="vGreen 3 2 7" xfId="16611" xr:uid="{A42163A6-AA75-4B78-A91E-D57AF8433829}"/>
    <cellStyle name="vGreen 3 2 7 2" xfId="36125" xr:uid="{7AA64FF6-1C56-4396-8568-7030A974E3C7}"/>
    <cellStyle name="vGreen 3 2 8" xfId="16612" xr:uid="{934A60DD-BCA8-4B8F-9BB0-8D102BCC154E}"/>
    <cellStyle name="vGreen 3 2 8 2" xfId="36126" xr:uid="{C4C9726D-85E7-434E-9BEC-104EC7AB06EC}"/>
    <cellStyle name="vGreen 3 2 9" xfId="16613" xr:uid="{3D85878F-9EBF-4D65-B90D-3E8786252E4F}"/>
    <cellStyle name="vGreen 3 2 9 2" xfId="36127" xr:uid="{126C3B93-C12A-40C5-9E42-E5F86DE90FF2}"/>
    <cellStyle name="vGreen 3 3" xfId="16614" xr:uid="{FEC4B7F0-7E4E-47CE-8273-8F1CACE7BE5D}"/>
    <cellStyle name="vGreen 3 3 10" xfId="36128" xr:uid="{ADB40505-4F81-445E-AC54-D3A3E1662630}"/>
    <cellStyle name="vGreen 3 3 2" xfId="16615" xr:uid="{051E5321-C5D8-42AF-B1C9-AE9B91458CD6}"/>
    <cellStyle name="vGreen 3 3 2 2" xfId="36129" xr:uid="{B8C736DC-F979-4700-8C83-1DDB24B04EC7}"/>
    <cellStyle name="vGreen 3 3 3" xfId="16616" xr:uid="{CF0A6C8E-FF94-4A92-992F-CE1B7E7805AC}"/>
    <cellStyle name="vGreen 3 3 3 2" xfId="36130" xr:uid="{7BBB2F0A-6562-4591-A6F8-4CC655A71CC2}"/>
    <cellStyle name="vGreen 3 3 4" xfId="16617" xr:uid="{BF7D74F8-4CC2-4F7E-8EED-90C5E4CDF3F6}"/>
    <cellStyle name="vGreen 3 3 4 2" xfId="36131" xr:uid="{E53A999B-A4B0-4C17-BF17-CB41BA7EEAD8}"/>
    <cellStyle name="vGreen 3 3 5" xfId="16618" xr:uid="{60984C02-B6A3-4F19-936D-3174F071CF61}"/>
    <cellStyle name="vGreen 3 3 5 2" xfId="36132" xr:uid="{931C4C95-2B45-471B-921B-5C6071FB56CD}"/>
    <cellStyle name="vGreen 3 3 6" xfId="16619" xr:uid="{4495935B-612D-4618-BDD9-09B885AF80AD}"/>
    <cellStyle name="vGreen 3 3 6 2" xfId="36133" xr:uid="{68FD656B-C321-4022-9343-F0C7FD4B0364}"/>
    <cellStyle name="vGreen 3 3 7" xfId="16620" xr:uid="{7863BF87-40CB-40C5-BC0B-3BF2D7F4370A}"/>
    <cellStyle name="vGreen 3 3 7 2" xfId="36134" xr:uid="{4E2E2C09-A827-436D-ACBB-A76D90138FA3}"/>
    <cellStyle name="vGreen 3 3 8" xfId="16621" xr:uid="{D632D792-411B-440D-8CD4-2A6DCE433179}"/>
    <cellStyle name="vGreen 3 3 8 2" xfId="36135" xr:uid="{4F9437DD-6698-45ED-992B-1DC7C5B62121}"/>
    <cellStyle name="vGreen 3 3 9" xfId="16622" xr:uid="{37E0ED80-1E75-461F-8BBF-18B3D866E6DA}"/>
    <cellStyle name="vGreen 3 3 9 2" xfId="36136" xr:uid="{617B63D2-2B9A-403C-A7A0-11533C7A6B9D}"/>
    <cellStyle name="vGreen 3 4" xfId="16623" xr:uid="{7317777C-67A5-4817-AEA7-144F79FC2A1C}"/>
    <cellStyle name="vGreen 3 4 2" xfId="36137" xr:uid="{CD951A6C-BF38-4252-8484-7A70FEE87B5E}"/>
    <cellStyle name="vGreen 3 5" xfId="16624" xr:uid="{49053A71-C823-4065-BEB2-5D8AD7F26A1A}"/>
    <cellStyle name="vGreen 3 5 2" xfId="36138" xr:uid="{5C303B30-68D9-4E32-B742-CFBA1B154B68}"/>
    <cellStyle name="vGreen 3 6" xfId="16625" xr:uid="{D19F70E4-3F28-4B73-9978-D8D7E617A31B}"/>
    <cellStyle name="vGreen 3 6 2" xfId="36139" xr:uid="{82179187-5D44-4B30-9893-801D1BF81A09}"/>
    <cellStyle name="vGreen 3 7" xfId="16626" xr:uid="{012E4ABA-6388-4200-A6BE-D956BF47A18A}"/>
    <cellStyle name="vGreen 3 7 2" xfId="36140" xr:uid="{CCC07035-8215-407F-A339-95DD82A2B822}"/>
    <cellStyle name="vGreen 3 8" xfId="16627" xr:uid="{21C25212-5569-4080-BC87-ABBC579EA48B}"/>
    <cellStyle name="vGreen 3 8 2" xfId="36141" xr:uid="{569F9B04-B9D7-4230-8457-36A2C4929949}"/>
    <cellStyle name="vGreen 3 9" xfId="16628" xr:uid="{8A02C306-ECBA-4D45-8135-DB00825B47F8}"/>
    <cellStyle name="vGreen 3 9 2" xfId="36142" xr:uid="{7F9EC57C-58C4-478D-B1A0-511AAA581B29}"/>
    <cellStyle name="vGreen 4" xfId="16629" xr:uid="{3CAD0567-AD70-49F9-BBD9-7744ECDC6771}"/>
    <cellStyle name="vGreen 4 10" xfId="16630" xr:uid="{3AF8283F-0762-439E-A7DB-9BEB0E34E0A0}"/>
    <cellStyle name="vGreen 4 10 2" xfId="36143" xr:uid="{50B68F5A-F5AD-4F20-A45F-A1859493A1AC}"/>
    <cellStyle name="vGreen 4 11" xfId="36144" xr:uid="{C463D573-257D-43ED-8876-24E59282BDF7}"/>
    <cellStyle name="vGreen 4 2" xfId="16631" xr:uid="{EB2561DF-6B43-43C5-828C-FE4A58371E5F}"/>
    <cellStyle name="vGreen 4 2 10" xfId="36145" xr:uid="{67EAF46D-168C-43A8-932B-282407A2ABB0}"/>
    <cellStyle name="vGreen 4 2 2" xfId="16632" xr:uid="{FA561310-8716-4D92-9CB4-B3ADD811FDCB}"/>
    <cellStyle name="vGreen 4 2 2 2" xfId="36146" xr:uid="{80AE1DDA-34A1-4727-B965-E8DEA0E73FA6}"/>
    <cellStyle name="vGreen 4 2 3" xfId="16633" xr:uid="{1379B4BC-5AA6-47F4-B16C-C993531AB8B1}"/>
    <cellStyle name="vGreen 4 2 3 2" xfId="36147" xr:uid="{90EE0919-2CA5-4F31-A8E2-4BD5F740536C}"/>
    <cellStyle name="vGreen 4 2 4" xfId="16634" xr:uid="{108B365F-2BB4-4530-90BF-74FC8A101A1E}"/>
    <cellStyle name="vGreen 4 2 4 2" xfId="36148" xr:uid="{98FCE7F9-52E9-432B-B675-EF42E4ED11FE}"/>
    <cellStyle name="vGreen 4 2 5" xfId="16635" xr:uid="{149C4E9D-EF16-4265-AF57-AEF7915A6837}"/>
    <cellStyle name="vGreen 4 2 5 2" xfId="36149" xr:uid="{5DA2E4BB-B2C7-4104-B78B-4D3AD6F5F8D4}"/>
    <cellStyle name="vGreen 4 2 6" xfId="16636" xr:uid="{3C45168E-897F-4C8C-8F34-52650D2876B8}"/>
    <cellStyle name="vGreen 4 2 6 2" xfId="36150" xr:uid="{83686E45-68E2-4D4E-A815-88ECA33F415B}"/>
    <cellStyle name="vGreen 4 2 7" xfId="16637" xr:uid="{30922D91-0752-430A-9AE4-F05B4A5FC684}"/>
    <cellStyle name="vGreen 4 2 7 2" xfId="36151" xr:uid="{D9F7B1EE-75B0-4172-A1DF-7690B7C8FF62}"/>
    <cellStyle name="vGreen 4 2 8" xfId="16638" xr:uid="{A01825D6-599E-4F09-B851-277E49BEB824}"/>
    <cellStyle name="vGreen 4 2 8 2" xfId="36152" xr:uid="{1D91D390-D0AE-4431-8E75-FB48F1E94912}"/>
    <cellStyle name="vGreen 4 2 9" xfId="16639" xr:uid="{0B30AD0D-4A49-4540-A256-932F3ECCD78C}"/>
    <cellStyle name="vGreen 4 2 9 2" xfId="36153" xr:uid="{2DE2718A-A7C6-4BDB-9484-38DD1F37DE72}"/>
    <cellStyle name="vGreen 4 3" xfId="16640" xr:uid="{958F08FD-ED6A-4EA4-A200-A8A9244D8792}"/>
    <cellStyle name="vGreen 4 3 2" xfId="36154" xr:uid="{4D0341FB-D647-406F-9FF6-666D6A63289B}"/>
    <cellStyle name="vGreen 4 4" xfId="16641" xr:uid="{727A9155-E2E9-4FFD-AA7F-B39309DD7027}"/>
    <cellStyle name="vGreen 4 4 2" xfId="36155" xr:uid="{B01AA08A-5488-461B-ACC3-36792960C102}"/>
    <cellStyle name="vGreen 4 5" xfId="16642" xr:uid="{A434404A-9B93-495C-AC03-6896C61138C8}"/>
    <cellStyle name="vGreen 4 5 2" xfId="36156" xr:uid="{E2818048-D476-4655-B345-E654D2386CED}"/>
    <cellStyle name="vGreen 4 6" xfId="16643" xr:uid="{B69FF173-265B-46EB-85E1-428192BF4131}"/>
    <cellStyle name="vGreen 4 6 2" xfId="36157" xr:uid="{86247E56-D6A2-4842-8E55-5FECAA55670B}"/>
    <cellStyle name="vGreen 4 7" xfId="16644" xr:uid="{8801E1F5-2DCF-4173-B575-867FDD79D5F0}"/>
    <cellStyle name="vGreen 4 7 2" xfId="36158" xr:uid="{B40151EC-507A-441C-BDD9-02A1E198B497}"/>
    <cellStyle name="vGreen 4 8" xfId="16645" xr:uid="{BA9E1A28-E3D5-4492-9615-25E39D66774C}"/>
    <cellStyle name="vGreen 4 8 2" xfId="36159" xr:uid="{1D562C24-F4E8-4D47-A404-C4600CAA4AC0}"/>
    <cellStyle name="vGreen 4 9" xfId="16646" xr:uid="{F5404E7D-5876-4018-BE01-782C45AA8AFB}"/>
    <cellStyle name="vGreen 4 9 2" xfId="36160" xr:uid="{240FB599-7B72-4D62-938E-7A606F12C1F3}"/>
    <cellStyle name="vGreen 5" xfId="16647" xr:uid="{6A832C51-8860-4673-AD8A-68504A0AE7AA}"/>
    <cellStyle name="vGreen 5 10" xfId="36161" xr:uid="{4CEE15DC-59AB-409E-90B5-5466983D6DDF}"/>
    <cellStyle name="vGreen 5 2" xfId="16648" xr:uid="{32CDEFE5-AC2E-4F60-986F-26A8AA97C78D}"/>
    <cellStyle name="vGreen 5 2 2" xfId="36162" xr:uid="{99440A10-2090-4C63-B3DF-ADEFEB26EF78}"/>
    <cellStyle name="vGreen 5 3" xfId="16649" xr:uid="{915C4625-BADC-4F97-83DB-25C5F67544EF}"/>
    <cellStyle name="vGreen 5 3 2" xfId="36163" xr:uid="{B653FD29-B0D3-4580-9F88-BF3A215A24E0}"/>
    <cellStyle name="vGreen 5 4" xfId="16650" xr:uid="{BA2017F8-D670-461D-B9A6-31EA660D124B}"/>
    <cellStyle name="vGreen 5 4 2" xfId="36164" xr:uid="{DA7125CE-9DA6-4FBC-B195-2E85CE98921A}"/>
    <cellStyle name="vGreen 5 5" xfId="16651" xr:uid="{8758F54F-6915-4EC6-9A28-98040DB6DEB3}"/>
    <cellStyle name="vGreen 5 5 2" xfId="36165" xr:uid="{EE988431-0726-439B-9329-57110A73B2D6}"/>
    <cellStyle name="vGreen 5 6" xfId="16652" xr:uid="{7A11F1C5-54E9-4F6E-B0F9-B107396B2182}"/>
    <cellStyle name="vGreen 5 6 2" xfId="36166" xr:uid="{CE7FCC5D-A274-4DE7-A04D-59266E3F3562}"/>
    <cellStyle name="vGreen 5 7" xfId="16653" xr:uid="{86806741-0C5F-4B8D-842F-7887D73A500A}"/>
    <cellStyle name="vGreen 5 7 2" xfId="36167" xr:uid="{8388EF2F-F9F2-4CF8-B0D2-B637CE98478C}"/>
    <cellStyle name="vGreen 5 8" xfId="16654" xr:uid="{86BC8718-5DC2-401A-AB5F-ABA95719294C}"/>
    <cellStyle name="vGreen 5 8 2" xfId="36168" xr:uid="{077C4580-BF13-4A13-B0D0-9B25E2ECE111}"/>
    <cellStyle name="vGreen 5 9" xfId="16655" xr:uid="{18E00F24-5AA9-4077-A45A-DDF8C6DF3903}"/>
    <cellStyle name="vGreen 5 9 2" xfId="36169" xr:uid="{C5737027-AE9D-4D1B-9AA0-459E75DB76A3}"/>
    <cellStyle name="vGreen 6" xfId="16656" xr:uid="{C23E36A0-9483-4531-83E8-063FB1C16F1C}"/>
    <cellStyle name="vGreen 6 2" xfId="36170" xr:uid="{AED98D9D-D7B3-4D17-9565-1E42C60F68B5}"/>
    <cellStyle name="vGreen 7" xfId="16657" xr:uid="{01DA9272-2C3D-45EC-AD9C-AC8D73B43DD5}"/>
    <cellStyle name="vGreen 7 2" xfId="36171" xr:uid="{35444F03-48E9-45FA-AAF8-B134556B2D61}"/>
    <cellStyle name="vGreen 8" xfId="16658" xr:uid="{F748075C-638C-4CC7-8225-C33A39BB1EE4}"/>
    <cellStyle name="vGreen 8 2" xfId="36172" xr:uid="{8169B024-9280-4749-9289-6DDA846BC40C}"/>
    <cellStyle name="vGreen 9" xfId="16659" xr:uid="{1A72CD3E-5AD8-4891-83B3-4BCB38C325E2}"/>
    <cellStyle name="vGreen 9 2" xfId="36173" xr:uid="{5C704413-04AE-4242-A8EE-A2FB2CB83CE4}"/>
    <cellStyle name="vGreen2" xfId="491" xr:uid="{B4A9B110-1742-4E1C-AE80-A4EFEF83C671}"/>
    <cellStyle name="vGreen2 10" xfId="16660" xr:uid="{C8E9D3D0-259C-46B6-92A1-25C46FAD1D6A}"/>
    <cellStyle name="vGreen2 10 2" xfId="36174" xr:uid="{77415767-C031-428F-AA37-7385C672B7A0}"/>
    <cellStyle name="vGreen2 11" xfId="16661" xr:uid="{7FB3AEB2-1458-49E1-82C3-BAF7AD75B88B}"/>
    <cellStyle name="vGreen2 11 2" xfId="36175" xr:uid="{4CB34992-A79D-4D36-B5F8-EC756A376FC2}"/>
    <cellStyle name="vGreen2 12" xfId="16662" xr:uid="{03253DAD-D949-44D9-AF68-CBB798D2E211}"/>
    <cellStyle name="vGreen2 12 2" xfId="36176" xr:uid="{DCAE9284-6BFF-43E1-BB13-C83623CAE10C}"/>
    <cellStyle name="vGreen2 13" xfId="36177" xr:uid="{51026EB1-A332-47A3-8526-6520EE8CC201}"/>
    <cellStyle name="vGreen2 2" xfId="16663" xr:uid="{E33649D1-8CE6-465B-B5CC-1C80D2DCEB92}"/>
    <cellStyle name="vGreen2 2 10" xfId="16664" xr:uid="{ED5A5992-7889-4A19-B128-C4141DF6D855}"/>
    <cellStyle name="vGreen2 2 10 2" xfId="36178" xr:uid="{001CF178-F674-4A08-9999-5EC58E37DEA8}"/>
    <cellStyle name="vGreen2 2 11" xfId="16665" xr:uid="{8498ABE9-AFFF-492A-8911-52835E51249D}"/>
    <cellStyle name="vGreen2 2 11 2" xfId="36179" xr:uid="{F2AA290B-94BF-40CD-A4D2-03F4D670D31E}"/>
    <cellStyle name="vGreen2 2 12" xfId="36180" xr:uid="{0C1CC6ED-D4C0-4154-BEDC-F0A66984C0EC}"/>
    <cellStyle name="vGreen2 2 2" xfId="16666" xr:uid="{40137A3D-824B-4E68-8918-BBD911421FE8}"/>
    <cellStyle name="vGreen2 2 2 10" xfId="16667" xr:uid="{A9C768A1-DCA5-4344-9F4A-A630C6EC4013}"/>
    <cellStyle name="vGreen2 2 2 10 2" xfId="36181" xr:uid="{D7A6410A-B560-4145-9F4F-C2F634D70DAD}"/>
    <cellStyle name="vGreen2 2 2 11" xfId="36182" xr:uid="{88B13A8C-3711-4A88-A116-EA000015F463}"/>
    <cellStyle name="vGreen2 2 2 2" xfId="16668" xr:uid="{CBD14E8B-9A41-48AA-92A7-3B1D07F6A901}"/>
    <cellStyle name="vGreen2 2 2 2 10" xfId="36183" xr:uid="{76339FB7-5CEA-4CEE-867D-9C82A1EFF277}"/>
    <cellStyle name="vGreen2 2 2 2 2" xfId="16669" xr:uid="{C0260F65-B19A-421A-8B7E-312A7DB36050}"/>
    <cellStyle name="vGreen2 2 2 2 2 2" xfId="36184" xr:uid="{8D51D0F9-A0B5-4F51-88FB-57309D0AE72B}"/>
    <cellStyle name="vGreen2 2 2 2 3" xfId="16670" xr:uid="{0F322F9A-3C4B-49BD-957B-298CB7FDD165}"/>
    <cellStyle name="vGreen2 2 2 2 3 2" xfId="36185" xr:uid="{BEA3CF99-6487-40CD-A53D-20047F7B2F43}"/>
    <cellStyle name="vGreen2 2 2 2 4" xfId="16671" xr:uid="{B327C796-F0FB-4CE5-B95D-5E9AE3F9E01B}"/>
    <cellStyle name="vGreen2 2 2 2 4 2" xfId="36186" xr:uid="{375DE0DB-097A-41E1-9A66-CDE354334817}"/>
    <cellStyle name="vGreen2 2 2 2 5" xfId="16672" xr:uid="{D7BFB75A-8013-4B96-985B-4F3FA2E3BC40}"/>
    <cellStyle name="vGreen2 2 2 2 5 2" xfId="36187" xr:uid="{BEE231C0-7260-4152-A718-C5B0C967C0F9}"/>
    <cellStyle name="vGreen2 2 2 2 6" xfId="16673" xr:uid="{4F53F053-534C-4043-A4CA-E98FDA8D8D76}"/>
    <cellStyle name="vGreen2 2 2 2 6 2" xfId="36188" xr:uid="{3CB2FFE6-38E6-4F92-AB63-19F00BB716DC}"/>
    <cellStyle name="vGreen2 2 2 2 7" xfId="16674" xr:uid="{C5162226-CF9E-4017-96B8-67CBDB342291}"/>
    <cellStyle name="vGreen2 2 2 2 7 2" xfId="36189" xr:uid="{4FB74013-C0B1-4CFF-A2F5-3AE1906DD5B4}"/>
    <cellStyle name="vGreen2 2 2 2 8" xfId="16675" xr:uid="{892E496E-8B70-42A8-B605-CD239AC29BAF}"/>
    <cellStyle name="vGreen2 2 2 2 8 2" xfId="36190" xr:uid="{2129D7E8-FB7B-4252-895B-EA7EB38718C1}"/>
    <cellStyle name="vGreen2 2 2 2 9" xfId="16676" xr:uid="{E57F3063-579D-46C5-B063-DDE7D4413F5C}"/>
    <cellStyle name="vGreen2 2 2 2 9 2" xfId="36191" xr:uid="{2E2FA7E6-120B-42F5-BFF2-13D04A158962}"/>
    <cellStyle name="vGreen2 2 2 3" xfId="16677" xr:uid="{9E24F77C-5F16-4037-94CF-3BEBF0A74162}"/>
    <cellStyle name="vGreen2 2 2 3 2" xfId="36192" xr:uid="{E96372FA-AED3-4D85-89A7-3D893E0E1B47}"/>
    <cellStyle name="vGreen2 2 2 4" xfId="16678" xr:uid="{FCD5E374-F67C-4216-9F13-71254F47FA45}"/>
    <cellStyle name="vGreen2 2 2 4 2" xfId="36193" xr:uid="{A8802663-976F-4631-9AF1-6E1BA70C5604}"/>
    <cellStyle name="vGreen2 2 2 5" xfId="16679" xr:uid="{7D8D46E6-FE0A-456D-BE12-97B4633A6BEA}"/>
    <cellStyle name="vGreen2 2 2 5 2" xfId="36194" xr:uid="{C19FCB4A-2B5E-4A2A-BB09-AFC3DCFAD52A}"/>
    <cellStyle name="vGreen2 2 2 6" xfId="16680" xr:uid="{E0C48BCB-1C34-488B-9871-4D6AA81DBD12}"/>
    <cellStyle name="vGreen2 2 2 6 2" xfId="36195" xr:uid="{C7699003-D638-4799-8971-7004AA2EB50F}"/>
    <cellStyle name="vGreen2 2 2 7" xfId="16681" xr:uid="{4CCB78DA-0AC2-4626-9276-CFBAF0A7874C}"/>
    <cellStyle name="vGreen2 2 2 7 2" xfId="36196" xr:uid="{41330CFF-6555-4CAB-AF1B-24116DE9A932}"/>
    <cellStyle name="vGreen2 2 2 8" xfId="16682" xr:uid="{1B419789-F631-422D-B4C7-3B7744B646C3}"/>
    <cellStyle name="vGreen2 2 2 8 2" xfId="36197" xr:uid="{83BA9CBD-6795-467E-8E07-9564E71896BF}"/>
    <cellStyle name="vGreen2 2 2 9" xfId="16683" xr:uid="{9AB5A7D6-13AE-4438-8580-726888B3BF9A}"/>
    <cellStyle name="vGreen2 2 2 9 2" xfId="36198" xr:uid="{8EE582A4-E38D-4DF7-8B0F-3469A43D59E2}"/>
    <cellStyle name="vGreen2 2 3" xfId="16684" xr:uid="{1E0E6F22-3E02-426A-A620-65CE3373FCF7}"/>
    <cellStyle name="vGreen2 2 3 10" xfId="36199" xr:uid="{A271762B-8B7E-45D8-AB02-C95E71D2C23D}"/>
    <cellStyle name="vGreen2 2 3 2" xfId="16685" xr:uid="{CE136569-E942-423B-A745-3D118BA10226}"/>
    <cellStyle name="vGreen2 2 3 2 2" xfId="36200" xr:uid="{62DDF680-52A0-4B52-B687-707455A5F6E7}"/>
    <cellStyle name="vGreen2 2 3 3" xfId="16686" xr:uid="{9A8D186F-016F-40DE-9E72-09D6B179BD14}"/>
    <cellStyle name="vGreen2 2 3 3 2" xfId="36201" xr:uid="{239106F2-88B9-4D0A-ABB6-D79544A48F21}"/>
    <cellStyle name="vGreen2 2 3 4" xfId="16687" xr:uid="{5473E6CF-9011-4EE4-9814-B0BC6C7017BE}"/>
    <cellStyle name="vGreen2 2 3 4 2" xfId="36202" xr:uid="{C3A2DB1D-D7C4-4E5E-9859-09E0ECAFEE16}"/>
    <cellStyle name="vGreen2 2 3 5" xfId="16688" xr:uid="{2151FABB-DD88-45EC-AF1A-373874D44B44}"/>
    <cellStyle name="vGreen2 2 3 5 2" xfId="36203" xr:uid="{F7288E2D-084F-453B-B0CC-EB9B38FD7FF9}"/>
    <cellStyle name="vGreen2 2 3 6" xfId="16689" xr:uid="{E80D099C-31BE-47CB-BAC5-BA69D27A8FF8}"/>
    <cellStyle name="vGreen2 2 3 6 2" xfId="36204" xr:uid="{03FF1E6C-B393-4497-9239-69003C9B47F0}"/>
    <cellStyle name="vGreen2 2 3 7" xfId="16690" xr:uid="{09697926-EDFE-4EA1-9931-2597C9920157}"/>
    <cellStyle name="vGreen2 2 3 7 2" xfId="36205" xr:uid="{7D6C9B62-9922-4D55-9D71-9FBBBBE2A8E9}"/>
    <cellStyle name="vGreen2 2 3 8" xfId="16691" xr:uid="{E7DCBCC6-132D-4167-8B35-84CD58359A2C}"/>
    <cellStyle name="vGreen2 2 3 8 2" xfId="36206" xr:uid="{BCEE9B86-A6DE-408A-A448-E2928056FAD1}"/>
    <cellStyle name="vGreen2 2 3 9" xfId="16692" xr:uid="{3F3CB1F0-E7CD-42C3-AA4A-4D828FE6C683}"/>
    <cellStyle name="vGreen2 2 3 9 2" xfId="36207" xr:uid="{56072622-D579-4335-A273-B1FA80700AFD}"/>
    <cellStyle name="vGreen2 2 4" xfId="16693" xr:uid="{C2D18689-539F-42AC-89DC-A2582406F5FA}"/>
    <cellStyle name="vGreen2 2 4 2" xfId="36208" xr:uid="{C36ABD85-7F00-4A6D-A763-3FFD4945306D}"/>
    <cellStyle name="vGreen2 2 5" xfId="16694" xr:uid="{F4C705A1-7B80-4376-9530-F858085C2C17}"/>
    <cellStyle name="vGreen2 2 5 2" xfId="36209" xr:uid="{DDA35536-9D1A-4FBC-9D25-CF6AE0563B1C}"/>
    <cellStyle name="vGreen2 2 6" xfId="16695" xr:uid="{E8EEC7E0-8D98-4F72-8929-7A9335BFE608}"/>
    <cellStyle name="vGreen2 2 6 2" xfId="36210" xr:uid="{028FB992-6B7F-45CF-89F2-A51BE839645B}"/>
    <cellStyle name="vGreen2 2 7" xfId="16696" xr:uid="{6D1A92F8-B551-44F4-8514-893F32C6DD04}"/>
    <cellStyle name="vGreen2 2 7 2" xfId="36211" xr:uid="{CA25D0AC-5592-4932-88FC-42839C0D4665}"/>
    <cellStyle name="vGreen2 2 8" xfId="16697" xr:uid="{5DFFCEC2-C01B-4303-A855-0FC0528E5704}"/>
    <cellStyle name="vGreen2 2 8 2" xfId="36212" xr:uid="{B35929D6-1410-4292-8E4D-AFEE660ADA9C}"/>
    <cellStyle name="vGreen2 2 9" xfId="16698" xr:uid="{D7955169-6DDA-44E7-A7E2-9EFA59F30086}"/>
    <cellStyle name="vGreen2 2 9 2" xfId="36213" xr:uid="{0103C14A-0133-4225-9791-24E8E4D8FE5F}"/>
    <cellStyle name="vGreen2 3" xfId="16699" xr:uid="{8413335B-B74E-4CCE-BBDF-5A3FB79BE9B8}"/>
    <cellStyle name="vGreen2 3 10" xfId="16700" xr:uid="{A4EF3DCD-C1C3-4330-83CE-308D42885CB0}"/>
    <cellStyle name="vGreen2 3 10 2" xfId="36214" xr:uid="{DD929875-6889-43B8-9667-67905B779714}"/>
    <cellStyle name="vGreen2 3 11" xfId="16701" xr:uid="{C8D53534-E7E6-4B4C-8A5E-F1433EEE7CC1}"/>
    <cellStyle name="vGreen2 3 11 2" xfId="36215" xr:uid="{2AFF0935-C6C9-4781-91A1-1CC04CCB2C6E}"/>
    <cellStyle name="vGreen2 3 12" xfId="36216" xr:uid="{8A02208C-BF48-47E0-B1BC-BDB478723237}"/>
    <cellStyle name="vGreen2 3 2" xfId="16702" xr:uid="{9EE72779-C018-4763-A81B-ABA3EE1DD332}"/>
    <cellStyle name="vGreen2 3 2 10" xfId="16703" xr:uid="{AB907E3A-B569-47B2-B466-EE73350790F0}"/>
    <cellStyle name="vGreen2 3 2 10 2" xfId="36217" xr:uid="{0FE95D20-FC6E-429D-BB80-D8567233B99D}"/>
    <cellStyle name="vGreen2 3 2 11" xfId="36218" xr:uid="{ABF452B3-B90D-42A1-BB70-EA1363FB378C}"/>
    <cellStyle name="vGreen2 3 2 2" xfId="16704" xr:uid="{9D98AC50-ACA6-42A8-AE3A-DFFFA3C1AE59}"/>
    <cellStyle name="vGreen2 3 2 2 10" xfId="36219" xr:uid="{1956EFD2-F4FA-4AD5-8666-00D780BEE93A}"/>
    <cellStyle name="vGreen2 3 2 2 2" xfId="16705" xr:uid="{585EF71E-2318-4847-9FD3-93AFAEE7B6EB}"/>
    <cellStyle name="vGreen2 3 2 2 2 2" xfId="36220" xr:uid="{7AB1474A-9C43-447E-AAFB-999EE2324A03}"/>
    <cellStyle name="vGreen2 3 2 2 3" xfId="16706" xr:uid="{1F9879A9-BA1A-4143-844A-3BC2C7406136}"/>
    <cellStyle name="vGreen2 3 2 2 3 2" xfId="36221" xr:uid="{434A5BF3-440C-423A-A920-22D49CB14A0C}"/>
    <cellStyle name="vGreen2 3 2 2 4" xfId="16707" xr:uid="{B2DC9239-6842-46BB-87D2-E01F8B158485}"/>
    <cellStyle name="vGreen2 3 2 2 4 2" xfId="36222" xr:uid="{43E32857-45C6-4A0D-8BFF-CEDBDE48A0B0}"/>
    <cellStyle name="vGreen2 3 2 2 5" xfId="16708" xr:uid="{33954421-3018-46F4-AEAA-FCDBA4B2A569}"/>
    <cellStyle name="vGreen2 3 2 2 5 2" xfId="36223" xr:uid="{4EAD5554-CF2C-4D62-B454-0203B63590F4}"/>
    <cellStyle name="vGreen2 3 2 2 6" xfId="16709" xr:uid="{D919D9AD-FF87-48DA-91E6-ED657C5A67B5}"/>
    <cellStyle name="vGreen2 3 2 2 6 2" xfId="36224" xr:uid="{6DC586D7-F57A-4F4B-B02C-6A58C16B17AE}"/>
    <cellStyle name="vGreen2 3 2 2 7" xfId="16710" xr:uid="{CF0056F8-37A6-4A25-A85E-7209764B5DF9}"/>
    <cellStyle name="vGreen2 3 2 2 7 2" xfId="36225" xr:uid="{78078B51-C3E5-49D0-BCB2-0BBB82AA16D8}"/>
    <cellStyle name="vGreen2 3 2 2 8" xfId="16711" xr:uid="{EF2213DE-6F49-4540-A707-CF8A2C876E2E}"/>
    <cellStyle name="vGreen2 3 2 2 8 2" xfId="36226" xr:uid="{A3E03119-0688-4A7B-99AB-23248FE8BC9B}"/>
    <cellStyle name="vGreen2 3 2 2 9" xfId="16712" xr:uid="{7745722C-8258-4CDA-918A-5FC03E22364A}"/>
    <cellStyle name="vGreen2 3 2 2 9 2" xfId="36227" xr:uid="{7087F85E-D343-4D68-91F3-D3BA1DD04243}"/>
    <cellStyle name="vGreen2 3 2 3" xfId="16713" xr:uid="{000C2F64-EADA-4193-AB7F-64044045D4FE}"/>
    <cellStyle name="vGreen2 3 2 3 2" xfId="36228" xr:uid="{FDC9B9F0-8B2D-4FE9-8192-164069AA7EE9}"/>
    <cellStyle name="vGreen2 3 2 4" xfId="16714" xr:uid="{802AC617-AD3D-46EF-AB58-7E8B96C0731A}"/>
    <cellStyle name="vGreen2 3 2 4 2" xfId="36229" xr:uid="{FCD90145-32C7-4209-B321-111CB4B2A58E}"/>
    <cellStyle name="vGreen2 3 2 5" xfId="16715" xr:uid="{F3E93604-35B2-4C81-AE74-52D3CE223389}"/>
    <cellStyle name="vGreen2 3 2 5 2" xfId="36230" xr:uid="{52C68F19-10FE-4605-9187-0EA1D8CF0D01}"/>
    <cellStyle name="vGreen2 3 2 6" xfId="16716" xr:uid="{0A7A7A39-55F2-429A-AC57-98BCADC4DEEA}"/>
    <cellStyle name="vGreen2 3 2 6 2" xfId="36231" xr:uid="{5C581B06-3E63-44AF-9C4A-6CF35EA1EC96}"/>
    <cellStyle name="vGreen2 3 2 7" xfId="16717" xr:uid="{E90E11B3-0B7F-4530-8E13-3DC79F95DE3B}"/>
    <cellStyle name="vGreen2 3 2 7 2" xfId="36232" xr:uid="{720E82A1-F8DF-4CC2-9069-0143CD71E99C}"/>
    <cellStyle name="vGreen2 3 2 8" xfId="16718" xr:uid="{41E7592A-C677-4E97-9A4B-6190E82CF18F}"/>
    <cellStyle name="vGreen2 3 2 8 2" xfId="36233" xr:uid="{EEFA13F6-F884-44EA-9FFD-32650F066F36}"/>
    <cellStyle name="vGreen2 3 2 9" xfId="16719" xr:uid="{EC69928F-71F7-44DC-80DD-2152E0247FB6}"/>
    <cellStyle name="vGreen2 3 2 9 2" xfId="36234" xr:uid="{895420F1-ED63-4B8A-BB0E-10F5B5D70F68}"/>
    <cellStyle name="vGreen2 3 3" xfId="16720" xr:uid="{4EFA4A98-E409-4698-AC2F-36F577839BB0}"/>
    <cellStyle name="vGreen2 3 3 10" xfId="36235" xr:uid="{571E1452-5400-4A36-9EC5-DC861D862589}"/>
    <cellStyle name="vGreen2 3 3 2" xfId="16721" xr:uid="{138FE835-F1EE-4F30-AAED-9961434944E2}"/>
    <cellStyle name="vGreen2 3 3 2 2" xfId="36236" xr:uid="{5427A272-D8E6-46DB-B561-54FB60B098FB}"/>
    <cellStyle name="vGreen2 3 3 3" xfId="16722" xr:uid="{5054112F-C0EF-4D6C-81A3-6D6F417C32B7}"/>
    <cellStyle name="vGreen2 3 3 3 2" xfId="36237" xr:uid="{2E436AB1-5E81-49D6-BE84-7A09FB71A79F}"/>
    <cellStyle name="vGreen2 3 3 4" xfId="16723" xr:uid="{EC08781A-4B73-4B7A-9919-E2E2FE5CB476}"/>
    <cellStyle name="vGreen2 3 3 4 2" xfId="36238" xr:uid="{74D2F0A4-E0E4-4969-BDE3-6C03001EAAA8}"/>
    <cellStyle name="vGreen2 3 3 5" xfId="16724" xr:uid="{E3248211-5E99-457B-8FE6-EB3A6B03A89C}"/>
    <cellStyle name="vGreen2 3 3 5 2" xfId="36239" xr:uid="{37F127BB-3704-4584-AB4B-B29D69975CAB}"/>
    <cellStyle name="vGreen2 3 3 6" xfId="16725" xr:uid="{F593C2FA-CB61-4586-A8E8-4BAA9D4C98F6}"/>
    <cellStyle name="vGreen2 3 3 6 2" xfId="36240" xr:uid="{00CB6BFA-C9FB-4E5E-AC7E-BBECB72FB332}"/>
    <cellStyle name="vGreen2 3 3 7" xfId="16726" xr:uid="{A56FD505-E27E-42D4-994A-C41513C2600C}"/>
    <cellStyle name="vGreen2 3 3 7 2" xfId="36241" xr:uid="{041B20F9-0EF8-40B9-97DB-57720657E82F}"/>
    <cellStyle name="vGreen2 3 3 8" xfId="16727" xr:uid="{58E3BF03-3711-4371-8C44-E580E147C033}"/>
    <cellStyle name="vGreen2 3 3 8 2" xfId="36242" xr:uid="{8608D5B4-F6C9-41B9-BAE9-D274EB09BDDB}"/>
    <cellStyle name="vGreen2 3 3 9" xfId="16728" xr:uid="{F274146A-B0E7-493D-A8A7-042CEFCC8A28}"/>
    <cellStyle name="vGreen2 3 3 9 2" xfId="36243" xr:uid="{460ECE2C-A8A4-446C-8A38-708FBF6F19C6}"/>
    <cellStyle name="vGreen2 3 4" xfId="16729" xr:uid="{21275B88-A716-4CA2-B08D-4C9E0B66CFCA}"/>
    <cellStyle name="vGreen2 3 4 2" xfId="36244" xr:uid="{D8EB40A6-D894-4127-B06F-838D12F4C70A}"/>
    <cellStyle name="vGreen2 3 5" xfId="16730" xr:uid="{83F0184E-AB36-487E-962B-6EA2CAD9B01E}"/>
    <cellStyle name="vGreen2 3 5 2" xfId="36245" xr:uid="{5B1A61D7-2CB4-4243-B006-137119562BCE}"/>
    <cellStyle name="vGreen2 3 6" xfId="16731" xr:uid="{9C8A5DD7-F79C-4E30-99BE-2F8762AE55A3}"/>
    <cellStyle name="vGreen2 3 6 2" xfId="36246" xr:uid="{70036E8A-DD10-4B75-8186-87B8EBD86B08}"/>
    <cellStyle name="vGreen2 3 7" xfId="16732" xr:uid="{27CBD006-623F-4316-A776-0FB4E2C882D1}"/>
    <cellStyle name="vGreen2 3 7 2" xfId="36247" xr:uid="{88A261B2-2205-4593-9570-BAEA98654B3D}"/>
    <cellStyle name="vGreen2 3 8" xfId="16733" xr:uid="{C2228648-FC47-4A4D-8ED0-2856D521F869}"/>
    <cellStyle name="vGreen2 3 8 2" xfId="36248" xr:uid="{0BAAF0D8-9876-419B-A50F-6BA616FCFB1A}"/>
    <cellStyle name="vGreen2 3 9" xfId="16734" xr:uid="{EB335F1A-FA43-4331-A343-5F6DD3E86883}"/>
    <cellStyle name="vGreen2 3 9 2" xfId="36249" xr:uid="{7C363C72-398C-4963-8CAB-39F151A52AFF}"/>
    <cellStyle name="vGreen2 4" xfId="16735" xr:uid="{5FF4E4DC-B00D-4958-96A2-B6376A2D2A88}"/>
    <cellStyle name="vGreen2 4 10" xfId="16736" xr:uid="{F460E9C1-03BC-428B-96DB-D0EF0008D715}"/>
    <cellStyle name="vGreen2 4 10 2" xfId="36250" xr:uid="{2A57CE3F-3523-4921-9CD3-B93503BE0E96}"/>
    <cellStyle name="vGreen2 4 11" xfId="36251" xr:uid="{9E795CF5-F7C8-4FE7-B3D6-D9875B1DAF92}"/>
    <cellStyle name="vGreen2 4 2" xfId="16737" xr:uid="{D5856667-52C2-4AF7-ABC8-870212835A14}"/>
    <cellStyle name="vGreen2 4 2 10" xfId="36252" xr:uid="{A99E4B5D-376D-47A4-8CD5-DE308454FE04}"/>
    <cellStyle name="vGreen2 4 2 2" xfId="16738" xr:uid="{963AB5AC-E392-4E84-B702-E41D496B8964}"/>
    <cellStyle name="vGreen2 4 2 2 2" xfId="36253" xr:uid="{C2DAC963-7968-46EB-87FD-331CCA1DEE20}"/>
    <cellStyle name="vGreen2 4 2 3" xfId="16739" xr:uid="{01DAE94B-ACC9-4A7C-8046-74FFD9D2F824}"/>
    <cellStyle name="vGreen2 4 2 3 2" xfId="36254" xr:uid="{EC9AEEF9-AC14-4C5C-A5F7-144485089751}"/>
    <cellStyle name="vGreen2 4 2 4" xfId="16740" xr:uid="{A6884982-0386-48D9-9628-152ECE36C16C}"/>
    <cellStyle name="vGreen2 4 2 4 2" xfId="36255" xr:uid="{39FD7B82-E3BE-449C-8A48-2DFDEAC04C5B}"/>
    <cellStyle name="vGreen2 4 2 5" xfId="16741" xr:uid="{1C7EDD8A-5450-47EC-83D0-C0705442C3DA}"/>
    <cellStyle name="vGreen2 4 2 5 2" xfId="36256" xr:uid="{55648957-DB61-4F35-B450-2C58E9DE3B43}"/>
    <cellStyle name="vGreen2 4 2 6" xfId="16742" xr:uid="{F81FCE90-1B5C-404D-90B6-6270AAF66156}"/>
    <cellStyle name="vGreen2 4 2 6 2" xfId="36257" xr:uid="{C8C1A64D-9095-4A01-B680-6C5062471BC4}"/>
    <cellStyle name="vGreen2 4 2 7" xfId="16743" xr:uid="{9A236709-8745-409E-8A26-3176F90C26AA}"/>
    <cellStyle name="vGreen2 4 2 7 2" xfId="36258" xr:uid="{2ECBD831-64EC-4462-807B-3BDDB0DC94E3}"/>
    <cellStyle name="vGreen2 4 2 8" xfId="16744" xr:uid="{AED354F9-4487-4053-867D-8A9E7AAD7895}"/>
    <cellStyle name="vGreen2 4 2 8 2" xfId="36259" xr:uid="{568D03F3-DC40-4CEB-90E6-2D70E9D69293}"/>
    <cellStyle name="vGreen2 4 2 9" xfId="16745" xr:uid="{8D74EF17-69A9-461F-8CE9-6B54A484F4AF}"/>
    <cellStyle name="vGreen2 4 2 9 2" xfId="36260" xr:uid="{98D132EB-B716-4495-A7AF-3B4A52EBB551}"/>
    <cellStyle name="vGreen2 4 3" xfId="16746" xr:uid="{58A26C58-94B1-4DD2-B981-07854EFA618D}"/>
    <cellStyle name="vGreen2 4 3 2" xfId="36261" xr:uid="{A25C044A-B12D-4D59-814C-6D4D4EADF529}"/>
    <cellStyle name="vGreen2 4 4" xfId="16747" xr:uid="{18972762-AA1A-4070-A18D-D97E528C9486}"/>
    <cellStyle name="vGreen2 4 4 2" xfId="36262" xr:uid="{F9E1BB2A-2502-46C6-B3A8-A497904F7EE3}"/>
    <cellStyle name="vGreen2 4 5" xfId="16748" xr:uid="{82ACC631-0922-4219-B921-F9DC6BA19104}"/>
    <cellStyle name="vGreen2 4 5 2" xfId="36263" xr:uid="{3EAEBE2D-E302-4DCB-85C1-9B7B37641696}"/>
    <cellStyle name="vGreen2 4 6" xfId="16749" xr:uid="{7717479E-4775-4C7D-844C-71B06BC10F12}"/>
    <cellStyle name="vGreen2 4 6 2" xfId="36264" xr:uid="{D739CBC5-2EBA-4D35-BBE3-795755F719F2}"/>
    <cellStyle name="vGreen2 4 7" xfId="16750" xr:uid="{20DD5FEA-9215-45EB-BC5B-E87E5158BD6F}"/>
    <cellStyle name="vGreen2 4 7 2" xfId="36265" xr:uid="{2F98E9BF-AAF6-46A9-A930-84FC316DF700}"/>
    <cellStyle name="vGreen2 4 8" xfId="16751" xr:uid="{180F66F1-E7E8-4D5A-92B9-97662E9410D2}"/>
    <cellStyle name="vGreen2 4 8 2" xfId="36266" xr:uid="{47638C55-F854-4413-94F6-6093279469C7}"/>
    <cellStyle name="vGreen2 4 9" xfId="16752" xr:uid="{7F36563D-19BD-4E18-B60B-4164FBF6E2E0}"/>
    <cellStyle name="vGreen2 4 9 2" xfId="36267" xr:uid="{0785AE36-A747-42E5-AB97-B81A083B5494}"/>
    <cellStyle name="vGreen2 5" xfId="16753" xr:uid="{AEF9B747-C9E9-47B1-8BF5-CEC2B3633E21}"/>
    <cellStyle name="vGreen2 5 10" xfId="36268" xr:uid="{0CE6DC9C-E41B-4C9A-9905-4413CF923A22}"/>
    <cellStyle name="vGreen2 5 2" xfId="16754" xr:uid="{CB2E3C19-0337-4963-AD88-63243FF26343}"/>
    <cellStyle name="vGreen2 5 2 2" xfId="36269" xr:uid="{3299034E-9DDD-4257-AA45-8BDCBAEA7CBA}"/>
    <cellStyle name="vGreen2 5 3" xfId="16755" xr:uid="{7A632FAA-2A8C-4E9E-B795-B020A29F90C3}"/>
    <cellStyle name="vGreen2 5 3 2" xfId="36270" xr:uid="{13419F13-EBE8-4C95-902F-35CA19D9D210}"/>
    <cellStyle name="vGreen2 5 4" xfId="16756" xr:uid="{3EB9AE32-0582-476D-9329-9746AE7BAEB4}"/>
    <cellStyle name="vGreen2 5 4 2" xfId="36271" xr:uid="{1033621D-3DD4-4EFF-8877-DD24A413037E}"/>
    <cellStyle name="vGreen2 5 5" xfId="16757" xr:uid="{AD9B54CF-D69D-41A2-A9B7-E47E1A4A9D83}"/>
    <cellStyle name="vGreen2 5 5 2" xfId="36272" xr:uid="{1C02119C-2EA1-4877-9300-296E9C6823F6}"/>
    <cellStyle name="vGreen2 5 6" xfId="16758" xr:uid="{31F75EC6-CB6A-46E7-BD1F-965FB245FEEC}"/>
    <cellStyle name="vGreen2 5 6 2" xfId="36273" xr:uid="{AAE6F4C2-C4E6-4CDD-8596-F2E38BC05F1D}"/>
    <cellStyle name="vGreen2 5 7" xfId="16759" xr:uid="{852BA2DB-9AE3-40A9-90E4-EF401357AA66}"/>
    <cellStyle name="vGreen2 5 7 2" xfId="36274" xr:uid="{79294A8A-FC5A-44D2-B48A-6894D8E2994B}"/>
    <cellStyle name="vGreen2 5 8" xfId="16760" xr:uid="{7214472A-D1AC-498A-9E05-8D8932B0657E}"/>
    <cellStyle name="vGreen2 5 8 2" xfId="36275" xr:uid="{77A22D64-B8DF-4CA7-BA88-7D48A3F6308F}"/>
    <cellStyle name="vGreen2 5 9" xfId="16761" xr:uid="{D86A02E4-8BD2-4109-9B19-6881DD586752}"/>
    <cellStyle name="vGreen2 5 9 2" xfId="36276" xr:uid="{A841AC71-FBF2-40E2-AA30-1F03701BE442}"/>
    <cellStyle name="vGreen2 6" xfId="16762" xr:uid="{EA80C3FF-30EE-4870-BFE6-F9139F06728B}"/>
    <cellStyle name="vGreen2 6 2" xfId="36277" xr:uid="{2D60195D-F4C2-4D17-A8CB-2A92CBC28BE3}"/>
    <cellStyle name="vGreen2 7" xfId="16763" xr:uid="{9B8ACD15-8074-48ED-84C0-F48EB0317A45}"/>
    <cellStyle name="vGreen2 7 2" xfId="36278" xr:uid="{71DD5522-1A72-444E-A301-A39B4A93AB9F}"/>
    <cellStyle name="vGreen2 8" xfId="16764" xr:uid="{A4515A56-DFF8-4358-BB55-C38138FBB20A}"/>
    <cellStyle name="vGreen2 8 2" xfId="36279" xr:uid="{65CEFC10-0FA7-4538-AB2B-CF7181BF9859}"/>
    <cellStyle name="vGreen2 9" xfId="16765" xr:uid="{E2677110-DBA9-4B40-8735-C582E728E8C7}"/>
    <cellStyle name="vGreen2 9 2" xfId="36280" xr:uid="{E4968969-3F1C-4066-933F-35768E3EF9D7}"/>
    <cellStyle name="vGreenDwn" xfId="492" xr:uid="{81F54E45-9AC5-4389-9CAF-1FD05905629D}"/>
    <cellStyle name="vGreenDwn 10" xfId="16766" xr:uid="{4EDDFE8B-EB68-427D-95C7-367C39FBF094}"/>
    <cellStyle name="vGreenDwn 10 2" xfId="36281" xr:uid="{0215AFFE-63A8-4F8B-B88E-BAD902580C5F}"/>
    <cellStyle name="vGreenDwn 11" xfId="16767" xr:uid="{3CEDD499-7D0E-46D3-AB3F-B2654B94DDFA}"/>
    <cellStyle name="vGreenDwn 11 2" xfId="36282" xr:uid="{369527EB-B3D4-4C58-804E-722490CC6A84}"/>
    <cellStyle name="vGreenDwn 12" xfId="16768" xr:uid="{27D81ADE-AC86-47A3-8DC4-A35A3AAEE47B}"/>
    <cellStyle name="vGreenDwn 12 2" xfId="36283" xr:uid="{1CD03E3A-CC35-4B4F-B37C-07FBAD18EFEE}"/>
    <cellStyle name="vGreenDwn 13" xfId="36284" xr:uid="{D24BA549-ADAF-42BF-9869-3948EDD802E5}"/>
    <cellStyle name="vGreenDwn 2" xfId="16769" xr:uid="{CC50C0E0-7FB3-45B9-A1C8-549B6DE9D328}"/>
    <cellStyle name="vGreenDwn 2 10" xfId="16770" xr:uid="{D857EDC9-C8DB-4383-9053-5B7FFA2C426F}"/>
    <cellStyle name="vGreenDwn 2 10 2" xfId="36285" xr:uid="{0D493674-002E-4D5A-B1B9-7894321D4449}"/>
    <cellStyle name="vGreenDwn 2 11" xfId="16771" xr:uid="{B76AB5B3-4EF0-44AC-815C-2019B4937F4D}"/>
    <cellStyle name="vGreenDwn 2 11 2" xfId="36286" xr:uid="{FDC2EEB0-DC07-4D9E-8E01-89077EAECB61}"/>
    <cellStyle name="vGreenDwn 2 12" xfId="36287" xr:uid="{A6AE8D4E-226A-46C6-AA1F-9AA9B7D92CF0}"/>
    <cellStyle name="vGreenDwn 2 2" xfId="16772" xr:uid="{415B1BBC-9D99-465E-896A-695E4F0B3992}"/>
    <cellStyle name="vGreenDwn 2 2 10" xfId="16773" xr:uid="{F98AEFAF-B016-43A3-9C69-CD0E4BD3279D}"/>
    <cellStyle name="vGreenDwn 2 2 10 2" xfId="36288" xr:uid="{68BFFE39-3810-417C-9144-F0B3C2EC8011}"/>
    <cellStyle name="vGreenDwn 2 2 11" xfId="36289" xr:uid="{811F368B-61C1-4698-8C23-7190E1D49B06}"/>
    <cellStyle name="vGreenDwn 2 2 2" xfId="16774" xr:uid="{ACED69F9-6C12-4A21-B083-4C39D3DF145F}"/>
    <cellStyle name="vGreenDwn 2 2 2 10" xfId="36290" xr:uid="{5002546A-6EE2-40BB-8038-9F4F99754620}"/>
    <cellStyle name="vGreenDwn 2 2 2 2" xfId="16775" xr:uid="{6E41CF3D-4C40-4FF8-826F-839B3A5EDD87}"/>
    <cellStyle name="vGreenDwn 2 2 2 2 2" xfId="36291" xr:uid="{BB332171-D98A-4661-AF7D-F5E263729F21}"/>
    <cellStyle name="vGreenDwn 2 2 2 3" xfId="16776" xr:uid="{7D76F963-8DA0-4985-8AA0-2D7C5532ADE8}"/>
    <cellStyle name="vGreenDwn 2 2 2 3 2" xfId="36292" xr:uid="{36CC89D7-F033-49B6-BAF2-98FBD2D06B0D}"/>
    <cellStyle name="vGreenDwn 2 2 2 4" xfId="16777" xr:uid="{5F083DFD-EC95-4428-BAE7-24F70D6FDB02}"/>
    <cellStyle name="vGreenDwn 2 2 2 4 2" xfId="36293" xr:uid="{151D4030-4DE4-4C4C-B101-2952A81875FF}"/>
    <cellStyle name="vGreenDwn 2 2 2 5" xfId="16778" xr:uid="{3F88C0F4-6226-4A79-95B4-6803FE8FE3A7}"/>
    <cellStyle name="vGreenDwn 2 2 2 5 2" xfId="36294" xr:uid="{892C2F71-CCA6-4711-8411-502E52F55B00}"/>
    <cellStyle name="vGreenDwn 2 2 2 6" xfId="16779" xr:uid="{931508C9-15BA-4A0A-A827-77514DFC0787}"/>
    <cellStyle name="vGreenDwn 2 2 2 6 2" xfId="36295" xr:uid="{FDB5A7E8-7C0E-460A-89AA-423E11EBDC2D}"/>
    <cellStyle name="vGreenDwn 2 2 2 7" xfId="16780" xr:uid="{1AE39C1D-6BE9-4FAB-B72B-E64224E0FEEC}"/>
    <cellStyle name="vGreenDwn 2 2 2 7 2" xfId="36296" xr:uid="{507787BD-76FC-4BE5-B305-C9CDB5DFCED2}"/>
    <cellStyle name="vGreenDwn 2 2 2 8" xfId="16781" xr:uid="{82D153D9-FAF0-4981-B7AE-5DDA930AE175}"/>
    <cellStyle name="vGreenDwn 2 2 2 8 2" xfId="36297" xr:uid="{4BB186E5-E7A0-49F6-B9EB-6E327ED8086E}"/>
    <cellStyle name="vGreenDwn 2 2 2 9" xfId="16782" xr:uid="{B242AADC-9755-4626-BF26-F4ABE480AC0E}"/>
    <cellStyle name="vGreenDwn 2 2 2 9 2" xfId="36298" xr:uid="{8BEC4072-8D0F-41E6-8B48-617549A62FF5}"/>
    <cellStyle name="vGreenDwn 2 2 3" xfId="16783" xr:uid="{5B82893A-F0C4-4175-BAF4-2D8BFB03E248}"/>
    <cellStyle name="vGreenDwn 2 2 3 2" xfId="36299" xr:uid="{D3EF4AA2-A965-4C4C-B7C4-D40D547A0C1C}"/>
    <cellStyle name="vGreenDwn 2 2 4" xfId="16784" xr:uid="{CF2C8EA4-8924-455F-96C5-3843E36E165D}"/>
    <cellStyle name="vGreenDwn 2 2 4 2" xfId="36300" xr:uid="{6CF8EFB5-959C-4DA1-8BEA-84CADEB98E38}"/>
    <cellStyle name="vGreenDwn 2 2 5" xfId="16785" xr:uid="{71E871CB-29BB-42B8-A0C8-F13DB38A90DB}"/>
    <cellStyle name="vGreenDwn 2 2 5 2" xfId="36301" xr:uid="{64781632-3A7B-42FD-BE6D-D177999721A7}"/>
    <cellStyle name="vGreenDwn 2 2 6" xfId="16786" xr:uid="{4FADE34C-98B2-4491-B3A4-7E6C70505967}"/>
    <cellStyle name="vGreenDwn 2 2 6 2" xfId="36302" xr:uid="{FD785637-05B7-476D-9DD2-00041DCF1946}"/>
    <cellStyle name="vGreenDwn 2 2 7" xfId="16787" xr:uid="{1432E7D4-88A6-4907-A165-DA37355AC944}"/>
    <cellStyle name="vGreenDwn 2 2 7 2" xfId="36303" xr:uid="{5D7266FC-7671-4E11-8196-2F25B4625209}"/>
    <cellStyle name="vGreenDwn 2 2 8" xfId="16788" xr:uid="{1E5E1F35-1D6B-4253-93A3-AD313E611B96}"/>
    <cellStyle name="vGreenDwn 2 2 8 2" xfId="36304" xr:uid="{195EBF28-3D91-461B-A63A-88DF6B046733}"/>
    <cellStyle name="vGreenDwn 2 2 9" xfId="16789" xr:uid="{85664F56-2CDE-4E58-B935-365B3B306E98}"/>
    <cellStyle name="vGreenDwn 2 2 9 2" xfId="36305" xr:uid="{82F43F09-546E-4761-A42D-D0771088D747}"/>
    <cellStyle name="vGreenDwn 2 3" xfId="16790" xr:uid="{CF9C558E-FC34-45BD-B51D-668C2EFFC052}"/>
    <cellStyle name="vGreenDwn 2 3 10" xfId="36306" xr:uid="{EF80E4EE-2E09-423E-A645-981AB9BA1287}"/>
    <cellStyle name="vGreenDwn 2 3 2" xfId="16791" xr:uid="{845B08AE-4695-4AB9-870A-63F622E2BA37}"/>
    <cellStyle name="vGreenDwn 2 3 2 2" xfId="36307" xr:uid="{102ED4FD-12F2-48F1-9EE0-2660A407ED39}"/>
    <cellStyle name="vGreenDwn 2 3 3" xfId="16792" xr:uid="{0D5FA5E0-ADCE-4F4F-A310-6CE29C830AFA}"/>
    <cellStyle name="vGreenDwn 2 3 3 2" xfId="36308" xr:uid="{617FD9C3-AE39-40B9-B0B4-360B52DC0570}"/>
    <cellStyle name="vGreenDwn 2 3 4" xfId="16793" xr:uid="{6AC6A2E4-BD4E-47B5-B5AE-A36D6B6198D1}"/>
    <cellStyle name="vGreenDwn 2 3 4 2" xfId="36309" xr:uid="{D78F9F8A-F47E-468E-A8D6-FE81A181C132}"/>
    <cellStyle name="vGreenDwn 2 3 5" xfId="16794" xr:uid="{2E671C42-D038-4CC7-9E54-B0AF056C3030}"/>
    <cellStyle name="vGreenDwn 2 3 5 2" xfId="36310" xr:uid="{8C04B9E3-B00F-4DDF-B4FC-B851FC6F83EC}"/>
    <cellStyle name="vGreenDwn 2 3 6" xfId="16795" xr:uid="{F2E33856-B571-4840-9F68-90AD73FDADFA}"/>
    <cellStyle name="vGreenDwn 2 3 6 2" xfId="36311" xr:uid="{C84F7B3A-BFCF-4FE8-A658-4B0C6097C612}"/>
    <cellStyle name="vGreenDwn 2 3 7" xfId="16796" xr:uid="{35FFEA63-F9D2-4BDF-94A3-DBAB55CBD9F1}"/>
    <cellStyle name="vGreenDwn 2 3 7 2" xfId="36312" xr:uid="{FC8A5438-BD82-4C1B-8310-8F215A7B2557}"/>
    <cellStyle name="vGreenDwn 2 3 8" xfId="16797" xr:uid="{B029F0C1-2AEE-41CC-9EEF-F40594360E56}"/>
    <cellStyle name="vGreenDwn 2 3 8 2" xfId="36313" xr:uid="{33DD9288-91E9-45B1-89C7-9C5FB5948DC4}"/>
    <cellStyle name="vGreenDwn 2 3 9" xfId="16798" xr:uid="{C47A8582-F628-49BD-8217-2EE427D03713}"/>
    <cellStyle name="vGreenDwn 2 3 9 2" xfId="36314" xr:uid="{EE10523E-1A89-492C-8F9D-81D4411A2F60}"/>
    <cellStyle name="vGreenDwn 2 4" xfId="16799" xr:uid="{DD5F13DF-CB81-4079-AD3E-9532077606D5}"/>
    <cellStyle name="vGreenDwn 2 4 2" xfId="36315" xr:uid="{8679E2E8-DB00-4F2B-9C7D-F2341914BD2C}"/>
    <cellStyle name="vGreenDwn 2 5" xfId="16800" xr:uid="{F256BFFC-5B3B-4DC2-A87E-D961ED18923B}"/>
    <cellStyle name="vGreenDwn 2 5 2" xfId="36316" xr:uid="{7A443FAF-451D-4266-BCB3-F76B390F17F7}"/>
    <cellStyle name="vGreenDwn 2 6" xfId="16801" xr:uid="{23DAAC11-35BA-4431-8FB3-B795A1CD5C55}"/>
    <cellStyle name="vGreenDwn 2 6 2" xfId="36317" xr:uid="{C32CDE0C-B413-4A6D-92A0-DA74174B83C4}"/>
    <cellStyle name="vGreenDwn 2 7" xfId="16802" xr:uid="{D05446CC-FE13-4B80-BAC9-31769CE33260}"/>
    <cellStyle name="vGreenDwn 2 7 2" xfId="36318" xr:uid="{9D04CB5F-B752-461C-B102-70EC629C0E73}"/>
    <cellStyle name="vGreenDwn 2 8" xfId="16803" xr:uid="{EDA2667A-F9A4-4E2A-B750-0046F69A33F0}"/>
    <cellStyle name="vGreenDwn 2 8 2" xfId="36319" xr:uid="{5872AD5B-B12C-47C0-ABE8-83F567697CD1}"/>
    <cellStyle name="vGreenDwn 2 9" xfId="16804" xr:uid="{62BF8626-72EA-4008-A93A-9A9F250449E1}"/>
    <cellStyle name="vGreenDwn 2 9 2" xfId="36320" xr:uid="{8F285FF4-82C3-482B-8581-C5746CB82883}"/>
    <cellStyle name="vGreenDwn 3" xfId="16805" xr:uid="{EC0DF9CE-4FDF-4702-86B4-D51728531A94}"/>
    <cellStyle name="vGreenDwn 3 10" xfId="16806" xr:uid="{336C25CA-6228-42AA-9D79-F38C79F4F9C3}"/>
    <cellStyle name="vGreenDwn 3 10 2" xfId="36321" xr:uid="{BEBE19FE-8C80-478E-8698-57C385CE5881}"/>
    <cellStyle name="vGreenDwn 3 11" xfId="16807" xr:uid="{D1EB114B-C45B-4814-A682-10635B61E67F}"/>
    <cellStyle name="vGreenDwn 3 11 2" xfId="36322" xr:uid="{275C491C-21FA-44AF-8DEE-3A87AE21CEC3}"/>
    <cellStyle name="vGreenDwn 3 12" xfId="36323" xr:uid="{46C0848A-F932-4CD9-9139-8EDC4E2617C2}"/>
    <cellStyle name="vGreenDwn 3 2" xfId="16808" xr:uid="{BFF5ABE2-714A-49F5-B5CF-3BE5F887E46F}"/>
    <cellStyle name="vGreenDwn 3 2 10" xfId="16809" xr:uid="{CE5E2500-970E-43AE-B007-02C921C2A250}"/>
    <cellStyle name="vGreenDwn 3 2 10 2" xfId="36324" xr:uid="{3401A30D-0787-4514-A0DF-3FFB79F85199}"/>
    <cellStyle name="vGreenDwn 3 2 11" xfId="36325" xr:uid="{E232EDE7-28E2-405A-88E2-843BD3B35B1F}"/>
    <cellStyle name="vGreenDwn 3 2 2" xfId="16810" xr:uid="{A39594F3-475B-4529-BCAD-3F2BB2CF811B}"/>
    <cellStyle name="vGreenDwn 3 2 2 10" xfId="36326" xr:uid="{C013F4FA-0FBB-4E28-B8A5-F8DC992CB43C}"/>
    <cellStyle name="vGreenDwn 3 2 2 2" xfId="16811" xr:uid="{C17D916A-1448-4FC3-ADF7-7C0170ADB646}"/>
    <cellStyle name="vGreenDwn 3 2 2 2 2" xfId="36327" xr:uid="{F4DC1D7C-1243-4166-8569-B9C369DDE5A0}"/>
    <cellStyle name="vGreenDwn 3 2 2 3" xfId="16812" xr:uid="{1A9CFFB2-7A88-4149-BBCD-80817CD595FB}"/>
    <cellStyle name="vGreenDwn 3 2 2 3 2" xfId="36328" xr:uid="{F1FE3A27-E9A0-4280-8BFE-18CFD6654A12}"/>
    <cellStyle name="vGreenDwn 3 2 2 4" xfId="16813" xr:uid="{17C7BFC9-0BB0-4B92-B483-FCD5EBB81217}"/>
    <cellStyle name="vGreenDwn 3 2 2 4 2" xfId="36329" xr:uid="{9DE9208A-F9C8-4AB8-A678-D9C1B00AF85A}"/>
    <cellStyle name="vGreenDwn 3 2 2 5" xfId="16814" xr:uid="{A8C4F0D2-801E-4E1E-96F9-40E953710F9D}"/>
    <cellStyle name="vGreenDwn 3 2 2 5 2" xfId="36330" xr:uid="{506FCB74-79E7-4BAB-92A6-840479174E99}"/>
    <cellStyle name="vGreenDwn 3 2 2 6" xfId="16815" xr:uid="{375DCC5F-1887-4A75-9436-AE71CDDB2D3D}"/>
    <cellStyle name="vGreenDwn 3 2 2 6 2" xfId="36331" xr:uid="{99529A6E-FC23-424F-B28A-B09D14FF0907}"/>
    <cellStyle name="vGreenDwn 3 2 2 7" xfId="16816" xr:uid="{81DE3FF3-A746-4FFF-84DE-245CB078D2F3}"/>
    <cellStyle name="vGreenDwn 3 2 2 7 2" xfId="36332" xr:uid="{5A9BF759-1761-409B-9047-1A98829477E4}"/>
    <cellStyle name="vGreenDwn 3 2 2 8" xfId="16817" xr:uid="{15C811BC-CF50-4E3F-BCEF-12268A8AF7D4}"/>
    <cellStyle name="vGreenDwn 3 2 2 8 2" xfId="36333" xr:uid="{EE6A44AE-8D7C-4950-8434-5F70731FBE5F}"/>
    <cellStyle name="vGreenDwn 3 2 2 9" xfId="16818" xr:uid="{B0063505-DBD7-4A9B-A51B-9B3D7AE846C2}"/>
    <cellStyle name="vGreenDwn 3 2 2 9 2" xfId="36334" xr:uid="{6B2DA1A4-61EB-41B8-A0AC-1BD1B5703287}"/>
    <cellStyle name="vGreenDwn 3 2 3" xfId="16819" xr:uid="{A075EE8B-6F62-44F9-BDD5-EAC012D5B2E1}"/>
    <cellStyle name="vGreenDwn 3 2 3 2" xfId="36335" xr:uid="{37BA6969-BA25-49B8-B55B-164CCB954475}"/>
    <cellStyle name="vGreenDwn 3 2 4" xfId="16820" xr:uid="{CD145D8D-E7C8-4904-AB20-46B948B993D6}"/>
    <cellStyle name="vGreenDwn 3 2 4 2" xfId="36336" xr:uid="{04AE3E03-17B9-49A0-B49E-2C3903C33EA4}"/>
    <cellStyle name="vGreenDwn 3 2 5" xfId="16821" xr:uid="{71543E89-7825-41A8-B825-5D5588C085B8}"/>
    <cellStyle name="vGreenDwn 3 2 5 2" xfId="36337" xr:uid="{5D3143C5-957E-48AA-B74C-E1876FFE4917}"/>
    <cellStyle name="vGreenDwn 3 2 6" xfId="16822" xr:uid="{95CCD1DC-CABA-429C-8492-5A0A2974252A}"/>
    <cellStyle name="vGreenDwn 3 2 6 2" xfId="36338" xr:uid="{DF670687-C129-48E7-8471-5EEACC4D65E3}"/>
    <cellStyle name="vGreenDwn 3 2 7" xfId="16823" xr:uid="{AD9B651D-1357-4325-BA4D-11C871CAEBC6}"/>
    <cellStyle name="vGreenDwn 3 2 7 2" xfId="36339" xr:uid="{222889E1-4B5A-477C-A0FB-50CAC1394100}"/>
    <cellStyle name="vGreenDwn 3 2 8" xfId="16824" xr:uid="{264546FD-0F95-49A1-B188-5E9F439F2A6D}"/>
    <cellStyle name="vGreenDwn 3 2 8 2" xfId="36340" xr:uid="{EAD0DA63-1C0D-46F6-8CDC-A7422FDB4AC1}"/>
    <cellStyle name="vGreenDwn 3 2 9" xfId="16825" xr:uid="{E1313F31-4B94-4D9E-9116-0EC7368C1635}"/>
    <cellStyle name="vGreenDwn 3 2 9 2" xfId="36341" xr:uid="{0BDB4C83-84F0-4E97-B37E-592C1725F582}"/>
    <cellStyle name="vGreenDwn 3 3" xfId="16826" xr:uid="{A0B6AC5D-4095-450F-9164-F5380DC0C359}"/>
    <cellStyle name="vGreenDwn 3 3 10" xfId="36342" xr:uid="{2AB61A75-C5CD-470C-BF5F-D5028EEEFE11}"/>
    <cellStyle name="vGreenDwn 3 3 2" xfId="16827" xr:uid="{AC416D10-4121-438E-9D68-24F81B8496C3}"/>
    <cellStyle name="vGreenDwn 3 3 2 2" xfId="36343" xr:uid="{50FABB83-2917-4AE2-8795-DBBB5FAE85E7}"/>
    <cellStyle name="vGreenDwn 3 3 3" xfId="16828" xr:uid="{F46E0270-0A93-4DBC-9905-DB9C2D9A5AD2}"/>
    <cellStyle name="vGreenDwn 3 3 3 2" xfId="36344" xr:uid="{AE3F750F-0D09-4C9D-90DC-4C7106F5264A}"/>
    <cellStyle name="vGreenDwn 3 3 4" xfId="16829" xr:uid="{5592A15F-EA7E-4851-BCAB-9E9BA15731B5}"/>
    <cellStyle name="vGreenDwn 3 3 4 2" xfId="36345" xr:uid="{53575DFE-ED38-4024-85A2-A671E638FF61}"/>
    <cellStyle name="vGreenDwn 3 3 5" xfId="16830" xr:uid="{1CA18E45-7CC6-466A-ACEF-FF4BBDCD56ED}"/>
    <cellStyle name="vGreenDwn 3 3 5 2" xfId="36346" xr:uid="{5B971164-6A0D-4282-A775-6F0B08BF174F}"/>
    <cellStyle name="vGreenDwn 3 3 6" xfId="16831" xr:uid="{A6E74D68-5AC3-4893-8CFA-85F935D20752}"/>
    <cellStyle name="vGreenDwn 3 3 6 2" xfId="36347" xr:uid="{10448C4D-86BD-4731-BDFD-3428D8B7FB08}"/>
    <cellStyle name="vGreenDwn 3 3 7" xfId="16832" xr:uid="{4C8D0CB7-7441-47A0-9233-242616FC4878}"/>
    <cellStyle name="vGreenDwn 3 3 7 2" xfId="36348" xr:uid="{C3DA2771-CD0D-4C22-9369-A87F9E92108D}"/>
    <cellStyle name="vGreenDwn 3 3 8" xfId="16833" xr:uid="{409DD528-7629-414E-BC04-923F6D9CC12D}"/>
    <cellStyle name="vGreenDwn 3 3 8 2" xfId="36349" xr:uid="{140787F0-9883-4E36-A743-7CDBF98F1727}"/>
    <cellStyle name="vGreenDwn 3 3 9" xfId="16834" xr:uid="{46AA104E-A2D7-478B-AA2B-FF03081494DF}"/>
    <cellStyle name="vGreenDwn 3 3 9 2" xfId="36350" xr:uid="{3DD0DB52-F0A3-4F48-8CCF-3495340FEFB0}"/>
    <cellStyle name="vGreenDwn 3 4" xfId="16835" xr:uid="{6DBA3649-2963-46AA-A467-5203B1DA982E}"/>
    <cellStyle name="vGreenDwn 3 4 2" xfId="36351" xr:uid="{4659B74F-FC48-45FA-8D73-7CADD2877A03}"/>
    <cellStyle name="vGreenDwn 3 5" xfId="16836" xr:uid="{BBDF87D6-91F6-47DD-B4CE-1EE379882937}"/>
    <cellStyle name="vGreenDwn 3 5 2" xfId="36352" xr:uid="{4EF7DEF2-99DE-4ECE-94E0-AA9FD6738149}"/>
    <cellStyle name="vGreenDwn 3 6" xfId="16837" xr:uid="{07626C6D-51C4-41B9-807A-01251173201F}"/>
    <cellStyle name="vGreenDwn 3 6 2" xfId="36353" xr:uid="{8F0B4F06-3456-46F3-BF5D-AD948B330A07}"/>
    <cellStyle name="vGreenDwn 3 7" xfId="16838" xr:uid="{E6B62A95-4DD9-4935-B2F9-B4BADD4DD85B}"/>
    <cellStyle name="vGreenDwn 3 7 2" xfId="36354" xr:uid="{B132D535-E806-45AD-951E-402A9149E8E5}"/>
    <cellStyle name="vGreenDwn 3 8" xfId="16839" xr:uid="{9E6D93DB-7068-49C4-8220-37B3B93F12BA}"/>
    <cellStyle name="vGreenDwn 3 8 2" xfId="36355" xr:uid="{C2C12A21-A9F3-43DC-B845-847509046230}"/>
    <cellStyle name="vGreenDwn 3 9" xfId="16840" xr:uid="{91E6CE70-3FEC-464E-923E-D83B1DAFC679}"/>
    <cellStyle name="vGreenDwn 3 9 2" xfId="36356" xr:uid="{85ACAE5A-0487-437E-A7D6-2EB4DDCFB980}"/>
    <cellStyle name="vGreenDwn 4" xfId="16841" xr:uid="{CCDC0126-1EB7-47F5-9F83-7A99B65FEECF}"/>
    <cellStyle name="vGreenDwn 4 10" xfId="16842" xr:uid="{6B746E29-4711-4C97-AA8C-C639C21C7A90}"/>
    <cellStyle name="vGreenDwn 4 10 2" xfId="36357" xr:uid="{F4E86468-0BB9-46DA-B578-C7FAC0D33930}"/>
    <cellStyle name="vGreenDwn 4 11" xfId="36358" xr:uid="{624DBFB1-9691-4D94-862D-2C95D64340D0}"/>
    <cellStyle name="vGreenDwn 4 2" xfId="16843" xr:uid="{74D06225-2C4F-47FC-9498-8A25D60BA09D}"/>
    <cellStyle name="vGreenDwn 4 2 10" xfId="36359" xr:uid="{AA24DA0C-E354-46A2-A03D-F2A7C0866BBA}"/>
    <cellStyle name="vGreenDwn 4 2 2" xfId="16844" xr:uid="{8ED5D62D-C2D0-4574-86BC-B7BBA6F4ECE0}"/>
    <cellStyle name="vGreenDwn 4 2 2 2" xfId="36360" xr:uid="{6E9EA8BA-2BD0-4F35-BD71-31263CE1CC2A}"/>
    <cellStyle name="vGreenDwn 4 2 3" xfId="16845" xr:uid="{3F53FF0C-5949-45C1-BF87-E5ACB1DB776C}"/>
    <cellStyle name="vGreenDwn 4 2 3 2" xfId="36361" xr:uid="{73F5C124-DEA1-4A9A-BF06-024928BCD995}"/>
    <cellStyle name="vGreenDwn 4 2 4" xfId="16846" xr:uid="{90790539-A9F6-4316-9FF6-E94C78933DA6}"/>
    <cellStyle name="vGreenDwn 4 2 4 2" xfId="36362" xr:uid="{EAAE3DBE-297D-488F-91A1-D58E97F3BDFA}"/>
    <cellStyle name="vGreenDwn 4 2 5" xfId="16847" xr:uid="{69CC6C24-E82F-4CD3-8FF6-D9CC2B3F542E}"/>
    <cellStyle name="vGreenDwn 4 2 5 2" xfId="36363" xr:uid="{1B5C8808-60BD-4836-9D3D-43F16B914DB5}"/>
    <cellStyle name="vGreenDwn 4 2 6" xfId="16848" xr:uid="{9B4B7540-8444-4EA9-AA85-35044634B41B}"/>
    <cellStyle name="vGreenDwn 4 2 6 2" xfId="36364" xr:uid="{7653818C-8198-4A0F-A2A2-1D64FFACA744}"/>
    <cellStyle name="vGreenDwn 4 2 7" xfId="16849" xr:uid="{675C2958-CD51-4A5C-9D5A-1C81E6D2AC88}"/>
    <cellStyle name="vGreenDwn 4 2 7 2" xfId="36365" xr:uid="{78E6FD5D-B2C6-4037-9067-39A4B5553888}"/>
    <cellStyle name="vGreenDwn 4 2 8" xfId="16850" xr:uid="{41E35763-3A59-421F-A260-693D62494F48}"/>
    <cellStyle name="vGreenDwn 4 2 8 2" xfId="36366" xr:uid="{F1269C31-AF9B-4812-884A-1B5FF13697C2}"/>
    <cellStyle name="vGreenDwn 4 2 9" xfId="16851" xr:uid="{B7DD4839-8330-4E59-A49C-B8FACB533A71}"/>
    <cellStyle name="vGreenDwn 4 2 9 2" xfId="36367" xr:uid="{2FF88A57-5ECE-49E7-80E6-F8A02E69FC47}"/>
    <cellStyle name="vGreenDwn 4 3" xfId="16852" xr:uid="{BB90BACB-A810-4EC3-A0FD-1F793EF8A01A}"/>
    <cellStyle name="vGreenDwn 4 3 2" xfId="36368" xr:uid="{BDAACE64-A60E-4F28-901A-38D904C7C329}"/>
    <cellStyle name="vGreenDwn 4 4" xfId="16853" xr:uid="{8031D3C1-0732-4D2C-8871-97B67C18DD98}"/>
    <cellStyle name="vGreenDwn 4 4 2" xfId="36369" xr:uid="{9FF7580C-5F3A-44D5-AC49-8CE7C6667C04}"/>
    <cellStyle name="vGreenDwn 4 5" xfId="16854" xr:uid="{D09A1623-03F4-4943-A6E5-EA92F10994E4}"/>
    <cellStyle name="vGreenDwn 4 5 2" xfId="36370" xr:uid="{EA3F6E12-9D7F-4C19-8E0F-ACE336C18AAF}"/>
    <cellStyle name="vGreenDwn 4 6" xfId="16855" xr:uid="{E0A9F097-BF40-466E-8338-CAFC1CA1D016}"/>
    <cellStyle name="vGreenDwn 4 6 2" xfId="36371" xr:uid="{13684337-7914-42E6-8200-217FA940B5EB}"/>
    <cellStyle name="vGreenDwn 4 7" xfId="16856" xr:uid="{67FE9611-1674-4F21-B669-96B8B7E817B2}"/>
    <cellStyle name="vGreenDwn 4 7 2" xfId="36372" xr:uid="{0C7599D6-3858-4608-8EFB-20692E91F50E}"/>
    <cellStyle name="vGreenDwn 4 8" xfId="16857" xr:uid="{29A0DD48-5266-4A11-ADA9-23F8CAF463E3}"/>
    <cellStyle name="vGreenDwn 4 8 2" xfId="36373" xr:uid="{7A3B06A8-4346-4CE8-8BE1-84B51D2C9493}"/>
    <cellStyle name="vGreenDwn 4 9" xfId="16858" xr:uid="{94034B24-CF3E-4121-B184-682C5F59BEF2}"/>
    <cellStyle name="vGreenDwn 4 9 2" xfId="36374" xr:uid="{BEF0D9C2-1236-4505-A1DB-1A5B635DF355}"/>
    <cellStyle name="vGreenDwn 5" xfId="16859" xr:uid="{F10F69E4-14FD-400B-8356-92730586A22A}"/>
    <cellStyle name="vGreenDwn 5 10" xfId="36375" xr:uid="{038519BE-7E24-42B8-98E8-BBD79D81F1A8}"/>
    <cellStyle name="vGreenDwn 5 2" xfId="16860" xr:uid="{70FCEFC5-B336-455B-B226-B47875447647}"/>
    <cellStyle name="vGreenDwn 5 2 2" xfId="36376" xr:uid="{6D8D6BD8-7BF9-498E-B9C0-0920F33F1AA8}"/>
    <cellStyle name="vGreenDwn 5 3" xfId="16861" xr:uid="{37D897C8-F51E-4B59-9EF2-634DBD0664E1}"/>
    <cellStyle name="vGreenDwn 5 3 2" xfId="36377" xr:uid="{14776CA3-181C-46EA-BAE9-71E08BADAC72}"/>
    <cellStyle name="vGreenDwn 5 4" xfId="16862" xr:uid="{19FC114E-66EF-4EC1-B190-592E2C03BCDA}"/>
    <cellStyle name="vGreenDwn 5 4 2" xfId="36378" xr:uid="{D371B215-1E86-43EB-82D0-7DC0CA94B60A}"/>
    <cellStyle name="vGreenDwn 5 5" xfId="16863" xr:uid="{3327EEAA-E75D-4824-BE7B-F0DB66B03B91}"/>
    <cellStyle name="vGreenDwn 5 5 2" xfId="36379" xr:uid="{7671DAEC-8A4C-4FA0-AD3D-747A9FFCADE7}"/>
    <cellStyle name="vGreenDwn 5 6" xfId="16864" xr:uid="{9179090E-D1E9-4E2F-9855-9C811C632783}"/>
    <cellStyle name="vGreenDwn 5 6 2" xfId="36380" xr:uid="{FE48E526-6A6C-4D83-8D65-B62E936AE37E}"/>
    <cellStyle name="vGreenDwn 5 7" xfId="16865" xr:uid="{9A626A56-F990-4FB0-8CC7-462B8E48A42B}"/>
    <cellStyle name="vGreenDwn 5 7 2" xfId="36381" xr:uid="{F8283C9B-7446-49A2-B89C-35644650A554}"/>
    <cellStyle name="vGreenDwn 5 8" xfId="16866" xr:uid="{9C81CB1C-270A-4B61-8C2E-666BF4BD3549}"/>
    <cellStyle name="vGreenDwn 5 8 2" xfId="36382" xr:uid="{C38B0365-F124-4841-ABC1-E3C54E16525F}"/>
    <cellStyle name="vGreenDwn 5 9" xfId="16867" xr:uid="{75FCE7A5-297E-4031-9801-78F65619DFCB}"/>
    <cellStyle name="vGreenDwn 5 9 2" xfId="36383" xr:uid="{7140289E-478E-4080-95E0-CE55E08D29B5}"/>
    <cellStyle name="vGreenDwn 6" xfId="16868" xr:uid="{7FD46E1A-C212-48F0-8103-C84F90454224}"/>
    <cellStyle name="vGreenDwn 6 2" xfId="36384" xr:uid="{94DA3342-A914-42F1-A21F-134FEBB07AF0}"/>
    <cellStyle name="vGreenDwn 7" xfId="16869" xr:uid="{85CF75AD-EBF8-4B39-8536-B32A2441DF15}"/>
    <cellStyle name="vGreenDwn 7 2" xfId="36385" xr:uid="{D6E2C604-CD3E-4584-9910-3DB38D6C32BD}"/>
    <cellStyle name="vGreenDwn 8" xfId="16870" xr:uid="{E2128F2F-16A2-49E4-A0E3-1F8552871AEC}"/>
    <cellStyle name="vGreenDwn 8 2" xfId="36386" xr:uid="{19AA602A-2CEA-43B2-B2B1-C0EAB1D87CD9}"/>
    <cellStyle name="vGreenDwn 9" xfId="16871" xr:uid="{1C8699FC-7A8A-4BD9-A4E7-07B3AD9DDE52}"/>
    <cellStyle name="vGreenDwn 9 2" xfId="36387" xr:uid="{54FC78A2-AB78-4F00-B1D9-21DCFFA9DA2C}"/>
    <cellStyle name="vGreenUp" xfId="493" xr:uid="{3FB68A4A-FA7D-4C81-B658-FBCA4F993791}"/>
    <cellStyle name="vGreenUp 10" xfId="16872" xr:uid="{7F21260D-A8DE-467D-B4E8-5666F59A1B02}"/>
    <cellStyle name="vGreenUp 10 2" xfId="36388" xr:uid="{D61898D3-6C6D-4200-A87F-6EF58F444722}"/>
    <cellStyle name="vGreenUp 11" xfId="16873" xr:uid="{519ADF1E-ADEE-4707-827F-4C78FD64391A}"/>
    <cellStyle name="vGreenUp 11 2" xfId="36389" xr:uid="{910807A4-658C-48A6-B260-38B37A210163}"/>
    <cellStyle name="vGreenUp 12" xfId="16874" xr:uid="{1273B774-63A5-49E1-841B-5509C0FDF4D3}"/>
    <cellStyle name="vGreenUp 12 2" xfId="36390" xr:uid="{077C3C17-8A82-4C95-BE8B-BBAE0DAA6962}"/>
    <cellStyle name="vGreenUp 13" xfId="36391" xr:uid="{CEA826D0-4508-4981-ADB0-D8AD99367457}"/>
    <cellStyle name="vGreenUp 2" xfId="16875" xr:uid="{91041A77-F41D-4571-B1F4-37C86E8143F8}"/>
    <cellStyle name="vGreenUp 2 10" xfId="16876" xr:uid="{7A220FFE-87D8-4DB0-A336-56273E3DEAC8}"/>
    <cellStyle name="vGreenUp 2 10 2" xfId="36392" xr:uid="{D71799C6-4BE4-4725-ACEF-34133268D4D8}"/>
    <cellStyle name="vGreenUp 2 11" xfId="16877" xr:uid="{C5A31D34-EA3E-4FB6-BF65-ED4859A57A9A}"/>
    <cellStyle name="vGreenUp 2 11 2" xfId="36393" xr:uid="{CB0F3A32-18DD-4FF4-A823-3E13358CE600}"/>
    <cellStyle name="vGreenUp 2 12" xfId="36394" xr:uid="{9625B824-BAA2-43BC-97BA-7A02EB2CDD10}"/>
    <cellStyle name="vGreenUp 2 2" xfId="16878" xr:uid="{C23818B4-AD1C-4650-9307-381661A2DA84}"/>
    <cellStyle name="vGreenUp 2 2 10" xfId="16879" xr:uid="{A90087BF-5548-44C3-8254-D43A68861B51}"/>
    <cellStyle name="vGreenUp 2 2 10 2" xfId="36395" xr:uid="{FC94DDB3-66DD-4D75-A761-4D27EC5AF6DB}"/>
    <cellStyle name="vGreenUp 2 2 11" xfId="36396" xr:uid="{6B3743D3-61C8-48B6-9C08-DEA68F3D7AE7}"/>
    <cellStyle name="vGreenUp 2 2 2" xfId="16880" xr:uid="{7A8BC813-A784-44CC-9889-854DEC1A8764}"/>
    <cellStyle name="vGreenUp 2 2 2 10" xfId="36397" xr:uid="{BAEF3357-F432-4921-B443-FE6FCD54A033}"/>
    <cellStyle name="vGreenUp 2 2 2 2" xfId="16881" xr:uid="{5FE96A74-DC37-4650-BBF9-69352ADB06AE}"/>
    <cellStyle name="vGreenUp 2 2 2 2 2" xfId="36398" xr:uid="{E07B2B7A-9AA0-40F7-9267-5B77DFC53052}"/>
    <cellStyle name="vGreenUp 2 2 2 3" xfId="16882" xr:uid="{35D101E8-4B1A-465C-9866-60AB01EF7657}"/>
    <cellStyle name="vGreenUp 2 2 2 3 2" xfId="36399" xr:uid="{B98EC45F-613B-40F9-BFA9-A0C3A1B0B877}"/>
    <cellStyle name="vGreenUp 2 2 2 4" xfId="16883" xr:uid="{EA1745F4-D71C-4E54-9994-34E369A268BD}"/>
    <cellStyle name="vGreenUp 2 2 2 4 2" xfId="36400" xr:uid="{8247AB15-B96A-48DD-B823-359CD868B44A}"/>
    <cellStyle name="vGreenUp 2 2 2 5" xfId="16884" xr:uid="{DBFA93B0-2543-462A-99F9-6E0B3EB6163B}"/>
    <cellStyle name="vGreenUp 2 2 2 5 2" xfId="36401" xr:uid="{F2508F55-59EE-4E93-B60B-5A7E65C8E299}"/>
    <cellStyle name="vGreenUp 2 2 2 6" xfId="16885" xr:uid="{B73BD6BF-F1B3-439B-B5BA-379D874408E2}"/>
    <cellStyle name="vGreenUp 2 2 2 6 2" xfId="36402" xr:uid="{40F315F4-955A-45AE-ADCB-99B822A0E72D}"/>
    <cellStyle name="vGreenUp 2 2 2 7" xfId="16886" xr:uid="{114B9879-F1D7-4B73-970C-8956A9CD1E24}"/>
    <cellStyle name="vGreenUp 2 2 2 7 2" xfId="36403" xr:uid="{929E441D-D679-4D7F-9E4B-B5DE1A027580}"/>
    <cellStyle name="vGreenUp 2 2 2 8" xfId="16887" xr:uid="{DBA439F4-8DBC-400A-8FA4-7C7FF44C0495}"/>
    <cellStyle name="vGreenUp 2 2 2 8 2" xfId="36404" xr:uid="{9607CEE2-9A14-4A40-8E12-88BFA62F4268}"/>
    <cellStyle name="vGreenUp 2 2 2 9" xfId="16888" xr:uid="{D8396349-219A-4A3A-B5A2-2E97BDB4FC86}"/>
    <cellStyle name="vGreenUp 2 2 2 9 2" xfId="36405" xr:uid="{B7B4F5D3-4D43-439F-88E2-88B553E24290}"/>
    <cellStyle name="vGreenUp 2 2 3" xfId="16889" xr:uid="{3A663204-07D8-41D7-A8D2-6D85A2D0CDD8}"/>
    <cellStyle name="vGreenUp 2 2 3 2" xfId="36406" xr:uid="{22BB9FC0-F881-49C9-8D7D-FABDEC285F75}"/>
    <cellStyle name="vGreenUp 2 2 4" xfId="16890" xr:uid="{5EA556C8-00D5-486D-ACE7-D85FE182B684}"/>
    <cellStyle name="vGreenUp 2 2 4 2" xfId="36407" xr:uid="{0C24F573-85D4-4FF9-AE20-6A5485A6A87C}"/>
    <cellStyle name="vGreenUp 2 2 5" xfId="16891" xr:uid="{FFFB6688-2C76-4756-A93F-967F95A1E4B7}"/>
    <cellStyle name="vGreenUp 2 2 5 2" xfId="36408" xr:uid="{108FE67B-5CA5-40A7-88A3-455D48286C78}"/>
    <cellStyle name="vGreenUp 2 2 6" xfId="16892" xr:uid="{F3D714FF-6EF1-421F-9992-623F3A77F014}"/>
    <cellStyle name="vGreenUp 2 2 6 2" xfId="36409" xr:uid="{64BC0844-6CD1-49F5-9932-5485338B38FC}"/>
    <cellStyle name="vGreenUp 2 2 7" xfId="16893" xr:uid="{EDB997AA-8F19-4017-97B8-69DD461CF9EF}"/>
    <cellStyle name="vGreenUp 2 2 7 2" xfId="36410" xr:uid="{30D16FCF-64B7-4BF3-B606-9B650DEEA18B}"/>
    <cellStyle name="vGreenUp 2 2 8" xfId="16894" xr:uid="{D976F2F4-AD69-4E3A-95FD-0C5AA0EDC985}"/>
    <cellStyle name="vGreenUp 2 2 8 2" xfId="36411" xr:uid="{2295A8D1-7FAF-43D1-990A-7BE7C26012B2}"/>
    <cellStyle name="vGreenUp 2 2 9" xfId="16895" xr:uid="{84A8D111-0617-457F-906E-99ABBAB19666}"/>
    <cellStyle name="vGreenUp 2 2 9 2" xfId="36412" xr:uid="{31A66EB0-B912-4976-856C-DF75C25A518A}"/>
    <cellStyle name="vGreenUp 2 3" xfId="16896" xr:uid="{DCD73BAF-34D1-4171-86FF-CE89DDE0B86D}"/>
    <cellStyle name="vGreenUp 2 3 10" xfId="36413" xr:uid="{257CC525-B100-4497-9C09-B1E0901648E0}"/>
    <cellStyle name="vGreenUp 2 3 2" xfId="16897" xr:uid="{CDD8FA77-7298-46E5-9409-2466A4E67C7D}"/>
    <cellStyle name="vGreenUp 2 3 2 2" xfId="36414" xr:uid="{D85E5FCA-9E62-4FC0-BEA9-C4744AE1D1A7}"/>
    <cellStyle name="vGreenUp 2 3 3" xfId="16898" xr:uid="{6C34B711-5F70-4404-B1FA-8FE626D95D87}"/>
    <cellStyle name="vGreenUp 2 3 3 2" xfId="36415" xr:uid="{D1E9DC92-49B0-4CC2-859E-8B53354727A6}"/>
    <cellStyle name="vGreenUp 2 3 4" xfId="16899" xr:uid="{78348A52-E631-424E-B2CB-EFEA1CE91DBE}"/>
    <cellStyle name="vGreenUp 2 3 4 2" xfId="36416" xr:uid="{4AF62BFD-CD7B-44CE-8E99-C051B8EB2D16}"/>
    <cellStyle name="vGreenUp 2 3 5" xfId="16900" xr:uid="{7D3CBAA3-1415-4D91-B24B-F4A1DF6D409F}"/>
    <cellStyle name="vGreenUp 2 3 5 2" xfId="36417" xr:uid="{5B219124-27A6-49B6-A532-3697BE314AD3}"/>
    <cellStyle name="vGreenUp 2 3 6" xfId="16901" xr:uid="{D6AA5E78-EACB-4A9B-9CE1-67C307CA02C7}"/>
    <cellStyle name="vGreenUp 2 3 6 2" xfId="36418" xr:uid="{FABBC943-F74F-43BC-B7E5-B31784172589}"/>
    <cellStyle name="vGreenUp 2 3 7" xfId="16902" xr:uid="{79F17949-9BD9-478F-A406-CB0409570779}"/>
    <cellStyle name="vGreenUp 2 3 7 2" xfId="36419" xr:uid="{D0D66FD7-3B2B-422E-8CF7-D7F538436AC2}"/>
    <cellStyle name="vGreenUp 2 3 8" xfId="16903" xr:uid="{F27EAC64-E39F-43C7-B7F8-2761FD770B76}"/>
    <cellStyle name="vGreenUp 2 3 8 2" xfId="36420" xr:uid="{11884BD6-7B00-44AD-9666-BC1DE3B1C0A4}"/>
    <cellStyle name="vGreenUp 2 3 9" xfId="16904" xr:uid="{FF7A25BF-6956-4034-B0F7-C2FEEF8DBDD4}"/>
    <cellStyle name="vGreenUp 2 3 9 2" xfId="36421" xr:uid="{BEBC2CDC-1462-4F56-A114-4E596E61ACA8}"/>
    <cellStyle name="vGreenUp 2 4" xfId="16905" xr:uid="{B2CDD667-39E3-4733-9A99-CBF69DB18431}"/>
    <cellStyle name="vGreenUp 2 4 2" xfId="36422" xr:uid="{9D5508EA-B7A1-4BE3-9DC5-1B3DE11E34CA}"/>
    <cellStyle name="vGreenUp 2 5" xfId="16906" xr:uid="{7B67C6EF-578D-48EC-85BC-7CA4389C3A65}"/>
    <cellStyle name="vGreenUp 2 5 2" xfId="36423" xr:uid="{EEABB161-4F4D-4079-B823-ADEC69385A1B}"/>
    <cellStyle name="vGreenUp 2 6" xfId="16907" xr:uid="{D24BD7A2-DC7C-412F-9091-B1B4F0B4BAD0}"/>
    <cellStyle name="vGreenUp 2 6 2" xfId="36424" xr:uid="{CA69FCAD-82F8-4887-9D2F-7B4AF745F456}"/>
    <cellStyle name="vGreenUp 2 7" xfId="16908" xr:uid="{30667181-4D5F-4592-B31B-6CF674AC77A2}"/>
    <cellStyle name="vGreenUp 2 7 2" xfId="36425" xr:uid="{9DA343E0-0580-4C87-A6FC-EE43A5A680EA}"/>
    <cellStyle name="vGreenUp 2 8" xfId="16909" xr:uid="{49B724F6-AA28-4A80-8B3C-971A533A9BF7}"/>
    <cellStyle name="vGreenUp 2 8 2" xfId="36426" xr:uid="{2A9A37A1-3E51-4DAF-9A6E-3B05FB4383BD}"/>
    <cellStyle name="vGreenUp 2 9" xfId="16910" xr:uid="{54132166-EBF8-4413-8A62-A5BE4A867454}"/>
    <cellStyle name="vGreenUp 2 9 2" xfId="36427" xr:uid="{5113ABBC-787B-41B1-B568-EB0F254849B5}"/>
    <cellStyle name="vGreenUp 3" xfId="16911" xr:uid="{820FE847-1EDC-4176-9D54-EDEC4BCB256B}"/>
    <cellStyle name="vGreenUp 3 10" xfId="16912" xr:uid="{09E94D91-5500-446C-80E6-C0370B5DE08D}"/>
    <cellStyle name="vGreenUp 3 10 2" xfId="36428" xr:uid="{BDDC1E0B-0F45-4EA2-AE3F-6FE8B667874F}"/>
    <cellStyle name="vGreenUp 3 11" xfId="16913" xr:uid="{100768EF-7817-47F2-B21C-3E4EE90776DE}"/>
    <cellStyle name="vGreenUp 3 11 2" xfId="36429" xr:uid="{9DADC9B3-363F-416E-B5C0-DAABA81D14C2}"/>
    <cellStyle name="vGreenUp 3 12" xfId="36430" xr:uid="{46705A2D-D59A-4664-9C97-76C5F848B028}"/>
    <cellStyle name="vGreenUp 3 2" xfId="16914" xr:uid="{5B6C6078-71BB-4BC9-8933-36B1A0993363}"/>
    <cellStyle name="vGreenUp 3 2 10" xfId="16915" xr:uid="{D3FAF801-EECC-4340-97C3-F9E560A72342}"/>
    <cellStyle name="vGreenUp 3 2 10 2" xfId="36431" xr:uid="{6B4790F3-064D-4017-906B-2554C85F0F74}"/>
    <cellStyle name="vGreenUp 3 2 11" xfId="36432" xr:uid="{C4FE33B0-3B46-4F71-9117-3A654ECB4CDD}"/>
    <cellStyle name="vGreenUp 3 2 2" xfId="16916" xr:uid="{A7C1768C-4F7A-4653-9739-D4B5E92ACA1F}"/>
    <cellStyle name="vGreenUp 3 2 2 10" xfId="36433" xr:uid="{B3572234-5D82-4449-AE7F-E69D373DFF86}"/>
    <cellStyle name="vGreenUp 3 2 2 2" xfId="16917" xr:uid="{3B303CB9-30F2-4B1A-AF30-0E56E5C261BF}"/>
    <cellStyle name="vGreenUp 3 2 2 2 2" xfId="36434" xr:uid="{6AA4101A-D117-4F21-AFFC-5DF69436A31D}"/>
    <cellStyle name="vGreenUp 3 2 2 3" xfId="16918" xr:uid="{7EC02612-FE9A-42CC-B7DC-9CE58BD4E232}"/>
    <cellStyle name="vGreenUp 3 2 2 3 2" xfId="36435" xr:uid="{2E22CC49-655B-40F2-854D-B3BC39849C93}"/>
    <cellStyle name="vGreenUp 3 2 2 4" xfId="16919" xr:uid="{A9D3815F-FE9D-4764-9EFB-1DACD4895CD0}"/>
    <cellStyle name="vGreenUp 3 2 2 4 2" xfId="36436" xr:uid="{9791FA5D-662D-4E28-88EB-75986396444A}"/>
    <cellStyle name="vGreenUp 3 2 2 5" xfId="16920" xr:uid="{F4A412DE-CF8E-4C67-926D-273D9445B223}"/>
    <cellStyle name="vGreenUp 3 2 2 5 2" xfId="36437" xr:uid="{F76FF542-355E-4108-BD65-B9A067111577}"/>
    <cellStyle name="vGreenUp 3 2 2 6" xfId="16921" xr:uid="{52E9DE7F-2B6B-4026-AB72-2E604D7A2794}"/>
    <cellStyle name="vGreenUp 3 2 2 6 2" xfId="36438" xr:uid="{41CE455C-D3D2-4F0C-843C-C8DB8CDA0BBD}"/>
    <cellStyle name="vGreenUp 3 2 2 7" xfId="16922" xr:uid="{53781D3C-195A-4419-B1D2-3E93B108473D}"/>
    <cellStyle name="vGreenUp 3 2 2 7 2" xfId="36439" xr:uid="{54CCC7A8-C164-46EA-BC3D-3D109FAC96D4}"/>
    <cellStyle name="vGreenUp 3 2 2 8" xfId="16923" xr:uid="{CCCE728B-0AD0-4F01-BF7F-6C94AA7C6078}"/>
    <cellStyle name="vGreenUp 3 2 2 8 2" xfId="36440" xr:uid="{62EEF83C-E37F-4890-959B-9477AD88518A}"/>
    <cellStyle name="vGreenUp 3 2 2 9" xfId="16924" xr:uid="{3F34D1F4-CF07-4A28-B75B-E9D85A83239E}"/>
    <cellStyle name="vGreenUp 3 2 2 9 2" xfId="36441" xr:uid="{8BCA203A-BBF1-4C46-82EE-B9877B069298}"/>
    <cellStyle name="vGreenUp 3 2 3" xfId="16925" xr:uid="{F9331C24-7D91-4990-BAD2-F037B1407FFF}"/>
    <cellStyle name="vGreenUp 3 2 3 2" xfId="36442" xr:uid="{6794A0BF-03FA-438A-9FE3-D4937B701DBC}"/>
    <cellStyle name="vGreenUp 3 2 4" xfId="16926" xr:uid="{338831CD-18A7-4D94-9DAC-B810A60E50EA}"/>
    <cellStyle name="vGreenUp 3 2 4 2" xfId="36443" xr:uid="{0DF6487D-25EE-4EF6-A6C1-5492E0128DC8}"/>
    <cellStyle name="vGreenUp 3 2 5" xfId="16927" xr:uid="{C062AD20-E1E7-48F1-A8EC-8530ABA69054}"/>
    <cellStyle name="vGreenUp 3 2 5 2" xfId="36444" xr:uid="{B07E642C-8232-4860-B787-48A92B154F49}"/>
    <cellStyle name="vGreenUp 3 2 6" xfId="16928" xr:uid="{B1CD8F80-718C-45E0-9D1A-C5DE671EA35B}"/>
    <cellStyle name="vGreenUp 3 2 6 2" xfId="36445" xr:uid="{93B35BE7-421D-47DC-B49F-8DFD40788094}"/>
    <cellStyle name="vGreenUp 3 2 7" xfId="16929" xr:uid="{7F769744-E4EC-4D7A-BA45-58F1F77DC223}"/>
    <cellStyle name="vGreenUp 3 2 7 2" xfId="36446" xr:uid="{BAEF38F9-4900-4EAF-AFF6-810A1F0F150D}"/>
    <cellStyle name="vGreenUp 3 2 8" xfId="16930" xr:uid="{EA098CEE-B9F8-4D2A-BF33-AFC2B9916C31}"/>
    <cellStyle name="vGreenUp 3 2 8 2" xfId="36447" xr:uid="{202E4FF2-C47E-4DBE-901F-1321CA8BB1DE}"/>
    <cellStyle name="vGreenUp 3 2 9" xfId="16931" xr:uid="{DB25BDA1-B570-4739-875D-3E43452E64EF}"/>
    <cellStyle name="vGreenUp 3 2 9 2" xfId="36448" xr:uid="{675AD856-A3DB-449D-9EDF-433FEF59284E}"/>
    <cellStyle name="vGreenUp 3 3" xfId="16932" xr:uid="{2B3CB7F4-1E0A-4748-AB28-DD6BDF5557FE}"/>
    <cellStyle name="vGreenUp 3 3 10" xfId="36449" xr:uid="{5F0A4BCA-87D1-4B32-AD63-BF0D152A0A27}"/>
    <cellStyle name="vGreenUp 3 3 2" xfId="16933" xr:uid="{40BCF44F-7A89-4B0E-AA4A-519E101F76BE}"/>
    <cellStyle name="vGreenUp 3 3 2 2" xfId="36450" xr:uid="{334788CD-1C73-4453-A2C5-C9D2B26C635D}"/>
    <cellStyle name="vGreenUp 3 3 3" xfId="16934" xr:uid="{58B8C645-2C1F-40C4-B601-0467C8E72CD7}"/>
    <cellStyle name="vGreenUp 3 3 3 2" xfId="36451" xr:uid="{1F2D1EE8-C3E6-4D6C-9DEA-6F3A1AF4A632}"/>
    <cellStyle name="vGreenUp 3 3 4" xfId="16935" xr:uid="{660A9948-EF87-4338-BBE9-A281875AB99C}"/>
    <cellStyle name="vGreenUp 3 3 4 2" xfId="36452" xr:uid="{F8723450-08CC-42DB-B228-A70494B0A3CC}"/>
    <cellStyle name="vGreenUp 3 3 5" xfId="16936" xr:uid="{5605BBB5-7411-4FBD-83DE-0AB29CB88195}"/>
    <cellStyle name="vGreenUp 3 3 5 2" xfId="36453" xr:uid="{9DFD1A8D-01D0-490D-AF05-EEBD4F4CB976}"/>
    <cellStyle name="vGreenUp 3 3 6" xfId="16937" xr:uid="{C841B561-E917-414D-9800-4E530A39B5A8}"/>
    <cellStyle name="vGreenUp 3 3 6 2" xfId="36454" xr:uid="{05EBC9E5-FC20-4849-AD2C-612144157D88}"/>
    <cellStyle name="vGreenUp 3 3 7" xfId="16938" xr:uid="{C6F6051E-E711-47FB-9F58-9E3C6C9C96FD}"/>
    <cellStyle name="vGreenUp 3 3 7 2" xfId="36455" xr:uid="{6B412001-48BA-4E40-A6D4-D08FFBAE6537}"/>
    <cellStyle name="vGreenUp 3 3 8" xfId="16939" xr:uid="{DA4CA46B-502B-49A3-B8CE-B87403687521}"/>
    <cellStyle name="vGreenUp 3 3 8 2" xfId="36456" xr:uid="{F7EE9AEC-ED30-4168-895B-AEAAD658B20C}"/>
    <cellStyle name="vGreenUp 3 3 9" xfId="16940" xr:uid="{1AE710E5-3D7D-42FA-888C-CEB40ACFEA0B}"/>
    <cellStyle name="vGreenUp 3 3 9 2" xfId="36457" xr:uid="{0837C22B-7BC0-487F-B11E-180100775026}"/>
    <cellStyle name="vGreenUp 3 4" xfId="16941" xr:uid="{B241CD4F-BF7B-425D-B4EF-30B0DCBFFBE7}"/>
    <cellStyle name="vGreenUp 3 4 2" xfId="36458" xr:uid="{7D406682-0F78-4463-9B14-C93F9EF02666}"/>
    <cellStyle name="vGreenUp 3 5" xfId="16942" xr:uid="{414443E7-B324-4702-98AF-1CB576A362F4}"/>
    <cellStyle name="vGreenUp 3 5 2" xfId="36459" xr:uid="{7D70A1D0-4C91-4E85-88DC-16EC80E43FD2}"/>
    <cellStyle name="vGreenUp 3 6" xfId="16943" xr:uid="{F0701736-C372-4EF8-8D9D-D5140B63197B}"/>
    <cellStyle name="vGreenUp 3 6 2" xfId="36460" xr:uid="{532B6B27-76D6-4804-A0FE-5A7B1AB66A45}"/>
    <cellStyle name="vGreenUp 3 7" xfId="16944" xr:uid="{923D180D-4A43-47FE-BC31-66F4A6DA4C68}"/>
    <cellStyle name="vGreenUp 3 7 2" xfId="36461" xr:uid="{A87FA9C3-2724-4372-A150-30A88404C7AB}"/>
    <cellStyle name="vGreenUp 3 8" xfId="16945" xr:uid="{9FA35D8F-8F7F-4D6F-BA0A-D71B80195B3C}"/>
    <cellStyle name="vGreenUp 3 8 2" xfId="36462" xr:uid="{65CA0358-30BD-448E-9D90-4F54E40BFA9C}"/>
    <cellStyle name="vGreenUp 3 9" xfId="16946" xr:uid="{049A1014-2B80-4109-B830-40AEF309C6E6}"/>
    <cellStyle name="vGreenUp 3 9 2" xfId="36463" xr:uid="{41568E5B-5751-4D0F-AECD-6508F4BCDAE7}"/>
    <cellStyle name="vGreenUp 4" xfId="16947" xr:uid="{19B9B61F-AA22-41C5-825D-0C274097CF28}"/>
    <cellStyle name="vGreenUp 4 10" xfId="16948" xr:uid="{5091BE87-E6FD-4D16-9131-7391B451ECCA}"/>
    <cellStyle name="vGreenUp 4 10 2" xfId="36464" xr:uid="{1F73474E-49EE-4BBC-8553-63914EC4BA17}"/>
    <cellStyle name="vGreenUp 4 11" xfId="36465" xr:uid="{8E6D141B-F6AF-491F-8C94-84515246797E}"/>
    <cellStyle name="vGreenUp 4 2" xfId="16949" xr:uid="{CC39701C-8A93-4ECB-9F11-2EFD6F1C5011}"/>
    <cellStyle name="vGreenUp 4 2 10" xfId="36466" xr:uid="{0BBF703E-7360-4182-9CF7-70A680842060}"/>
    <cellStyle name="vGreenUp 4 2 2" xfId="16950" xr:uid="{94DDDBAE-ED2F-4191-96D6-D174DDAAD1AF}"/>
    <cellStyle name="vGreenUp 4 2 2 2" xfId="36467" xr:uid="{A65A20A0-FAAA-4CF7-A0A8-952F05F505AA}"/>
    <cellStyle name="vGreenUp 4 2 3" xfId="16951" xr:uid="{937F6C5D-B7BE-48FC-A3D6-9748063BCB20}"/>
    <cellStyle name="vGreenUp 4 2 3 2" xfId="36468" xr:uid="{703BF4F4-7DD7-4A5D-A370-01887450E27A}"/>
    <cellStyle name="vGreenUp 4 2 4" xfId="16952" xr:uid="{041C69F1-73D7-4733-B618-E87EF2C27DCD}"/>
    <cellStyle name="vGreenUp 4 2 4 2" xfId="36469" xr:uid="{5D4CE786-D091-4508-87DD-AEEC1699C017}"/>
    <cellStyle name="vGreenUp 4 2 5" xfId="16953" xr:uid="{F90A0CA4-281F-449A-8E86-B94410462DAC}"/>
    <cellStyle name="vGreenUp 4 2 5 2" xfId="36470" xr:uid="{08F2ED81-7A72-4E1A-B93F-6E8EF0680419}"/>
    <cellStyle name="vGreenUp 4 2 6" xfId="16954" xr:uid="{B33EE8FF-132A-4C81-80B9-230140A34A92}"/>
    <cellStyle name="vGreenUp 4 2 6 2" xfId="36471" xr:uid="{996C7E07-27B4-42B6-8DAE-8BE597238BFF}"/>
    <cellStyle name="vGreenUp 4 2 7" xfId="16955" xr:uid="{8EF8DA77-2BF7-48FF-8CD1-13200276A210}"/>
    <cellStyle name="vGreenUp 4 2 7 2" xfId="36472" xr:uid="{82A4EDBA-4EC6-48DD-A98F-875D503BBF01}"/>
    <cellStyle name="vGreenUp 4 2 8" xfId="16956" xr:uid="{AB61DC17-49AF-423F-8CE6-4439E8A4A05B}"/>
    <cellStyle name="vGreenUp 4 2 8 2" xfId="36473" xr:uid="{03F168B1-1596-4A3E-A20F-96CAFB56B9B2}"/>
    <cellStyle name="vGreenUp 4 2 9" xfId="16957" xr:uid="{43C84775-9659-4582-A172-C8BB462AA032}"/>
    <cellStyle name="vGreenUp 4 2 9 2" xfId="36474" xr:uid="{2EBB9941-C308-40C8-899F-45F14BB99027}"/>
    <cellStyle name="vGreenUp 4 3" xfId="16958" xr:uid="{2BA26D5A-C646-46D2-B5E5-3D8A6373F861}"/>
    <cellStyle name="vGreenUp 4 3 2" xfId="36475" xr:uid="{768B996B-0DAA-4D28-B6CE-31DA236A8929}"/>
    <cellStyle name="vGreenUp 4 4" xfId="16959" xr:uid="{B8BB4C04-5C88-46CB-A00A-9ADE8B032177}"/>
    <cellStyle name="vGreenUp 4 4 2" xfId="36476" xr:uid="{43374E78-58CB-4C24-AEDB-78D8151D00A3}"/>
    <cellStyle name="vGreenUp 4 5" xfId="16960" xr:uid="{D01D524A-759B-46EA-948B-C74F12169ABC}"/>
    <cellStyle name="vGreenUp 4 5 2" xfId="36477" xr:uid="{3619092F-CBFB-4183-A2A0-80C442C6BB1E}"/>
    <cellStyle name="vGreenUp 4 6" xfId="16961" xr:uid="{77F2F541-334A-499E-81A5-384C7E2FEE9F}"/>
    <cellStyle name="vGreenUp 4 6 2" xfId="36478" xr:uid="{0476F80B-547E-4792-8901-8A0A16EA050C}"/>
    <cellStyle name="vGreenUp 4 7" xfId="16962" xr:uid="{D3DBD0B1-CCA9-497E-A17A-DF8C16BFDFB6}"/>
    <cellStyle name="vGreenUp 4 7 2" xfId="36479" xr:uid="{8BC5E234-E894-4439-830B-DD98783EC058}"/>
    <cellStyle name="vGreenUp 4 8" xfId="16963" xr:uid="{325580EC-DCF7-4A88-9EC9-E3E7791AB807}"/>
    <cellStyle name="vGreenUp 4 8 2" xfId="36480" xr:uid="{65F549D5-EA1D-4CEC-B4C1-7062E7266D15}"/>
    <cellStyle name="vGreenUp 4 9" xfId="16964" xr:uid="{8D10A8FE-81A1-4ECA-9B56-EE8F817BC35F}"/>
    <cellStyle name="vGreenUp 4 9 2" xfId="36481" xr:uid="{C1DAF112-A158-4BDF-982B-1229C0868465}"/>
    <cellStyle name="vGreenUp 5" xfId="16965" xr:uid="{BA25688B-C785-45B7-B6D4-6FA4101BB913}"/>
    <cellStyle name="vGreenUp 5 10" xfId="36482" xr:uid="{5A634AFC-FF2F-4594-BE76-9DE2D91BF404}"/>
    <cellStyle name="vGreenUp 5 2" xfId="16966" xr:uid="{B58E3C59-46C4-4E31-B0D2-326B8F27ABBE}"/>
    <cellStyle name="vGreenUp 5 2 2" xfId="36483" xr:uid="{510F2653-0E8E-4DB2-8771-D2548DCC6D41}"/>
    <cellStyle name="vGreenUp 5 3" xfId="16967" xr:uid="{0A0842CE-3A4E-4943-A33E-1E8BAA597C56}"/>
    <cellStyle name="vGreenUp 5 3 2" xfId="36484" xr:uid="{00A30F1A-54A3-4AC5-913F-47332EA11264}"/>
    <cellStyle name="vGreenUp 5 4" xfId="16968" xr:uid="{9D80A43E-BDEF-48BD-AF27-306E6EB75C4F}"/>
    <cellStyle name="vGreenUp 5 4 2" xfId="36485" xr:uid="{9980F4A0-8650-4C38-854A-9F76B0EF6038}"/>
    <cellStyle name="vGreenUp 5 5" xfId="16969" xr:uid="{040432EA-D122-45EF-A854-424C7AC17BA2}"/>
    <cellStyle name="vGreenUp 5 5 2" xfId="36486" xr:uid="{ED659B8C-D10A-49C4-92C2-9A257C65ABDD}"/>
    <cellStyle name="vGreenUp 5 6" xfId="16970" xr:uid="{A81E6A5D-E7FF-468D-A0EC-D9C8DFBE6008}"/>
    <cellStyle name="vGreenUp 5 6 2" xfId="36487" xr:uid="{F297A8B5-E736-4EEA-AABE-63ACA3466204}"/>
    <cellStyle name="vGreenUp 5 7" xfId="16971" xr:uid="{1A6FB36B-77B6-45B8-A095-BD8B791C7BE8}"/>
    <cellStyle name="vGreenUp 5 7 2" xfId="36488" xr:uid="{6685B30D-A8C5-4868-910C-7ED452EEECD9}"/>
    <cellStyle name="vGreenUp 5 8" xfId="16972" xr:uid="{B47AD8B9-A10D-44AA-9D1B-20EF6903CA9A}"/>
    <cellStyle name="vGreenUp 5 8 2" xfId="36489" xr:uid="{E5A000B8-EDBF-46AE-BEE5-32760822F940}"/>
    <cellStyle name="vGreenUp 5 9" xfId="16973" xr:uid="{ADE01497-42E3-4B3F-B911-E8B51667BC7A}"/>
    <cellStyle name="vGreenUp 5 9 2" xfId="36490" xr:uid="{4C1B0775-7FFC-403A-8E2D-402EE6FE1147}"/>
    <cellStyle name="vGreenUp 6" xfId="16974" xr:uid="{1DC411E9-E41C-46B0-8515-FC37BBD4D1A6}"/>
    <cellStyle name="vGreenUp 6 2" xfId="36491" xr:uid="{9D2E2564-3749-44C9-BA98-FB167B4963E3}"/>
    <cellStyle name="vGreenUp 7" xfId="16975" xr:uid="{D87A10B4-EE67-454B-9859-F43817C1E577}"/>
    <cellStyle name="vGreenUp 7 2" xfId="36492" xr:uid="{A6959927-CDB3-44BA-BA3C-5DE9AAAFF878}"/>
    <cellStyle name="vGreenUp 8" xfId="16976" xr:uid="{221FF172-9632-4611-98D4-70B89A0C28C0}"/>
    <cellStyle name="vGreenUp 8 2" xfId="36493" xr:uid="{4A032DB4-C586-4301-9CC5-28B1FCEBD7AC}"/>
    <cellStyle name="vGreenUp 9" xfId="16977" xr:uid="{C8C2D8C1-A6A6-484D-AD65-B56F91834C53}"/>
    <cellStyle name="vGreenUp 9 2" xfId="36494" xr:uid="{F98786DC-FE5E-4A84-B53D-C99C4F00BC55}"/>
    <cellStyle name="vGreenUp2" xfId="494" xr:uid="{3B48DEF7-8CEC-46C1-9713-2A3F9D4EC88F}"/>
    <cellStyle name="vGreenUp2 10" xfId="16978" xr:uid="{8ADC322A-4211-4CE6-943E-52D8BC462C53}"/>
    <cellStyle name="vGreenUp2 10 2" xfId="36495" xr:uid="{B18B535A-C50C-4142-8555-254641A21F9A}"/>
    <cellStyle name="vGreenUp2 11" xfId="16979" xr:uid="{1A153E79-B995-46FC-8733-6184F325512C}"/>
    <cellStyle name="vGreenUp2 11 2" xfId="36496" xr:uid="{10D896D9-8BC5-40EA-98B6-003412427DE1}"/>
    <cellStyle name="vGreenUp2 12" xfId="16980" xr:uid="{56724733-9DD8-46A0-A3A1-AE2620774819}"/>
    <cellStyle name="vGreenUp2 12 2" xfId="36497" xr:uid="{01A022B7-C7D4-4B28-9AC7-3CC27F3ADD13}"/>
    <cellStyle name="vGreenUp2 13" xfId="36498" xr:uid="{03E8806D-8E3B-4E18-B88F-C6AF856858CA}"/>
    <cellStyle name="vGreenUp2 2" xfId="16981" xr:uid="{9B5BAD8A-7B54-46B6-A2E2-7164087C5F41}"/>
    <cellStyle name="vGreenUp2 2 10" xfId="16982" xr:uid="{7EFF8AE1-D6EE-4512-A666-C4ED1B2577D7}"/>
    <cellStyle name="vGreenUp2 2 10 2" xfId="36499" xr:uid="{9A13D0B5-0D2F-4E29-8E71-6D64181CB9D9}"/>
    <cellStyle name="vGreenUp2 2 11" xfId="16983" xr:uid="{09D3295D-7F98-4BB8-9F35-E3B7FB274ADF}"/>
    <cellStyle name="vGreenUp2 2 11 2" xfId="36500" xr:uid="{E2AD2718-E582-4EEB-972C-6EA6D859E655}"/>
    <cellStyle name="vGreenUp2 2 12" xfId="36501" xr:uid="{B80B0932-AB9C-4AC6-9BF6-B877E2AC054E}"/>
    <cellStyle name="vGreenUp2 2 2" xfId="16984" xr:uid="{CF68C0AC-DF54-4EE2-8A28-13F91AD97EA9}"/>
    <cellStyle name="vGreenUp2 2 2 10" xfId="16985" xr:uid="{BBC7C0D4-4A64-4DE0-BF5C-5913823E9F46}"/>
    <cellStyle name="vGreenUp2 2 2 10 2" xfId="36502" xr:uid="{9D04D778-EB12-48BE-A8C7-D5BABE214DEB}"/>
    <cellStyle name="vGreenUp2 2 2 11" xfId="36503" xr:uid="{FF28AC76-173A-4673-A6CD-1A076E7D960F}"/>
    <cellStyle name="vGreenUp2 2 2 2" xfId="16986" xr:uid="{A7DC9413-4393-4A1B-BB2F-84CF0094AF30}"/>
    <cellStyle name="vGreenUp2 2 2 2 10" xfId="36504" xr:uid="{BA60FC34-42DC-4424-B516-ECCA26E02A35}"/>
    <cellStyle name="vGreenUp2 2 2 2 2" xfId="16987" xr:uid="{B1DF8A53-1B3B-43CA-9BD7-FF1EE4CEBDB8}"/>
    <cellStyle name="vGreenUp2 2 2 2 2 2" xfId="36505" xr:uid="{F8577E20-A5E3-4826-A510-DCA1204BE2D1}"/>
    <cellStyle name="vGreenUp2 2 2 2 3" xfId="16988" xr:uid="{165575C9-2DA4-4133-834E-ADDBDAC64E4B}"/>
    <cellStyle name="vGreenUp2 2 2 2 3 2" xfId="36506" xr:uid="{55E42D78-CE2E-425A-907D-5463EB4D81CD}"/>
    <cellStyle name="vGreenUp2 2 2 2 4" xfId="16989" xr:uid="{6606C6E2-EB61-4B8D-B44D-E28B3E36C52F}"/>
    <cellStyle name="vGreenUp2 2 2 2 4 2" xfId="36507" xr:uid="{48CF30E2-33A9-41B3-A19D-D1223DE86107}"/>
    <cellStyle name="vGreenUp2 2 2 2 5" xfId="16990" xr:uid="{7914A58E-B424-4CCA-AA42-7E4878F84C3B}"/>
    <cellStyle name="vGreenUp2 2 2 2 5 2" xfId="36508" xr:uid="{EDE0D8A7-571C-4886-BD50-2094985C928F}"/>
    <cellStyle name="vGreenUp2 2 2 2 6" xfId="16991" xr:uid="{A127752E-6889-480D-BFBF-94B4B9588A97}"/>
    <cellStyle name="vGreenUp2 2 2 2 6 2" xfId="36509" xr:uid="{9A544B61-6A40-49C7-9647-BFA023E231F6}"/>
    <cellStyle name="vGreenUp2 2 2 2 7" xfId="16992" xr:uid="{E9C21963-C686-48CC-B7E6-B4061FF817B6}"/>
    <cellStyle name="vGreenUp2 2 2 2 7 2" xfId="36510" xr:uid="{CE33B248-E7EF-453B-AAD0-3B3AC5302ADA}"/>
    <cellStyle name="vGreenUp2 2 2 2 8" xfId="16993" xr:uid="{DBB13DDA-27D3-41C4-B09E-94B2C7111AAB}"/>
    <cellStyle name="vGreenUp2 2 2 2 8 2" xfId="36511" xr:uid="{33FB79C5-46B3-4F8F-B89E-752A0E5E3F32}"/>
    <cellStyle name="vGreenUp2 2 2 2 9" xfId="16994" xr:uid="{5A4EF710-1510-40D4-9EAE-80DB3F3A0974}"/>
    <cellStyle name="vGreenUp2 2 2 2 9 2" xfId="36512" xr:uid="{79E87E3D-7546-4E85-9DDF-BB3088C70D2A}"/>
    <cellStyle name="vGreenUp2 2 2 3" xfId="16995" xr:uid="{C3C4FC34-8359-4D5B-A18D-B53B65F5E6CA}"/>
    <cellStyle name="vGreenUp2 2 2 3 2" xfId="36513" xr:uid="{111C5E3E-905B-49F8-B77C-62299D833184}"/>
    <cellStyle name="vGreenUp2 2 2 4" xfId="16996" xr:uid="{989D9185-0567-47FE-865D-3EBE4ABC790A}"/>
    <cellStyle name="vGreenUp2 2 2 4 2" xfId="36514" xr:uid="{B85B5B8F-EA26-49CF-9BA8-FA27A99C523B}"/>
    <cellStyle name="vGreenUp2 2 2 5" xfId="16997" xr:uid="{E788938C-8AD0-494E-8900-B901B17DFE2C}"/>
    <cellStyle name="vGreenUp2 2 2 5 2" xfId="36515" xr:uid="{D346F48B-FDB9-479A-AFD3-453A0A5470C5}"/>
    <cellStyle name="vGreenUp2 2 2 6" xfId="16998" xr:uid="{D651F683-A888-4117-A082-C135781F5B76}"/>
    <cellStyle name="vGreenUp2 2 2 6 2" xfId="36516" xr:uid="{67EADF60-5EE7-41FF-9C98-E5254E5B12D6}"/>
    <cellStyle name="vGreenUp2 2 2 7" xfId="16999" xr:uid="{B31F4C77-FB4C-4131-96EE-0E80125F48E8}"/>
    <cellStyle name="vGreenUp2 2 2 7 2" xfId="36517" xr:uid="{C9098769-184F-4233-9F3D-D60D823A8555}"/>
    <cellStyle name="vGreenUp2 2 2 8" xfId="17000" xr:uid="{78102800-6CB6-4DAA-A55B-CF0FAEEC2914}"/>
    <cellStyle name="vGreenUp2 2 2 8 2" xfId="36518" xr:uid="{BB8B60E9-9633-4384-8982-8C4FFDB33CC8}"/>
    <cellStyle name="vGreenUp2 2 2 9" xfId="17001" xr:uid="{3398D5E4-D72B-48A1-8734-6B2BFDE38EF0}"/>
    <cellStyle name="vGreenUp2 2 2 9 2" xfId="36519" xr:uid="{25DFC3F9-E3E2-4E73-9D3F-ECE5B7701B3B}"/>
    <cellStyle name="vGreenUp2 2 3" xfId="17002" xr:uid="{BA1AF6DC-ABE1-464B-B7FE-F70E028565F6}"/>
    <cellStyle name="vGreenUp2 2 3 10" xfId="36520" xr:uid="{C80AEE71-26EB-4D0B-9EC0-C1DE420AA5E0}"/>
    <cellStyle name="vGreenUp2 2 3 2" xfId="17003" xr:uid="{55FD60A6-B9B5-4F5E-93CA-57F13D54B03E}"/>
    <cellStyle name="vGreenUp2 2 3 2 2" xfId="36521" xr:uid="{EB8FFCB1-04DD-4159-92F9-08614FD8E61C}"/>
    <cellStyle name="vGreenUp2 2 3 3" xfId="17004" xr:uid="{87C50F5B-9581-4022-B9EC-C26841696709}"/>
    <cellStyle name="vGreenUp2 2 3 3 2" xfId="36522" xr:uid="{887DD149-AFA9-444F-84EB-5C969B1F2E01}"/>
    <cellStyle name="vGreenUp2 2 3 4" xfId="17005" xr:uid="{505BD656-1ED6-48AF-BA61-40BBD3B91043}"/>
    <cellStyle name="vGreenUp2 2 3 4 2" xfId="36523" xr:uid="{175AB1D6-9F35-48DB-B071-91CD25889441}"/>
    <cellStyle name="vGreenUp2 2 3 5" xfId="17006" xr:uid="{A0CEF4FC-2470-499E-824C-4AE9B7B01119}"/>
    <cellStyle name="vGreenUp2 2 3 5 2" xfId="36524" xr:uid="{4BD412BC-8D1B-4FD6-B0FA-226E32FECDDD}"/>
    <cellStyle name="vGreenUp2 2 3 6" xfId="17007" xr:uid="{680BC8E3-BDD4-48FF-B437-F0B7B88F8CAD}"/>
    <cellStyle name="vGreenUp2 2 3 6 2" xfId="36525" xr:uid="{1F5B3939-06F2-45AE-BED3-390D66742C58}"/>
    <cellStyle name="vGreenUp2 2 3 7" xfId="17008" xr:uid="{2CA7193E-452D-41A1-AFA5-EA8FF3BBEC12}"/>
    <cellStyle name="vGreenUp2 2 3 7 2" xfId="36526" xr:uid="{F00F50BB-63AB-4284-8B14-6957A97419E1}"/>
    <cellStyle name="vGreenUp2 2 3 8" xfId="17009" xr:uid="{9AA10B6C-58C2-457B-93F5-B12CCADC5356}"/>
    <cellStyle name="vGreenUp2 2 3 8 2" xfId="36527" xr:uid="{2A2F9958-5E30-4E9B-B597-A1F664816878}"/>
    <cellStyle name="vGreenUp2 2 3 9" xfId="17010" xr:uid="{3A700D8C-0808-4BAD-8231-19FE79793F19}"/>
    <cellStyle name="vGreenUp2 2 3 9 2" xfId="36528" xr:uid="{ED9E2A91-CDCA-481B-8E9F-D2F4C5A67FA0}"/>
    <cellStyle name="vGreenUp2 2 4" xfId="17011" xr:uid="{05ABC06C-088A-4CC7-999B-FB5400633A87}"/>
    <cellStyle name="vGreenUp2 2 4 2" xfId="36529" xr:uid="{F9DDF7E6-DCAF-4AAF-BD71-4859C3EFACA8}"/>
    <cellStyle name="vGreenUp2 2 5" xfId="17012" xr:uid="{79C24649-B16D-40B4-B019-8FD7B546F269}"/>
    <cellStyle name="vGreenUp2 2 5 2" xfId="36530" xr:uid="{EA6BFF48-C877-489C-AAE3-7F744EEE154E}"/>
    <cellStyle name="vGreenUp2 2 6" xfId="17013" xr:uid="{4477FDB6-45E4-4D59-A731-2D918251E831}"/>
    <cellStyle name="vGreenUp2 2 6 2" xfId="36531" xr:uid="{435122F6-077B-49B7-97A3-943F55B0D890}"/>
    <cellStyle name="vGreenUp2 2 7" xfId="17014" xr:uid="{F8FC26B8-2522-4DB4-98AD-E77C0C963465}"/>
    <cellStyle name="vGreenUp2 2 7 2" xfId="36532" xr:uid="{3029F097-766D-4BA5-9BB8-CCBAF0D5C2BF}"/>
    <cellStyle name="vGreenUp2 2 8" xfId="17015" xr:uid="{58325737-7561-47AD-B23A-3400E125740C}"/>
    <cellStyle name="vGreenUp2 2 8 2" xfId="36533" xr:uid="{B977AFD9-82B3-4E81-AB44-CEB1B71A0420}"/>
    <cellStyle name="vGreenUp2 2 9" xfId="17016" xr:uid="{22667343-DA3C-4E0A-9EC2-A605891CA014}"/>
    <cellStyle name="vGreenUp2 2 9 2" xfId="36534" xr:uid="{075A3D0B-9990-4FAD-8336-8F447584F406}"/>
    <cellStyle name="vGreenUp2 3" xfId="17017" xr:uid="{F4771DF7-CED6-4E82-B200-0C02750BBB23}"/>
    <cellStyle name="vGreenUp2 3 10" xfId="17018" xr:uid="{E46F58B6-476E-45F3-8692-87FAAC30626E}"/>
    <cellStyle name="vGreenUp2 3 10 2" xfId="36535" xr:uid="{C762A7F7-31AB-4CE0-B1CE-427C2AFD4AB5}"/>
    <cellStyle name="vGreenUp2 3 11" xfId="17019" xr:uid="{DB4AE087-4F36-46B9-AB13-41D0CA5F15D8}"/>
    <cellStyle name="vGreenUp2 3 11 2" xfId="36536" xr:uid="{5128181C-BDE9-4FA7-A4A2-3CC57A31767E}"/>
    <cellStyle name="vGreenUp2 3 12" xfId="36537" xr:uid="{A228625E-88CB-4A82-B33E-E0818E6E31A5}"/>
    <cellStyle name="vGreenUp2 3 2" xfId="17020" xr:uid="{3A4ACFEC-DC1A-4ADB-AB77-C1C7A3F3B35E}"/>
    <cellStyle name="vGreenUp2 3 2 10" xfId="17021" xr:uid="{E75E9CEE-0E8C-4786-9203-E990D95DC617}"/>
    <cellStyle name="vGreenUp2 3 2 10 2" xfId="36538" xr:uid="{1248385A-8D56-4927-BA7C-BFE700D901EF}"/>
    <cellStyle name="vGreenUp2 3 2 11" xfId="36539" xr:uid="{4321DA3F-C9C7-40A2-B10A-7146DE007B00}"/>
    <cellStyle name="vGreenUp2 3 2 2" xfId="17022" xr:uid="{4460CB7E-B049-4D63-B23A-FD8016F42F6A}"/>
    <cellStyle name="vGreenUp2 3 2 2 10" xfId="36540" xr:uid="{87B7D3C7-0F15-4F98-94F2-8D88F4916010}"/>
    <cellStyle name="vGreenUp2 3 2 2 2" xfId="17023" xr:uid="{4CF8DF38-9B84-47D3-9A0E-17A5E4A3E113}"/>
    <cellStyle name="vGreenUp2 3 2 2 2 2" xfId="36541" xr:uid="{E641B5E0-497B-4E8E-8DF8-BAB0F2EB8380}"/>
    <cellStyle name="vGreenUp2 3 2 2 3" xfId="17024" xr:uid="{D50D2622-818E-418E-92D2-658E036A7D49}"/>
    <cellStyle name="vGreenUp2 3 2 2 3 2" xfId="36542" xr:uid="{D9D476C7-6A9F-4BB7-AA1B-2C4E465977BE}"/>
    <cellStyle name="vGreenUp2 3 2 2 4" xfId="17025" xr:uid="{FB1697C6-22AE-48EB-A132-7F4C37849B6F}"/>
    <cellStyle name="vGreenUp2 3 2 2 4 2" xfId="36543" xr:uid="{82224807-46F6-4DDE-9F9A-0A634C372341}"/>
    <cellStyle name="vGreenUp2 3 2 2 5" xfId="17026" xr:uid="{6B77F9A2-80BB-4092-9F0A-12726D342079}"/>
    <cellStyle name="vGreenUp2 3 2 2 5 2" xfId="36544" xr:uid="{734D8FB2-BFCC-4FEB-8133-E701BFE62FE5}"/>
    <cellStyle name="vGreenUp2 3 2 2 6" xfId="17027" xr:uid="{1B6D1F81-D31E-425C-B8A4-0DE629B7775E}"/>
    <cellStyle name="vGreenUp2 3 2 2 6 2" xfId="36545" xr:uid="{90D45134-063C-485A-8383-D6FBB59E8F04}"/>
    <cellStyle name="vGreenUp2 3 2 2 7" xfId="17028" xr:uid="{29DBD93E-A8AA-412A-A3FA-5E55E211D744}"/>
    <cellStyle name="vGreenUp2 3 2 2 7 2" xfId="36546" xr:uid="{86876A50-50A2-47A6-B31B-6E961998F8A6}"/>
    <cellStyle name="vGreenUp2 3 2 2 8" xfId="17029" xr:uid="{9F993B32-8CDD-4C00-8968-5D7F862E7FD6}"/>
    <cellStyle name="vGreenUp2 3 2 2 8 2" xfId="36547" xr:uid="{BFD0FE8D-F142-4014-9F73-E04770F506D3}"/>
    <cellStyle name="vGreenUp2 3 2 2 9" xfId="17030" xr:uid="{3B926BB2-3600-44BA-A639-F55E9EE68F7B}"/>
    <cellStyle name="vGreenUp2 3 2 2 9 2" xfId="36548" xr:uid="{E88DAA77-25AF-4736-ADC1-F7B7A5FC8B59}"/>
    <cellStyle name="vGreenUp2 3 2 3" xfId="17031" xr:uid="{224E5157-16AC-473E-A70B-E9376F524520}"/>
    <cellStyle name="vGreenUp2 3 2 3 2" xfId="36549" xr:uid="{340E461D-183C-4293-AA24-817BF50A401F}"/>
    <cellStyle name="vGreenUp2 3 2 4" xfId="17032" xr:uid="{8C3E7FD2-1523-47C2-9473-5E1E4DC40FF8}"/>
    <cellStyle name="vGreenUp2 3 2 4 2" xfId="36550" xr:uid="{BAEB9A08-7791-405F-ADF0-E61ACCDF6AC8}"/>
    <cellStyle name="vGreenUp2 3 2 5" xfId="17033" xr:uid="{2A1CB5B1-3413-4108-9051-DEEF17B3C43D}"/>
    <cellStyle name="vGreenUp2 3 2 5 2" xfId="36551" xr:uid="{947534FB-DB4B-4AB8-9783-8EBFF1BC42D9}"/>
    <cellStyle name="vGreenUp2 3 2 6" xfId="17034" xr:uid="{592BDC7D-CDD1-4A4D-90D5-D11A0B84F3B6}"/>
    <cellStyle name="vGreenUp2 3 2 6 2" xfId="36552" xr:uid="{15627F55-E68C-4A47-9F95-7D7FC97DD8FC}"/>
    <cellStyle name="vGreenUp2 3 2 7" xfId="17035" xr:uid="{B5C67E3F-7145-4128-A640-5AEA0178411B}"/>
    <cellStyle name="vGreenUp2 3 2 7 2" xfId="36553" xr:uid="{63F8E446-6946-4EE2-8C7E-4AECAD245C47}"/>
    <cellStyle name="vGreenUp2 3 2 8" xfId="17036" xr:uid="{44A06806-5AC1-40AB-889F-EB5AAE3F7569}"/>
    <cellStyle name="vGreenUp2 3 2 8 2" xfId="36554" xr:uid="{06E536EF-DE41-48CF-8AAE-FA98F58DC0D2}"/>
    <cellStyle name="vGreenUp2 3 2 9" xfId="17037" xr:uid="{EF9FE48C-40ED-43FC-A374-AFBAE4519771}"/>
    <cellStyle name="vGreenUp2 3 2 9 2" xfId="36555" xr:uid="{C7DD4F31-49E3-4DF1-963A-85175B93368C}"/>
    <cellStyle name="vGreenUp2 3 3" xfId="17038" xr:uid="{05ED0377-6E77-4F14-8489-DC73554EC58D}"/>
    <cellStyle name="vGreenUp2 3 3 10" xfId="36556" xr:uid="{8B515AA6-DD63-497D-8B45-9398EE036128}"/>
    <cellStyle name="vGreenUp2 3 3 2" xfId="17039" xr:uid="{AF1B5672-D4C3-41F9-BBBD-C5EEE5EBA2F6}"/>
    <cellStyle name="vGreenUp2 3 3 2 2" xfId="36557" xr:uid="{B382C46E-D64A-49A9-9A98-E62885D501CE}"/>
    <cellStyle name="vGreenUp2 3 3 3" xfId="17040" xr:uid="{8BE69D9F-F8F9-4916-9E93-BCA79F455B7F}"/>
    <cellStyle name="vGreenUp2 3 3 3 2" xfId="36558" xr:uid="{C6B15D30-4C3D-4FC8-BE2C-6EF6BD85D70F}"/>
    <cellStyle name="vGreenUp2 3 3 4" xfId="17041" xr:uid="{785C54F7-E6FF-4481-A25E-423CEBE7E699}"/>
    <cellStyle name="vGreenUp2 3 3 4 2" xfId="36559" xr:uid="{43B83D6B-5E35-4E4E-99C4-FC0152310B2C}"/>
    <cellStyle name="vGreenUp2 3 3 5" xfId="17042" xr:uid="{B6E2D2B2-DC0F-42D4-94E9-0FA33A506D17}"/>
    <cellStyle name="vGreenUp2 3 3 5 2" xfId="36560" xr:uid="{032D679E-68C3-4D21-B5BF-5FFFFFDDC01A}"/>
    <cellStyle name="vGreenUp2 3 3 6" xfId="17043" xr:uid="{758B5DB0-9296-4A9B-942A-84302B9F3748}"/>
    <cellStyle name="vGreenUp2 3 3 6 2" xfId="36561" xr:uid="{42F3CC61-5080-4860-BBBA-208F335B2B47}"/>
    <cellStyle name="vGreenUp2 3 3 7" xfId="17044" xr:uid="{87E1912E-466C-4642-80CA-264DA26FA394}"/>
    <cellStyle name="vGreenUp2 3 3 7 2" xfId="36562" xr:uid="{5D2CE4D4-A7FC-4E2F-A350-0518E9C48DB1}"/>
    <cellStyle name="vGreenUp2 3 3 8" xfId="17045" xr:uid="{953F94A8-5288-4A0D-BC27-584DB456E424}"/>
    <cellStyle name="vGreenUp2 3 3 8 2" xfId="36563" xr:uid="{5AD4A5C6-4865-42F3-B61F-B7C4EC348DD5}"/>
    <cellStyle name="vGreenUp2 3 3 9" xfId="17046" xr:uid="{C45DEAA3-C422-4216-B331-DF111663361A}"/>
    <cellStyle name="vGreenUp2 3 3 9 2" xfId="36564" xr:uid="{7BEE6109-C16E-49B0-BCF6-67AA4E5F7A15}"/>
    <cellStyle name="vGreenUp2 3 4" xfId="17047" xr:uid="{67A32F92-7F66-47C2-AC5B-5760850B7098}"/>
    <cellStyle name="vGreenUp2 3 4 2" xfId="36565" xr:uid="{E3ABD739-3DBF-4E7F-A616-AC71286E7C2F}"/>
    <cellStyle name="vGreenUp2 3 5" xfId="17048" xr:uid="{D7C3AA21-E65F-47C5-BB00-586CFE4206C9}"/>
    <cellStyle name="vGreenUp2 3 5 2" xfId="36566" xr:uid="{9C59B945-AC66-4FA3-8796-F84C6D91B3FE}"/>
    <cellStyle name="vGreenUp2 3 6" xfId="17049" xr:uid="{671DEDD7-9DA1-4955-8238-71BCD9EA2F55}"/>
    <cellStyle name="vGreenUp2 3 6 2" xfId="36567" xr:uid="{2FDDF86B-13A5-4129-9C57-8E1F2391463E}"/>
    <cellStyle name="vGreenUp2 3 7" xfId="17050" xr:uid="{EDB199A7-93D1-4A02-B2C4-E1C39DEE964C}"/>
    <cellStyle name="vGreenUp2 3 7 2" xfId="36568" xr:uid="{5D064BB4-724D-4760-A302-1D9C12FCF74E}"/>
    <cellStyle name="vGreenUp2 3 8" xfId="17051" xr:uid="{F676BEBB-98EF-45D0-A7F8-9CE7B44D18F5}"/>
    <cellStyle name="vGreenUp2 3 8 2" xfId="36569" xr:uid="{8C98CD4A-01D1-4A1B-8A20-5A3904FAA6CB}"/>
    <cellStyle name="vGreenUp2 3 9" xfId="17052" xr:uid="{51E7C0DE-C32A-42C5-95B6-7D1EEF5083B1}"/>
    <cellStyle name="vGreenUp2 3 9 2" xfId="36570" xr:uid="{5BC661C7-888D-4F66-A0EA-843235400B54}"/>
    <cellStyle name="vGreenUp2 4" xfId="17053" xr:uid="{C0393588-4203-4148-B2F6-EB3EC23BB083}"/>
    <cellStyle name="vGreenUp2 4 10" xfId="17054" xr:uid="{6992870A-11DE-45D8-8CD4-959D203E09B2}"/>
    <cellStyle name="vGreenUp2 4 10 2" xfId="36571" xr:uid="{6026E441-212D-4481-87EC-E1CAB95E0A11}"/>
    <cellStyle name="vGreenUp2 4 11" xfId="36572" xr:uid="{0B3BD159-D6B0-4685-A797-2736B14BCB04}"/>
    <cellStyle name="vGreenUp2 4 2" xfId="17055" xr:uid="{25F62048-B445-48F0-A508-E9D2136265FE}"/>
    <cellStyle name="vGreenUp2 4 2 10" xfId="36573" xr:uid="{B984646D-7EAB-46A7-8EC7-A42A4744C26C}"/>
    <cellStyle name="vGreenUp2 4 2 2" xfId="17056" xr:uid="{B5CEC53A-D2EB-40A8-AB6C-DC687AD1FE06}"/>
    <cellStyle name="vGreenUp2 4 2 2 2" xfId="36574" xr:uid="{FEDC5184-1EE6-4817-8AF6-CEFC0D2A87AB}"/>
    <cellStyle name="vGreenUp2 4 2 3" xfId="17057" xr:uid="{F19B66EE-0E6D-4FC1-BC6C-7E297D389E93}"/>
    <cellStyle name="vGreenUp2 4 2 3 2" xfId="36575" xr:uid="{053D3A9F-C893-4FC5-917A-AF98650ABBC9}"/>
    <cellStyle name="vGreenUp2 4 2 4" xfId="17058" xr:uid="{8151A0D3-B3F1-4C88-8D81-C16C8AD851DF}"/>
    <cellStyle name="vGreenUp2 4 2 4 2" xfId="36576" xr:uid="{B015DC5B-5C88-45AB-A758-DEB86A7613EE}"/>
    <cellStyle name="vGreenUp2 4 2 5" xfId="17059" xr:uid="{09F3645B-198F-4E63-A99A-21810011112C}"/>
    <cellStyle name="vGreenUp2 4 2 5 2" xfId="36577" xr:uid="{6AD967AB-D13E-42EA-ABD1-DC67AC4DE91A}"/>
    <cellStyle name="vGreenUp2 4 2 6" xfId="17060" xr:uid="{58F0F7B4-C0F0-45EE-A22D-2B6D43C0DC5D}"/>
    <cellStyle name="vGreenUp2 4 2 6 2" xfId="36578" xr:uid="{33F30147-6FAE-452A-9697-C7F4FB91DC6C}"/>
    <cellStyle name="vGreenUp2 4 2 7" xfId="17061" xr:uid="{2DD8B91B-4DD2-4ED3-AE45-29B6B3D2A92C}"/>
    <cellStyle name="vGreenUp2 4 2 7 2" xfId="36579" xr:uid="{EB78475C-26A1-4C23-9277-410FA60B1509}"/>
    <cellStyle name="vGreenUp2 4 2 8" xfId="17062" xr:uid="{0BB5DE1B-B461-499E-AA6F-9981B115DACF}"/>
    <cellStyle name="vGreenUp2 4 2 8 2" xfId="36580" xr:uid="{CE1C052B-8099-47F2-A455-E61F630CAA43}"/>
    <cellStyle name="vGreenUp2 4 2 9" xfId="17063" xr:uid="{E95B2F3C-5C0A-4A90-8CF2-BF5D5CFA5B3C}"/>
    <cellStyle name="vGreenUp2 4 2 9 2" xfId="36581" xr:uid="{7B71C924-E846-40A9-BB4B-5316D45BEE2D}"/>
    <cellStyle name="vGreenUp2 4 3" xfId="17064" xr:uid="{4A7A72E0-7D76-4C38-914B-15FC983EC4AB}"/>
    <cellStyle name="vGreenUp2 4 3 2" xfId="36582" xr:uid="{06569EE2-DCCF-4517-A246-A89A1099EB72}"/>
    <cellStyle name="vGreenUp2 4 4" xfId="17065" xr:uid="{FF0B9446-3F90-4142-B4AA-010AE2935E25}"/>
    <cellStyle name="vGreenUp2 4 4 2" xfId="36583" xr:uid="{65AB5262-59BA-4756-9549-CEDFA5079909}"/>
    <cellStyle name="vGreenUp2 4 5" xfId="17066" xr:uid="{9EF55C6D-60FD-4934-B070-AFFF85F68672}"/>
    <cellStyle name="vGreenUp2 4 5 2" xfId="36584" xr:uid="{5FCE8BD3-79ED-4581-8EE2-1C425D819D69}"/>
    <cellStyle name="vGreenUp2 4 6" xfId="17067" xr:uid="{7BB249E9-D28C-4CBB-BAD6-38C5BFB00C39}"/>
    <cellStyle name="vGreenUp2 4 6 2" xfId="36585" xr:uid="{A6D884A0-2BE9-4BFA-9FFE-04C280EE297C}"/>
    <cellStyle name="vGreenUp2 4 7" xfId="17068" xr:uid="{D2DF9571-1D31-4D9A-A8DC-2A48F3C6774A}"/>
    <cellStyle name="vGreenUp2 4 7 2" xfId="36586" xr:uid="{744DFE54-0014-44A8-A525-EB413048A721}"/>
    <cellStyle name="vGreenUp2 4 8" xfId="17069" xr:uid="{11B805B8-8AB1-4A1B-9469-DD0968A4E61A}"/>
    <cellStyle name="vGreenUp2 4 8 2" xfId="36587" xr:uid="{C0DE13CE-C420-49F2-8916-2E3E78CA6E23}"/>
    <cellStyle name="vGreenUp2 4 9" xfId="17070" xr:uid="{C0F6D726-0382-4EE7-9714-DB38F943C251}"/>
    <cellStyle name="vGreenUp2 4 9 2" xfId="36588" xr:uid="{7AB2B7FE-0BAE-42D0-8F76-470694C08F7F}"/>
    <cellStyle name="vGreenUp2 5" xfId="17071" xr:uid="{9B18CA40-929D-41E4-8E77-0A31BE1AE901}"/>
    <cellStyle name="vGreenUp2 5 10" xfId="36589" xr:uid="{22D50998-7351-48AE-90CB-144C887335F4}"/>
    <cellStyle name="vGreenUp2 5 2" xfId="17072" xr:uid="{795930CD-7697-4CA1-B264-DCBF878BDA01}"/>
    <cellStyle name="vGreenUp2 5 2 2" xfId="36590" xr:uid="{963D48F3-2758-42BC-979A-2B176B7F1C04}"/>
    <cellStyle name="vGreenUp2 5 3" xfId="17073" xr:uid="{455B5D67-7B54-431B-B306-0527CA9CFF17}"/>
    <cellStyle name="vGreenUp2 5 3 2" xfId="36591" xr:uid="{DDDC1D87-9EC8-4C4D-AF5F-3663D4AE892D}"/>
    <cellStyle name="vGreenUp2 5 4" xfId="17074" xr:uid="{02DD4997-2654-4506-A59B-B601885D5FD0}"/>
    <cellStyle name="vGreenUp2 5 4 2" xfId="36592" xr:uid="{F8282583-DAAE-4C65-BC74-70C5A061DF9F}"/>
    <cellStyle name="vGreenUp2 5 5" xfId="17075" xr:uid="{830FAEE6-6C7C-41C1-A9BF-BDFC7C7881E8}"/>
    <cellStyle name="vGreenUp2 5 5 2" xfId="36593" xr:uid="{26EBE330-3758-45A6-864E-CD4CEC4495CB}"/>
    <cellStyle name="vGreenUp2 5 6" xfId="17076" xr:uid="{86A08062-777A-4973-9104-80B768440A86}"/>
    <cellStyle name="vGreenUp2 5 6 2" xfId="36594" xr:uid="{99EB7422-EBE5-4095-82C7-D6894DAFE649}"/>
    <cellStyle name="vGreenUp2 5 7" xfId="17077" xr:uid="{DEADFBE2-930E-45ED-9CED-8C94CA31F8FF}"/>
    <cellStyle name="vGreenUp2 5 7 2" xfId="36595" xr:uid="{18E95730-17C1-4321-9974-370FB617A3E8}"/>
    <cellStyle name="vGreenUp2 5 8" xfId="17078" xr:uid="{F6B51E97-923A-4C2E-8FD2-8F789F433445}"/>
    <cellStyle name="vGreenUp2 5 8 2" xfId="36596" xr:uid="{2B7DC7D6-2376-4795-9F65-4445568ADDE9}"/>
    <cellStyle name="vGreenUp2 5 9" xfId="17079" xr:uid="{32E647CF-7E4E-41D2-8029-634FB1E29CCC}"/>
    <cellStyle name="vGreenUp2 5 9 2" xfId="36597" xr:uid="{47C7AD9B-B45A-46F4-983F-9112E5F4099E}"/>
    <cellStyle name="vGreenUp2 6" xfId="17080" xr:uid="{3C9BD4E9-796D-4A1A-A856-B228BA6505B2}"/>
    <cellStyle name="vGreenUp2 6 2" xfId="36598" xr:uid="{21C24510-944E-4441-A482-F692F54ADAD1}"/>
    <cellStyle name="vGreenUp2 7" xfId="17081" xr:uid="{D8D031B3-9540-4190-9F58-3031D819FF86}"/>
    <cellStyle name="vGreenUp2 7 2" xfId="36599" xr:uid="{11CE603E-4A2B-48DB-BBE0-17ED10EDD09A}"/>
    <cellStyle name="vGreenUp2 8" xfId="17082" xr:uid="{C1B734A9-9F79-4CCF-9C93-1EDC0018482C}"/>
    <cellStyle name="vGreenUp2 8 2" xfId="36600" xr:uid="{B01A520C-E1DD-4281-A773-F105D381592A}"/>
    <cellStyle name="vGreenUp2 9" xfId="17083" xr:uid="{88D552B9-BD1D-42DF-B5C2-761D10316BC4}"/>
    <cellStyle name="vGreenUp2 9 2" xfId="36601" xr:uid="{204E2BCC-9CB0-41C9-8F5A-1C607BF36ACB}"/>
    <cellStyle name="vGrey" xfId="495" xr:uid="{F5564DCA-5002-4274-BB5A-AC722694361A}"/>
    <cellStyle name="vGrey 10" xfId="17084" xr:uid="{F6B07934-94DD-43A0-9A3B-828727BC4374}"/>
    <cellStyle name="vGrey 10 2" xfId="36602" xr:uid="{50119843-1388-4D34-920E-74DA5E1C5E9D}"/>
    <cellStyle name="vGrey 11" xfId="17085" xr:uid="{E04C789D-693C-45F7-83A4-6649694B2568}"/>
    <cellStyle name="vGrey 11 2" xfId="36603" xr:uid="{36728540-F101-4BF2-82B3-E026F0FDCEDF}"/>
    <cellStyle name="vGrey 12" xfId="17086" xr:uid="{F3AD8037-56BD-44C6-9D1E-6F6AFF556D73}"/>
    <cellStyle name="vGrey 12 2" xfId="36604" xr:uid="{1DFA3813-B6B8-48F0-8CD1-9F8692EB05BE}"/>
    <cellStyle name="vGrey 13" xfId="36605" xr:uid="{FFEF60E4-089F-4D8D-8753-35AAF062DD7C}"/>
    <cellStyle name="vGrey 2" xfId="17087" xr:uid="{FCBFFE4D-F443-45DC-9CCD-B0C41C427C0D}"/>
    <cellStyle name="vGrey 2 10" xfId="17088" xr:uid="{279ABA78-9632-4A0E-AC1A-5E18BC4093C5}"/>
    <cellStyle name="vGrey 2 10 2" xfId="36606" xr:uid="{6B6B4873-C23B-4A23-AFC9-34DCF57DC1EA}"/>
    <cellStyle name="vGrey 2 11" xfId="17089" xr:uid="{DC6EB9F8-5155-4DC4-952B-ACE2390033D7}"/>
    <cellStyle name="vGrey 2 11 2" xfId="36607" xr:uid="{527DD504-2199-47C9-AFDE-FEF4F8D40968}"/>
    <cellStyle name="vGrey 2 12" xfId="36608" xr:uid="{70CAEFA8-0428-4EC4-9B21-CE905394221E}"/>
    <cellStyle name="vGrey 2 2" xfId="17090" xr:uid="{CF296496-75E6-491D-A6C6-4D36A7E904BA}"/>
    <cellStyle name="vGrey 2 2 10" xfId="17091" xr:uid="{CA349F18-A4EA-42CE-B165-D545BC363508}"/>
    <cellStyle name="vGrey 2 2 10 2" xfId="36609" xr:uid="{E7BA61AD-9D83-4291-9BE6-D1FB7B57B2B1}"/>
    <cellStyle name="vGrey 2 2 11" xfId="36610" xr:uid="{D3727190-2EF3-4B9D-9735-B2BE0ACC6501}"/>
    <cellStyle name="vGrey 2 2 2" xfId="17092" xr:uid="{A3335DF3-856E-482E-8776-D448A4C8A690}"/>
    <cellStyle name="vGrey 2 2 2 10" xfId="36611" xr:uid="{13D2858B-851A-4AC7-AE89-CA042ABAF6EF}"/>
    <cellStyle name="vGrey 2 2 2 2" xfId="17093" xr:uid="{E6D1CCB6-7E32-4D88-9660-F33246A06766}"/>
    <cellStyle name="vGrey 2 2 2 2 2" xfId="36612" xr:uid="{31F2F2CF-500A-454D-9A92-EAFA15D8F052}"/>
    <cellStyle name="vGrey 2 2 2 3" xfId="17094" xr:uid="{695E8B43-237E-4AA7-8525-0CF91CAEDA78}"/>
    <cellStyle name="vGrey 2 2 2 3 2" xfId="36613" xr:uid="{E05CC225-5BC3-4725-96BA-40EF79F7315B}"/>
    <cellStyle name="vGrey 2 2 2 4" xfId="17095" xr:uid="{35C8A8E3-6167-40B0-A9A2-EDD0152400B2}"/>
    <cellStyle name="vGrey 2 2 2 4 2" xfId="36614" xr:uid="{B55D69CD-8DB0-44BE-BA62-E99F1EAB7C5D}"/>
    <cellStyle name="vGrey 2 2 2 5" xfId="17096" xr:uid="{027E68B6-DFB8-4F32-9334-6DFF3EEC95AE}"/>
    <cellStyle name="vGrey 2 2 2 5 2" xfId="36615" xr:uid="{9DF60722-97B4-4D99-80BB-51E86342CEAC}"/>
    <cellStyle name="vGrey 2 2 2 6" xfId="17097" xr:uid="{4191D931-B797-416F-BEC7-7C05904CFC2F}"/>
    <cellStyle name="vGrey 2 2 2 6 2" xfId="36616" xr:uid="{AE9D02EA-D354-4D04-8557-EC4CD0D6C043}"/>
    <cellStyle name="vGrey 2 2 2 7" xfId="17098" xr:uid="{B9495FA5-18DC-45C5-9574-72870338DAC1}"/>
    <cellStyle name="vGrey 2 2 2 7 2" xfId="36617" xr:uid="{FA004129-B14C-4C40-B144-96792C1159D4}"/>
    <cellStyle name="vGrey 2 2 2 8" xfId="17099" xr:uid="{76279CF9-D0FD-4698-91ED-28BD66DA8799}"/>
    <cellStyle name="vGrey 2 2 2 8 2" xfId="36618" xr:uid="{94CAE5B8-2323-4BBE-BA0A-5B0B1DA24BCA}"/>
    <cellStyle name="vGrey 2 2 2 9" xfId="17100" xr:uid="{B7E59DB0-29DE-4663-B56E-23B776039FB6}"/>
    <cellStyle name="vGrey 2 2 2 9 2" xfId="36619" xr:uid="{D7FB67BF-CF34-49A1-8FCA-BC0EED530950}"/>
    <cellStyle name="vGrey 2 2 3" xfId="17101" xr:uid="{5D3974C9-5C3D-4683-855D-57185D00DB6C}"/>
    <cellStyle name="vGrey 2 2 3 2" xfId="36620" xr:uid="{C9372261-C44F-45A5-9BF0-E3D87BB72E7D}"/>
    <cellStyle name="vGrey 2 2 4" xfId="17102" xr:uid="{847607A4-1ADB-4B92-B5B5-564C016E0B3F}"/>
    <cellStyle name="vGrey 2 2 4 2" xfId="36621" xr:uid="{1A4B53D4-03B9-4426-BB44-84B0490CDDD8}"/>
    <cellStyle name="vGrey 2 2 5" xfId="17103" xr:uid="{C1DB2D29-909B-4753-AB29-C33E1C348467}"/>
    <cellStyle name="vGrey 2 2 5 2" xfId="36622" xr:uid="{5B463BF0-8E36-448F-966E-B221F2827533}"/>
    <cellStyle name="vGrey 2 2 6" xfId="17104" xr:uid="{ACC82242-B6D5-4EAF-8B30-8A683595288F}"/>
    <cellStyle name="vGrey 2 2 6 2" xfId="36623" xr:uid="{32B747EC-6B1C-42F9-8934-C925CA436B11}"/>
    <cellStyle name="vGrey 2 2 7" xfId="17105" xr:uid="{7D54A0D5-0717-4317-B293-462B12872D95}"/>
    <cellStyle name="vGrey 2 2 7 2" xfId="36624" xr:uid="{639467AE-C96A-412C-A655-2FB1BC5026FA}"/>
    <cellStyle name="vGrey 2 2 8" xfId="17106" xr:uid="{073E573B-6027-44AA-90D0-9F79CE276013}"/>
    <cellStyle name="vGrey 2 2 8 2" xfId="36625" xr:uid="{6798286C-5CE3-429D-BDE4-0D07AB897609}"/>
    <cellStyle name="vGrey 2 2 9" xfId="17107" xr:uid="{6FA2CF78-4CC0-4671-8B02-AC591A7A8939}"/>
    <cellStyle name="vGrey 2 2 9 2" xfId="36626" xr:uid="{56B71206-EA46-40EA-ADCD-EBC9559596F5}"/>
    <cellStyle name="vGrey 2 3" xfId="17108" xr:uid="{EC0A7406-B1AA-472B-92FE-EDBBAA0B183E}"/>
    <cellStyle name="vGrey 2 3 10" xfId="36627" xr:uid="{A8BD0D31-D8B1-4172-817C-B20F914300C3}"/>
    <cellStyle name="vGrey 2 3 2" xfId="17109" xr:uid="{C88767EF-DE31-48BD-BAF0-4D69C8F18132}"/>
    <cellStyle name="vGrey 2 3 2 2" xfId="36628" xr:uid="{7DFDA2CD-B3E4-4297-8FAF-94966025B6C3}"/>
    <cellStyle name="vGrey 2 3 3" xfId="17110" xr:uid="{611C194B-1483-4F00-8B65-23462F3AD220}"/>
    <cellStyle name="vGrey 2 3 3 2" xfId="36629" xr:uid="{9A15D545-3F8E-495F-99DC-CB806B8DFB0B}"/>
    <cellStyle name="vGrey 2 3 4" xfId="17111" xr:uid="{197E14D8-AF36-4C0D-AA20-C57E10891D2E}"/>
    <cellStyle name="vGrey 2 3 4 2" xfId="36630" xr:uid="{033C84E5-28A8-4C3C-AF10-7D8EF4C9CA13}"/>
    <cellStyle name="vGrey 2 3 5" xfId="17112" xr:uid="{EEF2A4B6-283D-4D03-AFAF-FB75C0428C85}"/>
    <cellStyle name="vGrey 2 3 5 2" xfId="36631" xr:uid="{12E504CA-9C4F-4701-B164-69540C34C9B3}"/>
    <cellStyle name="vGrey 2 3 6" xfId="17113" xr:uid="{27126F1D-CD77-4C96-80CA-510D23793A0E}"/>
    <cellStyle name="vGrey 2 3 6 2" xfId="36632" xr:uid="{221B47C1-FC92-40AD-BA9F-3E93DB533348}"/>
    <cellStyle name="vGrey 2 3 7" xfId="17114" xr:uid="{63DE84DD-C504-4CBC-9ED2-38D2A06E5300}"/>
    <cellStyle name="vGrey 2 3 7 2" xfId="36633" xr:uid="{DC261208-FC5D-45E1-8412-0F6FF8F549C4}"/>
    <cellStyle name="vGrey 2 3 8" xfId="17115" xr:uid="{8E6CA303-217E-4E15-B4C4-E7F1487207E0}"/>
    <cellStyle name="vGrey 2 3 8 2" xfId="36634" xr:uid="{40941C82-EE13-443F-9247-446B60078B40}"/>
    <cellStyle name="vGrey 2 3 9" xfId="17116" xr:uid="{9858A862-5474-4B02-8524-8A35BB20DE54}"/>
    <cellStyle name="vGrey 2 3 9 2" xfId="36635" xr:uid="{07029401-EA61-4701-82CA-18C113D60CF9}"/>
    <cellStyle name="vGrey 2 4" xfId="17117" xr:uid="{4736B122-D39E-4380-86AB-8AEB25BC9C3C}"/>
    <cellStyle name="vGrey 2 4 2" xfId="36636" xr:uid="{059F303E-1D04-4D5E-9451-92905A4C75B9}"/>
    <cellStyle name="vGrey 2 5" xfId="17118" xr:uid="{4D146313-8603-489D-AE8D-63BC7417D207}"/>
    <cellStyle name="vGrey 2 5 2" xfId="36637" xr:uid="{56C2A3BE-8306-46F8-918E-A8583CC8DC1C}"/>
    <cellStyle name="vGrey 2 6" xfId="17119" xr:uid="{6DF9C7DC-9FEE-434C-B1D9-3334FC602197}"/>
    <cellStyle name="vGrey 2 6 2" xfId="36638" xr:uid="{9D05D9F2-8A38-473A-A9C4-B440DCC51D70}"/>
    <cellStyle name="vGrey 2 7" xfId="17120" xr:uid="{10F384D4-41C3-4BE5-A0BF-C8435F0A31DC}"/>
    <cellStyle name="vGrey 2 7 2" xfId="36639" xr:uid="{EFA8C98F-A588-4A2A-B04B-1C2E1B558FEC}"/>
    <cellStyle name="vGrey 2 8" xfId="17121" xr:uid="{C76DFE0B-1982-4B77-908F-0D2C7FA9ADFD}"/>
    <cellStyle name="vGrey 2 8 2" xfId="36640" xr:uid="{0CDC6761-1ACE-49B6-9F17-C36C02F89EC9}"/>
    <cellStyle name="vGrey 2 9" xfId="17122" xr:uid="{B343572E-2190-4790-8A32-BC08CE671D53}"/>
    <cellStyle name="vGrey 2 9 2" xfId="36641" xr:uid="{C65E9A3C-FFEE-41A5-BB47-43FE8DA5C7CF}"/>
    <cellStyle name="vGrey 3" xfId="17123" xr:uid="{C45893D1-FC2F-4418-8D95-C3256C27FF6B}"/>
    <cellStyle name="vGrey 3 10" xfId="17124" xr:uid="{C541B245-C4BD-44A7-9059-FDAE842446D1}"/>
    <cellStyle name="vGrey 3 10 2" xfId="36642" xr:uid="{364166C2-156A-4EE9-BF69-CDD436A4CB85}"/>
    <cellStyle name="vGrey 3 11" xfId="17125" xr:uid="{C68625B1-5F09-4F40-84B3-441167CF996A}"/>
    <cellStyle name="vGrey 3 11 2" xfId="36643" xr:uid="{7FEE64F4-FADC-4E4F-ADC3-BC2AA2749633}"/>
    <cellStyle name="vGrey 3 12" xfId="36644" xr:uid="{C8AD71C7-2620-46BF-B64A-5F4179ADEA59}"/>
    <cellStyle name="vGrey 3 2" xfId="17126" xr:uid="{C93B8776-E0DA-4747-B28A-CB5F13AC7246}"/>
    <cellStyle name="vGrey 3 2 10" xfId="17127" xr:uid="{2E8071C0-CD89-43F8-9BFD-29755957ED3D}"/>
    <cellStyle name="vGrey 3 2 10 2" xfId="36645" xr:uid="{DEE09970-CDE8-4AA1-9FB3-F6992D019509}"/>
    <cellStyle name="vGrey 3 2 11" xfId="36646" xr:uid="{553DDB2C-8BA3-4AED-AA20-597265E2BA66}"/>
    <cellStyle name="vGrey 3 2 2" xfId="17128" xr:uid="{FE8274A8-35DB-450C-8ED4-C79E87678A91}"/>
    <cellStyle name="vGrey 3 2 2 10" xfId="36647" xr:uid="{24C512C8-2817-4D08-8D07-B246712C8D6C}"/>
    <cellStyle name="vGrey 3 2 2 2" xfId="17129" xr:uid="{B721959F-6F0C-4896-AECB-443BAE556859}"/>
    <cellStyle name="vGrey 3 2 2 2 2" xfId="36648" xr:uid="{334D954B-146E-4D1A-AF2C-B04DB964EA16}"/>
    <cellStyle name="vGrey 3 2 2 3" xfId="17130" xr:uid="{C9E0CFD3-256E-4F3B-ABF8-91C01C40E094}"/>
    <cellStyle name="vGrey 3 2 2 3 2" xfId="36649" xr:uid="{6B921464-AA17-483C-A65D-9046ADD64BBD}"/>
    <cellStyle name="vGrey 3 2 2 4" xfId="17131" xr:uid="{7C232404-DD83-4337-A102-A0810CD259FC}"/>
    <cellStyle name="vGrey 3 2 2 4 2" xfId="36650" xr:uid="{8BBF1B4C-5681-4156-B1AD-45D9F5114A9B}"/>
    <cellStyle name="vGrey 3 2 2 5" xfId="17132" xr:uid="{044174C6-6ECE-475C-BC50-BE640AC67B05}"/>
    <cellStyle name="vGrey 3 2 2 5 2" xfId="36651" xr:uid="{A8AC3030-F2BA-4485-8EBA-919C9297E993}"/>
    <cellStyle name="vGrey 3 2 2 6" xfId="17133" xr:uid="{F30D035E-3AEE-4B73-A5D7-6E2C3587A036}"/>
    <cellStyle name="vGrey 3 2 2 6 2" xfId="36652" xr:uid="{AC6E0DED-71E4-4020-AFB0-CBF078C2CF51}"/>
    <cellStyle name="vGrey 3 2 2 7" xfId="17134" xr:uid="{CFF7039C-0299-4B87-8373-E3E70CE64AA9}"/>
    <cellStyle name="vGrey 3 2 2 7 2" xfId="36653" xr:uid="{55EA8E9A-8713-4364-BF5A-DC679BE8864E}"/>
    <cellStyle name="vGrey 3 2 2 8" xfId="17135" xr:uid="{D87C6CF7-7815-4E39-956F-860808164AE9}"/>
    <cellStyle name="vGrey 3 2 2 8 2" xfId="36654" xr:uid="{D156D5AA-00A8-41B8-B85E-C220D79EA42E}"/>
    <cellStyle name="vGrey 3 2 2 9" xfId="17136" xr:uid="{60D21B7A-85AC-44FE-A93D-DBCC05F3BE0F}"/>
    <cellStyle name="vGrey 3 2 2 9 2" xfId="36655" xr:uid="{0DAAE556-F863-4A55-9C4A-5000185BAB13}"/>
    <cellStyle name="vGrey 3 2 3" xfId="17137" xr:uid="{28E7B70F-09C7-4003-9B2D-340DA43A40DC}"/>
    <cellStyle name="vGrey 3 2 3 2" xfId="36656" xr:uid="{8F9A21C9-85F6-4F5E-8859-458C0C2AA447}"/>
    <cellStyle name="vGrey 3 2 4" xfId="17138" xr:uid="{F8658485-1790-4E1C-A96D-7185597EC828}"/>
    <cellStyle name="vGrey 3 2 4 2" xfId="36657" xr:uid="{58A32C61-D1D8-4801-8A83-CA69ECD10769}"/>
    <cellStyle name="vGrey 3 2 5" xfId="17139" xr:uid="{3E8F70BC-E790-49E2-AB15-9C050EEFACE3}"/>
    <cellStyle name="vGrey 3 2 5 2" xfId="36658" xr:uid="{8ECE1F45-F3F3-4160-AFD3-7A535B4FA8DF}"/>
    <cellStyle name="vGrey 3 2 6" xfId="17140" xr:uid="{D178C650-7146-47F7-8D40-D5ED08F4D631}"/>
    <cellStyle name="vGrey 3 2 6 2" xfId="36659" xr:uid="{C0881360-E6C5-455E-B20B-F6BDED6BAC21}"/>
    <cellStyle name="vGrey 3 2 7" xfId="17141" xr:uid="{ADDDBE8B-7DB7-4CCA-B971-5932A6A57CE3}"/>
    <cellStyle name="vGrey 3 2 7 2" xfId="36660" xr:uid="{98B3E44D-6AF0-4132-9093-A62AD7BAD7A9}"/>
    <cellStyle name="vGrey 3 2 8" xfId="17142" xr:uid="{B41009D0-FEBD-4F47-B04A-1B054C21C465}"/>
    <cellStyle name="vGrey 3 2 8 2" xfId="36661" xr:uid="{9CF21C64-A836-40A3-AAFC-A89BB6CF7518}"/>
    <cellStyle name="vGrey 3 2 9" xfId="17143" xr:uid="{FD9907CE-7A89-4207-A370-D4349A3D2E59}"/>
    <cellStyle name="vGrey 3 2 9 2" xfId="36662" xr:uid="{1C5A1D4C-75B0-4ED4-B1AE-0C82736181AC}"/>
    <cellStyle name="vGrey 3 3" xfId="17144" xr:uid="{E9BDDC48-720B-49F3-B918-4A3E3C646604}"/>
    <cellStyle name="vGrey 3 3 10" xfId="36663" xr:uid="{A5F1B853-3527-4BDC-99D9-EB1DB66F9F1F}"/>
    <cellStyle name="vGrey 3 3 2" xfId="17145" xr:uid="{CC17A5B7-4060-4CDF-A72F-3443E3E82BBF}"/>
    <cellStyle name="vGrey 3 3 2 2" xfId="36664" xr:uid="{7193DBBA-C693-440C-A176-A739BDC5125D}"/>
    <cellStyle name="vGrey 3 3 3" xfId="17146" xr:uid="{A0EFE193-576B-4DD9-9D8A-DD523D35A52A}"/>
    <cellStyle name="vGrey 3 3 3 2" xfId="36665" xr:uid="{13E10DB5-4B1A-45F1-8986-8D3AA37E5EB0}"/>
    <cellStyle name="vGrey 3 3 4" xfId="17147" xr:uid="{731EB3D7-94E1-4FB9-BB0D-C6B366F0DEA0}"/>
    <cellStyle name="vGrey 3 3 4 2" xfId="36666" xr:uid="{20036424-1F54-40EB-B88E-07A742170A02}"/>
    <cellStyle name="vGrey 3 3 5" xfId="17148" xr:uid="{62DB7D7A-A58A-478E-B1A8-42922B1D1CEB}"/>
    <cellStyle name="vGrey 3 3 5 2" xfId="36667" xr:uid="{542C7E65-D97C-41D7-B32C-04E839AF10BE}"/>
    <cellStyle name="vGrey 3 3 6" xfId="17149" xr:uid="{D243C9EC-2684-42DB-B8C2-93E23615E7E1}"/>
    <cellStyle name="vGrey 3 3 6 2" xfId="36668" xr:uid="{69C845D3-66F0-4B2A-86DC-E2B13929BB88}"/>
    <cellStyle name="vGrey 3 3 7" xfId="17150" xr:uid="{40EE5C5B-1193-49D5-96FE-83CE43BB94BC}"/>
    <cellStyle name="vGrey 3 3 7 2" xfId="36669" xr:uid="{E8D72DEB-58C2-44B2-9585-4F9D62AB56D2}"/>
    <cellStyle name="vGrey 3 3 8" xfId="17151" xr:uid="{FA1EF46D-4A6F-4750-9AD3-4BA44A762A3A}"/>
    <cellStyle name="vGrey 3 3 8 2" xfId="36670" xr:uid="{F39FCC17-F74D-489C-94B4-0376D74F4E18}"/>
    <cellStyle name="vGrey 3 3 9" xfId="17152" xr:uid="{4996BAD2-CC1C-44EE-8BE3-3607A567DF22}"/>
    <cellStyle name="vGrey 3 3 9 2" xfId="36671" xr:uid="{9E1BA812-7791-47C7-80DA-B2EAF0B1CBB1}"/>
    <cellStyle name="vGrey 3 4" xfId="17153" xr:uid="{2C8E4EBD-3881-4F4C-AAFB-A11F45014F8A}"/>
    <cellStyle name="vGrey 3 4 2" xfId="36672" xr:uid="{C59C195E-D04F-4159-953E-2F2EC032FB49}"/>
    <cellStyle name="vGrey 3 5" xfId="17154" xr:uid="{4406E6D0-8B8A-4369-8B6E-C69EAA1A69D5}"/>
    <cellStyle name="vGrey 3 5 2" xfId="36673" xr:uid="{8BDA8551-FFC5-40C1-87FC-4BF1279A51A9}"/>
    <cellStyle name="vGrey 3 6" xfId="17155" xr:uid="{03F49284-9945-4A7A-9A71-7CC1DECDCC93}"/>
    <cellStyle name="vGrey 3 6 2" xfId="36674" xr:uid="{7A641FA3-BA40-4F22-93E3-714EF3839398}"/>
    <cellStyle name="vGrey 3 7" xfId="17156" xr:uid="{BCF80FA5-8CD3-47EA-B934-D128D070CC66}"/>
    <cellStyle name="vGrey 3 7 2" xfId="36675" xr:uid="{0E94FA09-335C-4AAC-AEAF-847827EEF433}"/>
    <cellStyle name="vGrey 3 8" xfId="17157" xr:uid="{374F98AD-2F4B-4272-AF81-2F307D7ED13A}"/>
    <cellStyle name="vGrey 3 8 2" xfId="36676" xr:uid="{B3A6CDC9-8765-4833-A921-1F458D82D047}"/>
    <cellStyle name="vGrey 3 9" xfId="17158" xr:uid="{129EBFA4-ECDF-4509-A49E-B344944C45D8}"/>
    <cellStyle name="vGrey 3 9 2" xfId="36677" xr:uid="{2428ED95-7490-4D83-B7FE-1F781BFE6B00}"/>
    <cellStyle name="vGrey 4" xfId="17159" xr:uid="{E63B786D-D61B-4F37-AA48-16BFF4FC0A55}"/>
    <cellStyle name="vGrey 4 10" xfId="17160" xr:uid="{B734247C-7A17-41AE-9855-7CCB1675C85D}"/>
    <cellStyle name="vGrey 4 10 2" xfId="36678" xr:uid="{95300E65-68F0-4553-B15D-2648D5EA440D}"/>
    <cellStyle name="vGrey 4 11" xfId="36679" xr:uid="{98BA40D9-E192-48F1-8E1B-ECBEF7AF278E}"/>
    <cellStyle name="vGrey 4 2" xfId="17161" xr:uid="{90BB5C04-4203-4554-886A-4D613917E97F}"/>
    <cellStyle name="vGrey 4 2 10" xfId="36680" xr:uid="{1B29D08D-B085-48E7-A1CF-2B5A2980EA28}"/>
    <cellStyle name="vGrey 4 2 2" xfId="17162" xr:uid="{65BDA08C-81E1-4FFE-88D4-7D5F55DEBEA0}"/>
    <cellStyle name="vGrey 4 2 2 2" xfId="36681" xr:uid="{47BD3E2B-C37B-4427-BC19-68983F5E3136}"/>
    <cellStyle name="vGrey 4 2 3" xfId="17163" xr:uid="{7EF817C7-CB59-4A00-AA06-45CB7E99F9BA}"/>
    <cellStyle name="vGrey 4 2 3 2" xfId="36682" xr:uid="{BCED69D7-C1DA-4486-84F4-8AEE90C154E1}"/>
    <cellStyle name="vGrey 4 2 4" xfId="17164" xr:uid="{CA6C2377-C6C1-4219-A0E3-BAD98F5BB190}"/>
    <cellStyle name="vGrey 4 2 4 2" xfId="36683" xr:uid="{F3D7EF0E-153D-443A-8F49-9DC699D7631B}"/>
    <cellStyle name="vGrey 4 2 5" xfId="17165" xr:uid="{BA8E9857-43C8-470E-A978-2DA1B04142BB}"/>
    <cellStyle name="vGrey 4 2 5 2" xfId="36684" xr:uid="{DDBC51A5-6FFB-4F6F-9AF5-8C720DC3A473}"/>
    <cellStyle name="vGrey 4 2 6" xfId="17166" xr:uid="{FB8DA62C-0AD4-4961-AAA6-DD0CC4FFE4D1}"/>
    <cellStyle name="vGrey 4 2 6 2" xfId="36685" xr:uid="{F9B22A90-3010-4354-9DAC-5BCD163100ED}"/>
    <cellStyle name="vGrey 4 2 7" xfId="17167" xr:uid="{654C0D9D-F7D1-415E-8A73-4DA28804E171}"/>
    <cellStyle name="vGrey 4 2 7 2" xfId="36686" xr:uid="{B6C4C734-B646-42D9-BE82-73EBF1180083}"/>
    <cellStyle name="vGrey 4 2 8" xfId="17168" xr:uid="{BABCDB3B-6159-42B5-94AD-C0E665ECD364}"/>
    <cellStyle name="vGrey 4 2 8 2" xfId="36687" xr:uid="{FF9669E6-C258-4CFF-BD21-6F674E263845}"/>
    <cellStyle name="vGrey 4 2 9" xfId="17169" xr:uid="{CD3A1E87-3DBD-4082-88B0-1181C0B91C9A}"/>
    <cellStyle name="vGrey 4 2 9 2" xfId="36688" xr:uid="{C68E6C98-BC3E-4301-95FB-7522056EF8BC}"/>
    <cellStyle name="vGrey 4 3" xfId="17170" xr:uid="{07408703-1C2F-411F-A2D3-0280BF1638C1}"/>
    <cellStyle name="vGrey 4 3 2" xfId="36689" xr:uid="{0967BFE8-E657-4EB1-BBC4-8D10B8AEB478}"/>
    <cellStyle name="vGrey 4 4" xfId="17171" xr:uid="{2720F2A3-5E39-47D6-B4D9-5FD8174A5DA8}"/>
    <cellStyle name="vGrey 4 4 2" xfId="36690" xr:uid="{6643AD37-D81F-4CF4-B5A6-4C0E0928C3C1}"/>
    <cellStyle name="vGrey 4 5" xfId="17172" xr:uid="{333B454B-7BC0-4E2C-9EAA-687778F6FA43}"/>
    <cellStyle name="vGrey 4 5 2" xfId="36691" xr:uid="{C6B53331-6289-4EEA-92FA-D404614F0499}"/>
    <cellStyle name="vGrey 4 6" xfId="17173" xr:uid="{DC33403D-4EB8-4295-91B4-369DF02B880E}"/>
    <cellStyle name="vGrey 4 6 2" xfId="36692" xr:uid="{A0AA2577-4E07-4881-9D54-992262A7AD0E}"/>
    <cellStyle name="vGrey 4 7" xfId="17174" xr:uid="{34095E5F-8E82-45E4-8E73-A14542382F44}"/>
    <cellStyle name="vGrey 4 7 2" xfId="36693" xr:uid="{5B5D989E-8F5C-40ED-8A3F-946D0C88A52A}"/>
    <cellStyle name="vGrey 4 8" xfId="17175" xr:uid="{344C1D40-EC3E-401A-89BB-C6E97A3D9DBB}"/>
    <cellStyle name="vGrey 4 8 2" xfId="36694" xr:uid="{43D0EB74-1595-43FC-8487-2E54DA47C0ED}"/>
    <cellStyle name="vGrey 4 9" xfId="17176" xr:uid="{A0EF3911-D6C8-435C-A4CE-72C195E83FD2}"/>
    <cellStyle name="vGrey 4 9 2" xfId="36695" xr:uid="{994D78EF-4EF3-4828-9CE3-8F5F0C2A89AD}"/>
    <cellStyle name="vGrey 5" xfId="17177" xr:uid="{BE14D8CC-BC0F-43D8-B574-6E6FCDF8C756}"/>
    <cellStyle name="vGrey 5 10" xfId="36696" xr:uid="{60E92FBC-480E-4564-BC57-B4B6AF56426E}"/>
    <cellStyle name="vGrey 5 2" xfId="17178" xr:uid="{0B5969B4-5C84-4077-BA40-0C90A763F6BC}"/>
    <cellStyle name="vGrey 5 2 2" xfId="36697" xr:uid="{637D1FF5-2247-4AB8-A6BA-2AA0C1F46873}"/>
    <cellStyle name="vGrey 5 3" xfId="17179" xr:uid="{69EFA7E0-32DE-44A8-BB2E-E4B40EA363C1}"/>
    <cellStyle name="vGrey 5 3 2" xfId="36698" xr:uid="{60CC4BB9-112B-48B3-B59E-025CC4194A90}"/>
    <cellStyle name="vGrey 5 4" xfId="17180" xr:uid="{37E15AED-8729-49B4-A8A8-DD4853D27B20}"/>
    <cellStyle name="vGrey 5 4 2" xfId="36699" xr:uid="{BE91B5B4-EFFF-4D96-8A36-1FD1B3F0FED2}"/>
    <cellStyle name="vGrey 5 5" xfId="17181" xr:uid="{CBF08E00-E710-4510-84AF-EC74A929FEE6}"/>
    <cellStyle name="vGrey 5 5 2" xfId="36700" xr:uid="{B6B0D7AE-F733-4A8C-A4CA-F497FC21753A}"/>
    <cellStyle name="vGrey 5 6" xfId="17182" xr:uid="{2A980B50-2C0F-416B-9A50-811D15910989}"/>
    <cellStyle name="vGrey 5 6 2" xfId="36701" xr:uid="{97454F44-EB25-4C8A-A18C-21C6DDF2DFD0}"/>
    <cellStyle name="vGrey 5 7" xfId="17183" xr:uid="{9AF9251F-A98D-4A41-B841-B2E641905C19}"/>
    <cellStyle name="vGrey 5 7 2" xfId="36702" xr:uid="{44BACBB4-0975-4A95-8265-E43C44E86614}"/>
    <cellStyle name="vGrey 5 8" xfId="17184" xr:uid="{5C6012F4-7293-42C2-AB5A-2634391A7410}"/>
    <cellStyle name="vGrey 5 8 2" xfId="36703" xr:uid="{9C7A7854-E33C-499B-96C4-9BF3B508F721}"/>
    <cellStyle name="vGrey 5 9" xfId="17185" xr:uid="{4ECC7D90-2575-4F64-85F3-A151983BDD6A}"/>
    <cellStyle name="vGrey 5 9 2" xfId="36704" xr:uid="{561AF3E7-B627-4A58-9744-9C3133D12DA3}"/>
    <cellStyle name="vGrey 6" xfId="17186" xr:uid="{C63A710F-38C9-46FC-80B4-14DB727F4AF1}"/>
    <cellStyle name="vGrey 6 2" xfId="36705" xr:uid="{88A03924-0D14-4883-89B6-6750E913D07F}"/>
    <cellStyle name="vGrey 7" xfId="17187" xr:uid="{AC24FC59-BA38-448F-9DEA-06EA2E3B4324}"/>
    <cellStyle name="vGrey 7 2" xfId="36706" xr:uid="{9D96107C-EC3D-43B0-A40B-D0E8E937A20C}"/>
    <cellStyle name="vGrey 8" xfId="17188" xr:uid="{F165EAA2-4761-422A-AA02-E78F047BE80D}"/>
    <cellStyle name="vGrey 8 2" xfId="36707" xr:uid="{E87191F8-5A98-479C-8F56-191EE9FF60B5}"/>
    <cellStyle name="vGrey 9" xfId="17189" xr:uid="{63B5CE25-366A-4704-94A7-DD9844F76F1B}"/>
    <cellStyle name="vGrey 9 2" xfId="36708" xr:uid="{FA447D19-8311-45C7-91F1-96FC0C4BA22D}"/>
    <cellStyle name="vGrey2" xfId="496" xr:uid="{517079B3-EFC3-4CB7-BB01-1C429EDB5743}"/>
    <cellStyle name="vGrey2 10" xfId="17190" xr:uid="{FB6D1E1C-C070-4A3B-9513-68B0B691E63A}"/>
    <cellStyle name="vGrey2 10 2" xfId="36709" xr:uid="{1B46138E-FF49-4D8B-AA3F-1A621364B01E}"/>
    <cellStyle name="vGrey2 11" xfId="17191" xr:uid="{0F2DB04D-A106-4522-8217-9BA55E886C58}"/>
    <cellStyle name="vGrey2 11 2" xfId="36710" xr:uid="{1621275C-5AA3-4179-994C-BF475CB9B267}"/>
    <cellStyle name="vGrey2 12" xfId="17192" xr:uid="{4835021C-9992-4E70-9024-C082A614577D}"/>
    <cellStyle name="vGrey2 12 2" xfId="36711" xr:uid="{F63DFED8-DC2E-40B5-8A8B-CDE7460B7181}"/>
    <cellStyle name="vGrey2 13" xfId="36712" xr:uid="{A1D9FFBE-8C2F-4A8F-82D5-17920221D0E8}"/>
    <cellStyle name="vGrey2 2" xfId="17193" xr:uid="{8F26C513-C966-4111-B413-E5278EFA0C20}"/>
    <cellStyle name="vGrey2 2 10" xfId="17194" xr:uid="{98B729F1-5F12-4CBF-8A02-A4C88815106D}"/>
    <cellStyle name="vGrey2 2 10 2" xfId="36713" xr:uid="{6F1FE07E-3F31-4EC2-B281-D4BB79D06183}"/>
    <cellStyle name="vGrey2 2 11" xfId="17195" xr:uid="{6A6A0D64-9D59-4EF9-8184-0919113C0398}"/>
    <cellStyle name="vGrey2 2 11 2" xfId="36714" xr:uid="{18610BA7-3DFD-47A5-A074-DE1456E1B56C}"/>
    <cellStyle name="vGrey2 2 12" xfId="36715" xr:uid="{E1692BA9-69B5-4122-93EC-995FB8B3C2D5}"/>
    <cellStyle name="vGrey2 2 2" xfId="17196" xr:uid="{DE801786-4B22-49FD-B91F-0BB8FEBAD0DD}"/>
    <cellStyle name="vGrey2 2 2 10" xfId="17197" xr:uid="{83F8EF90-791E-4A19-B04E-A6F50DDF6C58}"/>
    <cellStyle name="vGrey2 2 2 10 2" xfId="36716" xr:uid="{E4E30DC5-9D72-485F-B81D-BCE016B14BC7}"/>
    <cellStyle name="vGrey2 2 2 11" xfId="36717" xr:uid="{6C1752F5-A8AF-4099-B628-7E33583772E6}"/>
    <cellStyle name="vGrey2 2 2 2" xfId="17198" xr:uid="{EBEF571D-13F8-4132-981E-EA6A16AA5AD5}"/>
    <cellStyle name="vGrey2 2 2 2 10" xfId="36718" xr:uid="{C13E2890-62B2-41DB-BAA4-3E12191CB72B}"/>
    <cellStyle name="vGrey2 2 2 2 2" xfId="17199" xr:uid="{62B7858D-191F-4259-BDE5-85E766BCCEED}"/>
    <cellStyle name="vGrey2 2 2 2 2 2" xfId="36719" xr:uid="{139633FA-546E-4FC8-84DF-AC28748C97CE}"/>
    <cellStyle name="vGrey2 2 2 2 3" xfId="17200" xr:uid="{314FD8EB-DC9F-4F59-BD46-3A50597CF8BB}"/>
    <cellStyle name="vGrey2 2 2 2 3 2" xfId="36720" xr:uid="{AD1974CC-E839-4BB8-B761-64335FAA635B}"/>
    <cellStyle name="vGrey2 2 2 2 4" xfId="17201" xr:uid="{2F28C558-5DF0-440D-9637-18FE0913E724}"/>
    <cellStyle name="vGrey2 2 2 2 4 2" xfId="36721" xr:uid="{000C4A8E-9FB5-4A5B-95AF-FDE9ED1E9746}"/>
    <cellStyle name="vGrey2 2 2 2 5" xfId="17202" xr:uid="{8643C3C5-D432-4CAE-A77D-DCEC69EA0351}"/>
    <cellStyle name="vGrey2 2 2 2 5 2" xfId="36722" xr:uid="{343F19B8-9A80-43C9-8580-63DD55EB41E9}"/>
    <cellStyle name="vGrey2 2 2 2 6" xfId="17203" xr:uid="{E2019078-21A5-4A92-929E-C5E3DE1BC6B5}"/>
    <cellStyle name="vGrey2 2 2 2 6 2" xfId="36723" xr:uid="{D4BDE397-D359-48C1-A04A-E98153EC0CE6}"/>
    <cellStyle name="vGrey2 2 2 2 7" xfId="17204" xr:uid="{ED061E62-7302-4130-BBEE-E8F3652B8E09}"/>
    <cellStyle name="vGrey2 2 2 2 7 2" xfId="36724" xr:uid="{4B0FFF29-0E36-4790-8489-79F3E604E88D}"/>
    <cellStyle name="vGrey2 2 2 2 8" xfId="17205" xr:uid="{C0D38A8A-8437-4E04-86F6-51835CD1502A}"/>
    <cellStyle name="vGrey2 2 2 2 8 2" xfId="36725" xr:uid="{A27F1147-7636-47A1-976B-BE58C5CB8A76}"/>
    <cellStyle name="vGrey2 2 2 2 9" xfId="17206" xr:uid="{C16E4A3E-1620-4612-A267-F3680EFE7265}"/>
    <cellStyle name="vGrey2 2 2 2 9 2" xfId="36726" xr:uid="{ACE745E7-145C-439C-B668-30C868F60382}"/>
    <cellStyle name="vGrey2 2 2 3" xfId="17207" xr:uid="{2494261E-DD2C-4836-BDA4-7679D628D382}"/>
    <cellStyle name="vGrey2 2 2 3 2" xfId="36727" xr:uid="{0C0ED897-9E1B-4AC4-AAAF-19066A1A2658}"/>
    <cellStyle name="vGrey2 2 2 4" xfId="17208" xr:uid="{7E5F1781-8B23-4739-8457-CDD9161D940A}"/>
    <cellStyle name="vGrey2 2 2 4 2" xfId="36728" xr:uid="{6609D54D-F539-41B9-BC8F-DBA888B28FD6}"/>
    <cellStyle name="vGrey2 2 2 5" xfId="17209" xr:uid="{27C6E5AC-A5C8-4A96-B483-B5516E377CF7}"/>
    <cellStyle name="vGrey2 2 2 5 2" xfId="36729" xr:uid="{80C36D72-8AE0-4B28-9356-DD4BB4A35F9C}"/>
    <cellStyle name="vGrey2 2 2 6" xfId="17210" xr:uid="{22E99CD8-7E97-4AD1-BDF1-B4BAB69FC3BF}"/>
    <cellStyle name="vGrey2 2 2 6 2" xfId="36730" xr:uid="{F36357E9-E775-4964-AE52-80E6B0DC3106}"/>
    <cellStyle name="vGrey2 2 2 7" xfId="17211" xr:uid="{11378D81-3E3D-446F-BDB3-9F93423FF6E5}"/>
    <cellStyle name="vGrey2 2 2 7 2" xfId="36731" xr:uid="{A2A74B0E-98BB-4BFC-911D-5CA5B3A7952E}"/>
    <cellStyle name="vGrey2 2 2 8" xfId="17212" xr:uid="{6D031F57-9B4D-44FB-B657-4B5DDF95FA98}"/>
    <cellStyle name="vGrey2 2 2 8 2" xfId="36732" xr:uid="{A714437A-0BA1-4968-9C28-A3D4D8BDB4D7}"/>
    <cellStyle name="vGrey2 2 2 9" xfId="17213" xr:uid="{EF2E9750-70E0-4C52-90F4-11706365FC79}"/>
    <cellStyle name="vGrey2 2 2 9 2" xfId="36733" xr:uid="{777DFA4C-CD9E-4039-B6A2-039A5228F880}"/>
    <cellStyle name="vGrey2 2 3" xfId="17214" xr:uid="{6356D6F5-4F5E-471D-A873-B743FBED02AF}"/>
    <cellStyle name="vGrey2 2 3 10" xfId="36734" xr:uid="{9E799DD9-8757-402C-B04D-65392D404438}"/>
    <cellStyle name="vGrey2 2 3 2" xfId="17215" xr:uid="{733574BB-3EC7-4465-8E2E-4B071DF8C47E}"/>
    <cellStyle name="vGrey2 2 3 2 2" xfId="36735" xr:uid="{C5DDBE57-C464-4A7F-A060-60630D1840CD}"/>
    <cellStyle name="vGrey2 2 3 3" xfId="17216" xr:uid="{7B1041D3-C443-4B46-83FF-3D80B6F920DE}"/>
    <cellStyle name="vGrey2 2 3 3 2" xfId="36736" xr:uid="{85776CF2-C436-4AD0-8120-1E3800B317B1}"/>
    <cellStyle name="vGrey2 2 3 4" xfId="17217" xr:uid="{3D6BA4B1-A20C-4F5E-829E-67E5FF5ECAEF}"/>
    <cellStyle name="vGrey2 2 3 4 2" xfId="36737" xr:uid="{766AF133-3FDD-4EA5-B2D6-8FA5539200B3}"/>
    <cellStyle name="vGrey2 2 3 5" xfId="17218" xr:uid="{B6308314-4185-4999-872A-779659DCC6E8}"/>
    <cellStyle name="vGrey2 2 3 5 2" xfId="36738" xr:uid="{66113C17-0061-4B5E-B754-E7ECCD65D130}"/>
    <cellStyle name="vGrey2 2 3 6" xfId="17219" xr:uid="{2E8A51C8-5BAF-4EDD-A5FB-6FC22624B49E}"/>
    <cellStyle name="vGrey2 2 3 6 2" xfId="36739" xr:uid="{029391DD-767D-41CA-834F-07C8A5672918}"/>
    <cellStyle name="vGrey2 2 3 7" xfId="17220" xr:uid="{AB839C17-FFE4-4175-8953-BB9155C2DFB7}"/>
    <cellStyle name="vGrey2 2 3 7 2" xfId="36740" xr:uid="{511631DD-5DCD-4F00-8A49-C2988AA67395}"/>
    <cellStyle name="vGrey2 2 3 8" xfId="17221" xr:uid="{7F6178CA-7B09-40D3-819C-8DA2668471D6}"/>
    <cellStyle name="vGrey2 2 3 8 2" xfId="36741" xr:uid="{5F4F3134-04BB-4A48-BACB-D89D14A8B594}"/>
    <cellStyle name="vGrey2 2 3 9" xfId="17222" xr:uid="{E2B8D136-2BAE-4AB5-88E7-F4B9F32FB084}"/>
    <cellStyle name="vGrey2 2 3 9 2" xfId="36742" xr:uid="{11721675-AE9E-4292-824E-AD2D84DE513D}"/>
    <cellStyle name="vGrey2 2 4" xfId="17223" xr:uid="{93D5B9C7-AED4-4DDB-8662-7BE97881BB41}"/>
    <cellStyle name="vGrey2 2 4 2" xfId="36743" xr:uid="{ACAF6B14-F26A-4B69-BBCD-6CEC7A2E86DC}"/>
    <cellStyle name="vGrey2 2 5" xfId="17224" xr:uid="{19B0ED54-F5E4-4A8B-B65A-07E2D8960CC7}"/>
    <cellStyle name="vGrey2 2 5 2" xfId="36744" xr:uid="{63B83720-A540-489D-A66B-BAF0B4933027}"/>
    <cellStyle name="vGrey2 2 6" xfId="17225" xr:uid="{3B3D0381-F53B-4228-8D5D-1A083DF39B04}"/>
    <cellStyle name="vGrey2 2 6 2" xfId="36745" xr:uid="{45C64A52-C244-4C62-9196-4DCAA149DD28}"/>
    <cellStyle name="vGrey2 2 7" xfId="17226" xr:uid="{65C0D4B2-73D5-460E-9BE1-9D22BD69A01C}"/>
    <cellStyle name="vGrey2 2 7 2" xfId="36746" xr:uid="{5AB40216-82BC-4A7B-814F-7CDF94EC83C5}"/>
    <cellStyle name="vGrey2 2 8" xfId="17227" xr:uid="{0DFED396-5181-4130-9BA9-09934C36F775}"/>
    <cellStyle name="vGrey2 2 8 2" xfId="36747" xr:uid="{BD8BAB7B-FCDE-4B4E-AC85-424CB1FB3410}"/>
    <cellStyle name="vGrey2 2 9" xfId="17228" xr:uid="{D5622F2A-D368-410C-81D6-7CDD503102DF}"/>
    <cellStyle name="vGrey2 2 9 2" xfId="36748" xr:uid="{6E9ED8B5-2A10-461E-8CA8-99B03F11C21A}"/>
    <cellStyle name="vGrey2 3" xfId="17229" xr:uid="{C66E41AB-E248-450E-A167-CF1344972CED}"/>
    <cellStyle name="vGrey2 3 10" xfId="17230" xr:uid="{AA6D3B48-899A-4B13-89FA-867E6DD2D66F}"/>
    <cellStyle name="vGrey2 3 10 2" xfId="36749" xr:uid="{AF7577DC-FA3F-41D3-8072-D15A0DF14A17}"/>
    <cellStyle name="vGrey2 3 11" xfId="17231" xr:uid="{89AE22CB-3FB9-4907-B908-2F4D7909E8B1}"/>
    <cellStyle name="vGrey2 3 11 2" xfId="36750" xr:uid="{23C4DD1D-9D61-4CAC-AA9F-07C4CA62831A}"/>
    <cellStyle name="vGrey2 3 12" xfId="36751" xr:uid="{AA9E6C36-368A-48BC-BBFB-77BDF4EA6814}"/>
    <cellStyle name="vGrey2 3 2" xfId="17232" xr:uid="{9E13FC7C-80AF-4A6B-A6C3-28225E16AD12}"/>
    <cellStyle name="vGrey2 3 2 10" xfId="17233" xr:uid="{786C8D53-B308-450F-BBE0-00CE03B5A9EF}"/>
    <cellStyle name="vGrey2 3 2 10 2" xfId="36752" xr:uid="{C4A538D3-334E-477D-BD1A-12E791F9DBDD}"/>
    <cellStyle name="vGrey2 3 2 11" xfId="36753" xr:uid="{7852D56F-DDE7-4215-9C91-FCA15FCFDF11}"/>
    <cellStyle name="vGrey2 3 2 2" xfId="17234" xr:uid="{F4ACF175-E0E9-4A0D-9B24-52337AEE7780}"/>
    <cellStyle name="vGrey2 3 2 2 10" xfId="36754" xr:uid="{7E452107-139B-4CA9-98B5-1CA9B42F142F}"/>
    <cellStyle name="vGrey2 3 2 2 2" xfId="17235" xr:uid="{120D766D-AA81-4550-9AC5-56EC1C300E6C}"/>
    <cellStyle name="vGrey2 3 2 2 2 2" xfId="36755" xr:uid="{6144ED40-53C2-4FCF-8F48-31D6C6486AE9}"/>
    <cellStyle name="vGrey2 3 2 2 3" xfId="17236" xr:uid="{0E10465E-0F4C-4C1C-96E9-53633699F40E}"/>
    <cellStyle name="vGrey2 3 2 2 3 2" xfId="36756" xr:uid="{1AC3B91E-EB6A-4136-800A-2256E91F2D61}"/>
    <cellStyle name="vGrey2 3 2 2 4" xfId="17237" xr:uid="{BB5A0222-3F59-4BCF-9086-3B24DD8EE6E0}"/>
    <cellStyle name="vGrey2 3 2 2 4 2" xfId="36757" xr:uid="{D184F873-96E1-4D1F-8F82-14E61629C26B}"/>
    <cellStyle name="vGrey2 3 2 2 5" xfId="17238" xr:uid="{1170DD25-FF03-49D4-8F03-FDB49EE7F5E8}"/>
    <cellStyle name="vGrey2 3 2 2 5 2" xfId="36758" xr:uid="{B4D7F9C9-BFAD-4C17-97F1-62B03D85D6B9}"/>
    <cellStyle name="vGrey2 3 2 2 6" xfId="17239" xr:uid="{A4A7D56F-C5B2-45E6-ABF0-119119904456}"/>
    <cellStyle name="vGrey2 3 2 2 6 2" xfId="36759" xr:uid="{EB717FCA-9BCB-4223-AA7B-348F7356E4F0}"/>
    <cellStyle name="vGrey2 3 2 2 7" xfId="17240" xr:uid="{D870ABA2-3E03-4976-82E8-35161E32D71C}"/>
    <cellStyle name="vGrey2 3 2 2 7 2" xfId="36760" xr:uid="{63375263-1ABD-4789-8EA1-4BF26DAB04A3}"/>
    <cellStyle name="vGrey2 3 2 2 8" xfId="17241" xr:uid="{06DB9374-C427-4E0F-8DA0-B9F4154D50D5}"/>
    <cellStyle name="vGrey2 3 2 2 8 2" xfId="36761" xr:uid="{F40294E5-ED33-4AA7-882F-376F1790385D}"/>
    <cellStyle name="vGrey2 3 2 2 9" xfId="17242" xr:uid="{8A49A424-043C-4657-9362-F9AED530ECE2}"/>
    <cellStyle name="vGrey2 3 2 2 9 2" xfId="36762" xr:uid="{7E61A996-B32B-4FA2-A6FD-8608AFB74076}"/>
    <cellStyle name="vGrey2 3 2 3" xfId="17243" xr:uid="{4ABC7254-FD59-401A-84F9-907A5E7E338C}"/>
    <cellStyle name="vGrey2 3 2 3 2" xfId="36763" xr:uid="{F4172B17-239C-480A-90D4-C86BFAD5BBE4}"/>
    <cellStyle name="vGrey2 3 2 4" xfId="17244" xr:uid="{93689E90-D6B2-4DEA-9800-FFE3CCA645F3}"/>
    <cellStyle name="vGrey2 3 2 4 2" xfId="36764" xr:uid="{B4716664-032D-4820-BD76-497432080169}"/>
    <cellStyle name="vGrey2 3 2 5" xfId="17245" xr:uid="{D4CCFDBE-2409-4ED1-BBB5-BA12083A245E}"/>
    <cellStyle name="vGrey2 3 2 5 2" xfId="36765" xr:uid="{6823CDE8-1C60-481D-8FE2-2F97AA76FD1D}"/>
    <cellStyle name="vGrey2 3 2 6" xfId="17246" xr:uid="{14349011-EC9D-43A6-8DB5-F2857A99FF69}"/>
    <cellStyle name="vGrey2 3 2 6 2" xfId="36766" xr:uid="{34E7CBF8-AA8E-46F9-BE10-68216B3B7FE9}"/>
    <cellStyle name="vGrey2 3 2 7" xfId="17247" xr:uid="{33D07EF3-5E8C-44C6-B78E-D80EAD2256A8}"/>
    <cellStyle name="vGrey2 3 2 7 2" xfId="36767" xr:uid="{250EBE13-B2D6-4C02-B959-2636047FAB55}"/>
    <cellStyle name="vGrey2 3 2 8" xfId="17248" xr:uid="{B77C3047-FAE1-455F-8740-D471FDD7BCB5}"/>
    <cellStyle name="vGrey2 3 2 8 2" xfId="36768" xr:uid="{98597704-309E-43E7-8E4F-40353024B50E}"/>
    <cellStyle name="vGrey2 3 2 9" xfId="17249" xr:uid="{0EEB7702-75E2-4C53-A186-56D5EE93B869}"/>
    <cellStyle name="vGrey2 3 2 9 2" xfId="36769" xr:uid="{BC192071-EA9D-4514-9DC1-B7B990E425EB}"/>
    <cellStyle name="vGrey2 3 3" xfId="17250" xr:uid="{2DA3E5D7-C075-46AC-8D87-EE1AA6811708}"/>
    <cellStyle name="vGrey2 3 3 10" xfId="36770" xr:uid="{AF720607-128C-48C2-8DAB-CC4B39696B40}"/>
    <cellStyle name="vGrey2 3 3 2" xfId="17251" xr:uid="{65A3F19A-547F-4DAB-85DF-6412F2D5DBF1}"/>
    <cellStyle name="vGrey2 3 3 2 2" xfId="36771" xr:uid="{65E317E0-A3B7-4DD7-8D83-92A33063030E}"/>
    <cellStyle name="vGrey2 3 3 3" xfId="17252" xr:uid="{DB7114FD-EE85-4B5A-BD02-35A79C51757D}"/>
    <cellStyle name="vGrey2 3 3 3 2" xfId="36772" xr:uid="{A2024524-C7EE-4EB0-B66B-A1F30EF99DF1}"/>
    <cellStyle name="vGrey2 3 3 4" xfId="17253" xr:uid="{61D13974-EE6D-4F73-A456-3B54C60F2FC9}"/>
    <cellStyle name="vGrey2 3 3 4 2" xfId="36773" xr:uid="{AD29B4EC-A3E6-467D-B0D8-5DF317751885}"/>
    <cellStyle name="vGrey2 3 3 5" xfId="17254" xr:uid="{99A66560-C371-41B1-948B-D527E566EEAC}"/>
    <cellStyle name="vGrey2 3 3 5 2" xfId="36774" xr:uid="{EECD6CDD-4D42-4A02-97EC-864FDE5A0AF3}"/>
    <cellStyle name="vGrey2 3 3 6" xfId="17255" xr:uid="{F900A188-3E1E-46E8-9299-514A08E7666A}"/>
    <cellStyle name="vGrey2 3 3 6 2" xfId="36775" xr:uid="{ED62B077-5582-450B-B5B0-DB2BE241394D}"/>
    <cellStyle name="vGrey2 3 3 7" xfId="17256" xr:uid="{15929FB2-C2E1-4D14-A668-732959C2B370}"/>
    <cellStyle name="vGrey2 3 3 7 2" xfId="36776" xr:uid="{C857FA33-F13D-414C-8F54-D71A35939971}"/>
    <cellStyle name="vGrey2 3 3 8" xfId="17257" xr:uid="{64ACA69D-1A97-485E-B5F2-700C264B7B40}"/>
    <cellStyle name="vGrey2 3 3 8 2" xfId="36777" xr:uid="{1527744C-A9B5-4F32-B61C-3991C8CBE111}"/>
    <cellStyle name="vGrey2 3 3 9" xfId="17258" xr:uid="{B6B88DBF-91E3-48A6-84ED-F5E59670C79E}"/>
    <cellStyle name="vGrey2 3 3 9 2" xfId="36778" xr:uid="{000D2B14-138C-4174-8AB1-D772400999B4}"/>
    <cellStyle name="vGrey2 3 4" xfId="17259" xr:uid="{1E2AB522-0BB7-4D63-BCE3-6A9DFFE07835}"/>
    <cellStyle name="vGrey2 3 4 2" xfId="36779" xr:uid="{05B3D465-411B-4677-B12B-155A5ADF8B00}"/>
    <cellStyle name="vGrey2 3 5" xfId="17260" xr:uid="{2F3575A3-E221-4913-8E1C-7A9FE8DC35DC}"/>
    <cellStyle name="vGrey2 3 5 2" xfId="36780" xr:uid="{95A27F16-467B-44D8-92E6-0AE4459530B2}"/>
    <cellStyle name="vGrey2 3 6" xfId="17261" xr:uid="{CC71266F-2D46-4F67-B210-BC5178B99D11}"/>
    <cellStyle name="vGrey2 3 6 2" xfId="36781" xr:uid="{E7547FF2-78E8-4F48-AE34-3C675FCE4887}"/>
    <cellStyle name="vGrey2 3 7" xfId="17262" xr:uid="{9A16501B-1E6D-491A-BB76-C94CA7BC7142}"/>
    <cellStyle name="vGrey2 3 7 2" xfId="36782" xr:uid="{033E322E-B894-4F9F-BB70-39AD6E294569}"/>
    <cellStyle name="vGrey2 3 8" xfId="17263" xr:uid="{16D97163-A292-4534-96C1-2FF32091761A}"/>
    <cellStyle name="vGrey2 3 8 2" xfId="36783" xr:uid="{20D8DE76-7530-4893-8364-FA5D7FB9BC53}"/>
    <cellStyle name="vGrey2 3 9" xfId="17264" xr:uid="{5B808B9D-E120-4445-9C1D-A969D636EE38}"/>
    <cellStyle name="vGrey2 3 9 2" xfId="36784" xr:uid="{4D12586E-B709-4E3D-8A47-DDB2A57D3084}"/>
    <cellStyle name="vGrey2 4" xfId="17265" xr:uid="{B7DF4700-0BD9-4C91-B15A-BA51A2DE34F9}"/>
    <cellStyle name="vGrey2 4 10" xfId="17266" xr:uid="{E67EF2C3-A19F-4C90-8F4B-D590E6837907}"/>
    <cellStyle name="vGrey2 4 10 2" xfId="36785" xr:uid="{DA2950E3-70E9-47B7-8570-F81865CB5A71}"/>
    <cellStyle name="vGrey2 4 11" xfId="36786" xr:uid="{58A8DFFD-74BE-4D8A-B56E-FF6CCA57C50A}"/>
    <cellStyle name="vGrey2 4 2" xfId="17267" xr:uid="{98FA4FF9-8576-4893-AAC1-16DB8FA58B09}"/>
    <cellStyle name="vGrey2 4 2 10" xfId="36787" xr:uid="{E36305D6-7395-4FBA-B9D9-417F51AD807A}"/>
    <cellStyle name="vGrey2 4 2 2" xfId="17268" xr:uid="{98B92645-67D1-4FDA-8EBB-454365A3F29D}"/>
    <cellStyle name="vGrey2 4 2 2 2" xfId="36788" xr:uid="{61F80EF5-177A-4813-8F67-71D02777AA36}"/>
    <cellStyle name="vGrey2 4 2 3" xfId="17269" xr:uid="{6AA1C40A-F197-4729-90A8-C1797C46C01A}"/>
    <cellStyle name="vGrey2 4 2 3 2" xfId="36789" xr:uid="{E82F8D89-D87F-4AAF-8EDF-2E2B5F37E563}"/>
    <cellStyle name="vGrey2 4 2 4" xfId="17270" xr:uid="{0FB9C2A3-0E2E-4F71-BF29-EFD603E5A746}"/>
    <cellStyle name="vGrey2 4 2 4 2" xfId="36790" xr:uid="{F96D9010-9B8D-4DCC-8C52-AAA7991649EE}"/>
    <cellStyle name="vGrey2 4 2 5" xfId="17271" xr:uid="{005C2DED-DC8A-44D9-8B75-36565151409B}"/>
    <cellStyle name="vGrey2 4 2 5 2" xfId="36791" xr:uid="{EB8D85DC-79F7-4233-9496-D525F29BC343}"/>
    <cellStyle name="vGrey2 4 2 6" xfId="17272" xr:uid="{F09CB5AB-1285-4667-B186-2959A46A33AF}"/>
    <cellStyle name="vGrey2 4 2 6 2" xfId="36792" xr:uid="{46644150-1F71-47F3-96DB-926145D20A04}"/>
    <cellStyle name="vGrey2 4 2 7" xfId="17273" xr:uid="{3BECEA02-5FB2-4F8A-9007-227CDE2FAD21}"/>
    <cellStyle name="vGrey2 4 2 7 2" xfId="36793" xr:uid="{DE0321F3-187C-43D1-9EA8-BB6283A8B69B}"/>
    <cellStyle name="vGrey2 4 2 8" xfId="17274" xr:uid="{00A33CC6-4FC5-49AF-8FBB-0404C4EAE920}"/>
    <cellStyle name="vGrey2 4 2 8 2" xfId="36794" xr:uid="{FFC34AE9-E627-4855-82E9-5684D21D2A50}"/>
    <cellStyle name="vGrey2 4 2 9" xfId="17275" xr:uid="{41B0C8D1-76DE-484B-AA6A-9465F57D511A}"/>
    <cellStyle name="vGrey2 4 2 9 2" xfId="36795" xr:uid="{9F71374A-5C38-4D60-90CC-506C9ACCF7BC}"/>
    <cellStyle name="vGrey2 4 3" xfId="17276" xr:uid="{BD7808F1-25F9-49DE-9BEB-3699B0FD79E4}"/>
    <cellStyle name="vGrey2 4 3 2" xfId="36796" xr:uid="{DAF22D3D-9496-4616-9DD0-F0608BDC429F}"/>
    <cellStyle name="vGrey2 4 4" xfId="17277" xr:uid="{D42EACC6-F457-42A6-A183-0534AA61C322}"/>
    <cellStyle name="vGrey2 4 4 2" xfId="36797" xr:uid="{C11D7AC4-A3D6-4BE8-AC18-8E82482E7A4E}"/>
    <cellStyle name="vGrey2 4 5" xfId="17278" xr:uid="{314E7FFC-024A-44C6-85F9-F99CAF8B7B2F}"/>
    <cellStyle name="vGrey2 4 5 2" xfId="36798" xr:uid="{98F083C0-BBED-43DE-943D-1B915D189F2A}"/>
    <cellStyle name="vGrey2 4 6" xfId="17279" xr:uid="{B8F1FAB7-FDC8-4600-AC0D-D8A488D539C7}"/>
    <cellStyle name="vGrey2 4 6 2" xfId="36799" xr:uid="{CB8FE9B2-28CF-4C36-8129-E93DC5AE95EC}"/>
    <cellStyle name="vGrey2 4 7" xfId="17280" xr:uid="{B3432FA6-9738-4573-B30F-59AE883C8177}"/>
    <cellStyle name="vGrey2 4 7 2" xfId="36800" xr:uid="{A166D418-0D02-47F9-BEFD-61F68DE65C15}"/>
    <cellStyle name="vGrey2 4 8" xfId="17281" xr:uid="{D33B0F76-345D-4CE7-85D5-CCEE17F50B3B}"/>
    <cellStyle name="vGrey2 4 8 2" xfId="36801" xr:uid="{97897CF0-7FF4-45C8-A937-11AA06BCBA83}"/>
    <cellStyle name="vGrey2 4 9" xfId="17282" xr:uid="{2849F9E9-144E-46E3-AB84-1159C078CDCB}"/>
    <cellStyle name="vGrey2 4 9 2" xfId="36802" xr:uid="{80178791-9903-43EE-AD7C-9982DA60FCB7}"/>
    <cellStyle name="vGrey2 5" xfId="17283" xr:uid="{44A9EDF8-AE24-465C-85DD-CAD312AA359F}"/>
    <cellStyle name="vGrey2 5 10" xfId="36803" xr:uid="{E7D43C42-89CC-48A4-9243-6DB3904721A7}"/>
    <cellStyle name="vGrey2 5 2" xfId="17284" xr:uid="{88452ED1-4AE4-4CB7-A1C5-250EB41FFDC9}"/>
    <cellStyle name="vGrey2 5 2 2" xfId="36804" xr:uid="{93DA0DFA-3EC4-4581-9FD1-2F6981063B7E}"/>
    <cellStyle name="vGrey2 5 3" xfId="17285" xr:uid="{D0664D4A-024B-4F24-9876-6BFA37016957}"/>
    <cellStyle name="vGrey2 5 3 2" xfId="36805" xr:uid="{5068DD82-E571-40DF-8BC1-9CA761FBC226}"/>
    <cellStyle name="vGrey2 5 4" xfId="17286" xr:uid="{D5FD358F-3D0F-4E75-92A9-CFF99779FF47}"/>
    <cellStyle name="vGrey2 5 4 2" xfId="36806" xr:uid="{B95064FC-4095-4C21-81C6-0FAEF0F89CE2}"/>
    <cellStyle name="vGrey2 5 5" xfId="17287" xr:uid="{FE3F2C15-E38F-40B4-B643-0A2C5009CC00}"/>
    <cellStyle name="vGrey2 5 5 2" xfId="36807" xr:uid="{2D515272-AFB2-4DF1-BC2C-B273012F9F75}"/>
    <cellStyle name="vGrey2 5 6" xfId="17288" xr:uid="{E1D22F45-565A-4BF6-ACED-9CE4C9B32DED}"/>
    <cellStyle name="vGrey2 5 6 2" xfId="36808" xr:uid="{751A8DC9-2954-4C4F-B2C0-A92E59EE4FF6}"/>
    <cellStyle name="vGrey2 5 7" xfId="17289" xr:uid="{ABC097FF-5F30-470F-8CB8-EBC73D01CE8B}"/>
    <cellStyle name="vGrey2 5 7 2" xfId="36809" xr:uid="{39019484-A75E-4F2D-AD36-41FC0971582F}"/>
    <cellStyle name="vGrey2 5 8" xfId="17290" xr:uid="{16E8BF5C-8C99-4242-8F69-27754F37B37A}"/>
    <cellStyle name="vGrey2 5 8 2" xfId="36810" xr:uid="{D80C294C-E5B3-4384-B11B-138BDE0351E9}"/>
    <cellStyle name="vGrey2 5 9" xfId="17291" xr:uid="{532D6CB2-B560-4BC4-BCA0-659F6D015E49}"/>
    <cellStyle name="vGrey2 5 9 2" xfId="36811" xr:uid="{4B6CDBBC-7FDB-4AE3-BBF3-21762422F36A}"/>
    <cellStyle name="vGrey2 6" xfId="17292" xr:uid="{54880E3F-AC7C-4F5A-AE89-9E1766C7C7D1}"/>
    <cellStyle name="vGrey2 6 2" xfId="36812" xr:uid="{19B3F8CB-D7FB-4165-8EE3-8EE681B5ADAC}"/>
    <cellStyle name="vGrey2 7" xfId="17293" xr:uid="{451E6F0D-F71C-45F7-8966-04FA49852BA8}"/>
    <cellStyle name="vGrey2 7 2" xfId="36813" xr:uid="{AEA21D4E-379D-487B-BFFD-7EB60837E6EC}"/>
    <cellStyle name="vGrey2 8" xfId="17294" xr:uid="{4CEF7275-BC0A-422C-AD86-7FCAE6001F03}"/>
    <cellStyle name="vGrey2 8 2" xfId="36814" xr:uid="{05B1B0AE-2BBB-45C5-975C-390297AE410A}"/>
    <cellStyle name="vGrey2 9" xfId="17295" xr:uid="{D897217E-BAC1-4381-B241-33E43960884C}"/>
    <cellStyle name="vGrey2 9 2" xfId="36815" xr:uid="{E84EAE78-8721-4894-A374-CCB482EC75C6}"/>
    <cellStyle name="vGreyDwn" xfId="497" xr:uid="{04158774-94E6-484C-B06D-1AE1F60F9090}"/>
    <cellStyle name="vGreyDwn 10" xfId="17296" xr:uid="{EE47916F-5405-41C5-A5DE-9C6CBC6D432A}"/>
    <cellStyle name="vGreyDwn 10 2" xfId="36816" xr:uid="{8B7F43A3-49CD-41D6-A6E1-6B3CA0817523}"/>
    <cellStyle name="vGreyDwn 11" xfId="17297" xr:uid="{D6E86740-568D-4364-B62E-A3DE99CDED00}"/>
    <cellStyle name="vGreyDwn 11 2" xfId="36817" xr:uid="{1C13EF3B-35D9-44C6-876B-AA4E948415AD}"/>
    <cellStyle name="vGreyDwn 12" xfId="17298" xr:uid="{2D67C9B0-F615-4026-9954-1B94CA1499F6}"/>
    <cellStyle name="vGreyDwn 12 2" xfId="36818" xr:uid="{BC05838B-A003-4CD8-8DB1-843B229D4B55}"/>
    <cellStyle name="vGreyDwn 13" xfId="36819" xr:uid="{65128587-2D03-4E40-AA2D-9F83EA770D3B}"/>
    <cellStyle name="vGreyDwn 2" xfId="17299" xr:uid="{89BA8C53-02C6-4A74-973A-7DF6AB82D4A6}"/>
    <cellStyle name="vGreyDwn 2 10" xfId="17300" xr:uid="{675FADD8-A08A-4208-B3E5-EA28CF31DC6D}"/>
    <cellStyle name="vGreyDwn 2 10 2" xfId="36820" xr:uid="{635265A7-9635-426A-9204-A884E01F2719}"/>
    <cellStyle name="vGreyDwn 2 11" xfId="17301" xr:uid="{70978B5E-AB0C-4763-B79A-A22C06A02CBE}"/>
    <cellStyle name="vGreyDwn 2 11 2" xfId="36821" xr:uid="{6850669F-DF95-428A-BBE7-324DB0F48C83}"/>
    <cellStyle name="vGreyDwn 2 12" xfId="36822" xr:uid="{938341B6-8AEC-4943-9468-FED8469671CB}"/>
    <cellStyle name="vGreyDwn 2 2" xfId="17302" xr:uid="{4728A1E1-ACC1-4D75-9320-161C02461841}"/>
    <cellStyle name="vGreyDwn 2 2 10" xfId="17303" xr:uid="{99E4D170-AB09-4E59-AED1-90AD9E0AE0D1}"/>
    <cellStyle name="vGreyDwn 2 2 10 2" xfId="36823" xr:uid="{04AEC4D4-F643-413F-B8F2-DA34A0F9E9E5}"/>
    <cellStyle name="vGreyDwn 2 2 11" xfId="36824" xr:uid="{B0AAD8A0-868F-415D-81AC-A5B406B578B1}"/>
    <cellStyle name="vGreyDwn 2 2 2" xfId="17304" xr:uid="{E7129789-BFD4-4629-9686-66782B4939E3}"/>
    <cellStyle name="vGreyDwn 2 2 2 10" xfId="36825" xr:uid="{68E5D4CA-E86B-48A2-8C20-9936686402F6}"/>
    <cellStyle name="vGreyDwn 2 2 2 2" xfId="17305" xr:uid="{B6628968-678C-46B7-B341-2DCC142C18A9}"/>
    <cellStyle name="vGreyDwn 2 2 2 2 2" xfId="36826" xr:uid="{10F9F3A2-735C-4D32-B93E-6937AA485E01}"/>
    <cellStyle name="vGreyDwn 2 2 2 3" xfId="17306" xr:uid="{C2111BEA-0220-40C7-BEEA-F1E38AF8EE50}"/>
    <cellStyle name="vGreyDwn 2 2 2 3 2" xfId="36827" xr:uid="{7A00305A-E12A-484B-AEA5-311E8C839FD0}"/>
    <cellStyle name="vGreyDwn 2 2 2 4" xfId="17307" xr:uid="{791423E6-82DC-4580-9B23-8A8BBBB2DA85}"/>
    <cellStyle name="vGreyDwn 2 2 2 4 2" xfId="36828" xr:uid="{EA0C5FCD-D454-49EB-9E16-544F88ED591D}"/>
    <cellStyle name="vGreyDwn 2 2 2 5" xfId="17308" xr:uid="{CD10B47C-AE5D-4027-BC4D-FAE63CCA77F2}"/>
    <cellStyle name="vGreyDwn 2 2 2 5 2" xfId="36829" xr:uid="{4E87A9C0-691D-4014-B52D-E71B927522FC}"/>
    <cellStyle name="vGreyDwn 2 2 2 6" xfId="17309" xr:uid="{1D4F5756-4108-4A4C-B5CC-A92EF64510EA}"/>
    <cellStyle name="vGreyDwn 2 2 2 6 2" xfId="36830" xr:uid="{A9F90A05-7F57-44B4-BDB2-159FA14613AA}"/>
    <cellStyle name="vGreyDwn 2 2 2 7" xfId="17310" xr:uid="{C2D8C7C4-D845-4FC0-98B3-1FA1E0A76D14}"/>
    <cellStyle name="vGreyDwn 2 2 2 7 2" xfId="36831" xr:uid="{58BEBE0B-F5D1-4FD4-AFF6-26B77EB17C01}"/>
    <cellStyle name="vGreyDwn 2 2 2 8" xfId="17311" xr:uid="{A78A09E7-F80F-4C9E-80D9-BF7B2FAA3487}"/>
    <cellStyle name="vGreyDwn 2 2 2 8 2" xfId="36832" xr:uid="{5CA9074A-997E-434B-94C0-75C9FFFFD149}"/>
    <cellStyle name="vGreyDwn 2 2 2 9" xfId="17312" xr:uid="{B7F543F2-71A0-4317-A757-162CAE4F32A7}"/>
    <cellStyle name="vGreyDwn 2 2 2 9 2" xfId="36833" xr:uid="{1BE82966-8987-4533-9789-84B215D8FAD2}"/>
    <cellStyle name="vGreyDwn 2 2 3" xfId="17313" xr:uid="{00E03C16-E90F-4C81-9465-4C9B4863B34C}"/>
    <cellStyle name="vGreyDwn 2 2 3 2" xfId="36834" xr:uid="{EC4C32E7-2122-48D5-AB05-9B2642196714}"/>
    <cellStyle name="vGreyDwn 2 2 4" xfId="17314" xr:uid="{03ED9B0F-7058-412B-938C-04410C6B761C}"/>
    <cellStyle name="vGreyDwn 2 2 4 2" xfId="36835" xr:uid="{96BA74CD-6A4D-461B-A81E-ACAC2FFA670C}"/>
    <cellStyle name="vGreyDwn 2 2 5" xfId="17315" xr:uid="{8879FAF2-D4C4-4D58-B8F7-722BF55E9968}"/>
    <cellStyle name="vGreyDwn 2 2 5 2" xfId="36836" xr:uid="{5433EDDA-F84D-4B63-B643-7E44C6CC8E42}"/>
    <cellStyle name="vGreyDwn 2 2 6" xfId="17316" xr:uid="{2C175666-5C15-458E-8E1B-E8008AD9D6F7}"/>
    <cellStyle name="vGreyDwn 2 2 6 2" xfId="36837" xr:uid="{F19A67EB-E43E-49F9-8953-4DE9CC9E9BBE}"/>
    <cellStyle name="vGreyDwn 2 2 7" xfId="17317" xr:uid="{7FBD9F22-B068-4E94-84BF-BBF1A8971EEB}"/>
    <cellStyle name="vGreyDwn 2 2 7 2" xfId="36838" xr:uid="{F0044CFF-5295-41C6-950A-4B7837AFA541}"/>
    <cellStyle name="vGreyDwn 2 2 8" xfId="17318" xr:uid="{9AA3C18C-A181-46A6-8516-C489614EFA26}"/>
    <cellStyle name="vGreyDwn 2 2 8 2" xfId="36839" xr:uid="{81D478D2-26F9-440A-B78C-CC827E349976}"/>
    <cellStyle name="vGreyDwn 2 2 9" xfId="17319" xr:uid="{7D7248FE-5717-424D-9290-22563C5EA87A}"/>
    <cellStyle name="vGreyDwn 2 2 9 2" xfId="36840" xr:uid="{DB18FA7C-1AFF-43F4-A277-8FF8A74BE196}"/>
    <cellStyle name="vGreyDwn 2 3" xfId="17320" xr:uid="{2F675261-536A-45F5-BE38-FD32652A32F5}"/>
    <cellStyle name="vGreyDwn 2 3 10" xfId="36841" xr:uid="{C7324ED9-0D73-43B9-98E5-432CE9621E3E}"/>
    <cellStyle name="vGreyDwn 2 3 2" xfId="17321" xr:uid="{C43FD896-79ED-4E5C-975B-D7A56B80BDFB}"/>
    <cellStyle name="vGreyDwn 2 3 2 2" xfId="36842" xr:uid="{9C474B11-A767-40EC-B0E2-11706DC5412C}"/>
    <cellStyle name="vGreyDwn 2 3 3" xfId="17322" xr:uid="{48762B21-00B3-481F-A543-A67336E150A6}"/>
    <cellStyle name="vGreyDwn 2 3 3 2" xfId="36843" xr:uid="{8D9374E6-F8D5-4A01-8A8F-B25608BBEC98}"/>
    <cellStyle name="vGreyDwn 2 3 4" xfId="17323" xr:uid="{1B9E411C-3A0F-4EC5-965B-4048140D898C}"/>
    <cellStyle name="vGreyDwn 2 3 4 2" xfId="36844" xr:uid="{E800EB2F-97BC-4D12-8B95-99F91FB16AE2}"/>
    <cellStyle name="vGreyDwn 2 3 5" xfId="17324" xr:uid="{A4854C21-CEF7-445A-8616-012D66478356}"/>
    <cellStyle name="vGreyDwn 2 3 5 2" xfId="36845" xr:uid="{59447432-34D8-44E0-8A24-B31B5414BF98}"/>
    <cellStyle name="vGreyDwn 2 3 6" xfId="17325" xr:uid="{9E66D553-E792-4D68-9D29-C8341AEFF323}"/>
    <cellStyle name="vGreyDwn 2 3 6 2" xfId="36846" xr:uid="{AC07909B-6C6F-4379-A5CC-40E789C0D985}"/>
    <cellStyle name="vGreyDwn 2 3 7" xfId="17326" xr:uid="{22B366DF-D8FA-4A06-ACE8-1EA2D7A89F8A}"/>
    <cellStyle name="vGreyDwn 2 3 7 2" xfId="36847" xr:uid="{85FE8622-1BC0-433B-830B-75BFFD7274E1}"/>
    <cellStyle name="vGreyDwn 2 3 8" xfId="17327" xr:uid="{584FEAE8-3BC1-4D33-94AF-A7C6B2DE59C5}"/>
    <cellStyle name="vGreyDwn 2 3 8 2" xfId="36848" xr:uid="{606F165F-201E-4334-ABFE-3D536D3C933B}"/>
    <cellStyle name="vGreyDwn 2 3 9" xfId="17328" xr:uid="{D805EE1D-489D-4552-8296-32433F1036AC}"/>
    <cellStyle name="vGreyDwn 2 3 9 2" xfId="36849" xr:uid="{90891D59-B858-4123-87B3-876B810B1B0B}"/>
    <cellStyle name="vGreyDwn 2 4" xfId="17329" xr:uid="{A723B6C0-1118-4B02-A5FD-A1DC130CE69A}"/>
    <cellStyle name="vGreyDwn 2 4 2" xfId="36850" xr:uid="{9067FA8A-FFAB-4146-AD45-14122C6F8372}"/>
    <cellStyle name="vGreyDwn 2 5" xfId="17330" xr:uid="{1370DB11-A61D-4A97-8D2A-55EA62F8A942}"/>
    <cellStyle name="vGreyDwn 2 5 2" xfId="36851" xr:uid="{DC6831E8-734F-475D-AD2A-45FF368D9CB6}"/>
    <cellStyle name="vGreyDwn 2 6" xfId="17331" xr:uid="{7E494FAB-4940-4F0F-AD76-B3F0C10AF76A}"/>
    <cellStyle name="vGreyDwn 2 6 2" xfId="36852" xr:uid="{1DA3D844-CB46-4CEB-BC3B-5E275221E31E}"/>
    <cellStyle name="vGreyDwn 2 7" xfId="17332" xr:uid="{A0DF2F21-7380-4DC3-A080-99A98612B732}"/>
    <cellStyle name="vGreyDwn 2 7 2" xfId="36853" xr:uid="{FBCB9D21-EA5A-451C-BA44-D0BF8A1A31AD}"/>
    <cellStyle name="vGreyDwn 2 8" xfId="17333" xr:uid="{E20F1312-BC34-4158-9B52-77C771AB50B8}"/>
    <cellStyle name="vGreyDwn 2 8 2" xfId="36854" xr:uid="{21810F41-6EB5-4278-8B72-F783D3EBF4FB}"/>
    <cellStyle name="vGreyDwn 2 9" xfId="17334" xr:uid="{556D1CB6-74F0-406B-ADBA-5E4BF1520014}"/>
    <cellStyle name="vGreyDwn 2 9 2" xfId="36855" xr:uid="{633677E3-F5F0-49A2-AC32-B42C1F2077D9}"/>
    <cellStyle name="vGreyDwn 3" xfId="17335" xr:uid="{3CD7BAAA-6F2D-45A1-A203-C4F63F7A3396}"/>
    <cellStyle name="vGreyDwn 3 10" xfId="17336" xr:uid="{77E6DC78-659F-4B3B-844E-26B755C9FDE1}"/>
    <cellStyle name="vGreyDwn 3 10 2" xfId="36856" xr:uid="{A288F5F5-CE38-4065-A059-79251C334795}"/>
    <cellStyle name="vGreyDwn 3 11" xfId="17337" xr:uid="{5F1685C8-190D-4A06-8167-C57F622E372D}"/>
    <cellStyle name="vGreyDwn 3 11 2" xfId="36857" xr:uid="{562FA232-06C8-416F-9786-DBBAC37D8C1C}"/>
    <cellStyle name="vGreyDwn 3 12" xfId="36858" xr:uid="{C8282B7F-65AC-4253-9E6F-45250CD69425}"/>
    <cellStyle name="vGreyDwn 3 2" xfId="17338" xr:uid="{78C81AA9-E7A0-4A5F-9CD6-7573C76D43B4}"/>
    <cellStyle name="vGreyDwn 3 2 10" xfId="17339" xr:uid="{FB3633B8-1BF0-42A1-BFD7-803CF2598904}"/>
    <cellStyle name="vGreyDwn 3 2 10 2" xfId="36859" xr:uid="{B7E2F1CD-2990-432E-88B4-DA7451F31578}"/>
    <cellStyle name="vGreyDwn 3 2 11" xfId="36860" xr:uid="{D4B178D8-6AC8-4EFC-BEB6-DB3E97F8522C}"/>
    <cellStyle name="vGreyDwn 3 2 2" xfId="17340" xr:uid="{A13E5517-246E-4B06-A714-32DBFA03FB57}"/>
    <cellStyle name="vGreyDwn 3 2 2 10" xfId="36861" xr:uid="{59B7B52E-C763-46F1-9BF1-4651C623AB73}"/>
    <cellStyle name="vGreyDwn 3 2 2 2" xfId="17341" xr:uid="{5A8C827F-A70D-4EF2-A560-2A56936610A3}"/>
    <cellStyle name="vGreyDwn 3 2 2 2 2" xfId="36862" xr:uid="{49930D7C-CCF1-430F-B929-05B2068BDDCE}"/>
    <cellStyle name="vGreyDwn 3 2 2 3" xfId="17342" xr:uid="{FF4E6DB4-5EE4-4F93-A2B5-F2D865B98188}"/>
    <cellStyle name="vGreyDwn 3 2 2 3 2" xfId="36863" xr:uid="{33E41420-3B35-4B34-A452-BB3B995488B2}"/>
    <cellStyle name="vGreyDwn 3 2 2 4" xfId="17343" xr:uid="{040B7FE6-5AB7-47C1-86CB-578F5D8843FC}"/>
    <cellStyle name="vGreyDwn 3 2 2 4 2" xfId="36864" xr:uid="{6B4BA152-AC60-412F-8F4F-AFD73B235C1A}"/>
    <cellStyle name="vGreyDwn 3 2 2 5" xfId="17344" xr:uid="{7E278CF9-A499-4E95-B3E2-CC947DDDA27E}"/>
    <cellStyle name="vGreyDwn 3 2 2 5 2" xfId="36865" xr:uid="{A07E7F0E-AB91-4766-B550-3150331AE5D6}"/>
    <cellStyle name="vGreyDwn 3 2 2 6" xfId="17345" xr:uid="{4DA642EF-1927-487F-8B20-4956DCBD6D55}"/>
    <cellStyle name="vGreyDwn 3 2 2 6 2" xfId="36866" xr:uid="{BE6F232C-1B1B-4885-B49E-65CB79AF5835}"/>
    <cellStyle name="vGreyDwn 3 2 2 7" xfId="17346" xr:uid="{795E2DBC-8AB7-4B48-8205-BEB4745366BE}"/>
    <cellStyle name="vGreyDwn 3 2 2 7 2" xfId="36867" xr:uid="{64C11BC5-8912-453E-BACC-F11B095A2238}"/>
    <cellStyle name="vGreyDwn 3 2 2 8" xfId="17347" xr:uid="{CBE5B52E-DCAF-4D9B-A1E0-038FDA26C9FF}"/>
    <cellStyle name="vGreyDwn 3 2 2 8 2" xfId="36868" xr:uid="{2EFCCA6C-D14E-4713-87DA-E6591F279492}"/>
    <cellStyle name="vGreyDwn 3 2 2 9" xfId="17348" xr:uid="{4C5CA7FF-A6B1-483A-99CD-9DD9909827D2}"/>
    <cellStyle name="vGreyDwn 3 2 2 9 2" xfId="36869" xr:uid="{34EF1E9C-4093-4084-B9F2-F63FB33F752A}"/>
    <cellStyle name="vGreyDwn 3 2 3" xfId="17349" xr:uid="{C8AEB3BA-E0CE-42C1-8176-D55D1A45EB8F}"/>
    <cellStyle name="vGreyDwn 3 2 3 2" xfId="36870" xr:uid="{78FD9924-93C4-4E7E-A115-4AC163FE9F8E}"/>
    <cellStyle name="vGreyDwn 3 2 4" xfId="17350" xr:uid="{200456AD-A692-4848-9A17-7F3CBF971CF1}"/>
    <cellStyle name="vGreyDwn 3 2 4 2" xfId="36871" xr:uid="{206B1E6D-E5B1-4AD3-98D0-FACD82F9197D}"/>
    <cellStyle name="vGreyDwn 3 2 5" xfId="17351" xr:uid="{5A937193-FB60-452B-911F-ED8971FFB2A8}"/>
    <cellStyle name="vGreyDwn 3 2 5 2" xfId="36872" xr:uid="{CE971DDA-89AF-4E12-92EB-FAB516F3A501}"/>
    <cellStyle name="vGreyDwn 3 2 6" xfId="17352" xr:uid="{8A76A7AA-4AAB-4465-974A-0CD96C7E658D}"/>
    <cellStyle name="vGreyDwn 3 2 6 2" xfId="36873" xr:uid="{1AB1D28F-E11B-484C-9960-2520EF939A88}"/>
    <cellStyle name="vGreyDwn 3 2 7" xfId="17353" xr:uid="{3689B917-7EBF-426E-A40F-C194DD6A2FE5}"/>
    <cellStyle name="vGreyDwn 3 2 7 2" xfId="36874" xr:uid="{2B3BAFE1-4FAB-4683-9E46-B029F6164A8B}"/>
    <cellStyle name="vGreyDwn 3 2 8" xfId="17354" xr:uid="{581AA6B2-9136-4C51-9826-0537B0191321}"/>
    <cellStyle name="vGreyDwn 3 2 8 2" xfId="36875" xr:uid="{11750ECF-67F9-4FDB-8791-4F86FA5EFBB9}"/>
    <cellStyle name="vGreyDwn 3 2 9" xfId="17355" xr:uid="{CEF44CCF-43EB-4027-8F90-868913D26778}"/>
    <cellStyle name="vGreyDwn 3 2 9 2" xfId="36876" xr:uid="{3860947E-BF3F-4502-A79A-2EA9344C3AAC}"/>
    <cellStyle name="vGreyDwn 3 3" xfId="17356" xr:uid="{5B4A612E-28CA-4866-A2E2-0026E0AB5506}"/>
    <cellStyle name="vGreyDwn 3 3 10" xfId="36877" xr:uid="{05A95A52-54D2-40B8-BC86-AC1659500ECF}"/>
    <cellStyle name="vGreyDwn 3 3 2" xfId="17357" xr:uid="{288D6D48-A23A-4AF6-8F19-CE788F0DF026}"/>
    <cellStyle name="vGreyDwn 3 3 2 2" xfId="36878" xr:uid="{86D54E61-5A6D-4404-9EDB-C7F69009DFF3}"/>
    <cellStyle name="vGreyDwn 3 3 3" xfId="17358" xr:uid="{0BEE8FBA-4992-479B-AE80-EF4614123E63}"/>
    <cellStyle name="vGreyDwn 3 3 3 2" xfId="36879" xr:uid="{420A1767-1478-4E1A-A66D-FD185E41FDEC}"/>
    <cellStyle name="vGreyDwn 3 3 4" xfId="17359" xr:uid="{263A4847-0465-4C6E-A9CE-AD93CB5DE95E}"/>
    <cellStyle name="vGreyDwn 3 3 4 2" xfId="36880" xr:uid="{81578C48-C188-4056-BBB6-30F9C1AA6E1B}"/>
    <cellStyle name="vGreyDwn 3 3 5" xfId="17360" xr:uid="{A8252D67-1445-4646-AE57-D0951256D22C}"/>
    <cellStyle name="vGreyDwn 3 3 5 2" xfId="36881" xr:uid="{81AD7163-C134-4F5C-B1E6-8F0F4B056CEF}"/>
    <cellStyle name="vGreyDwn 3 3 6" xfId="17361" xr:uid="{B724BC6B-7C9A-4100-BDC1-1D667DB076FD}"/>
    <cellStyle name="vGreyDwn 3 3 6 2" xfId="36882" xr:uid="{340506E0-257B-4218-A736-F0DE54036BB0}"/>
    <cellStyle name="vGreyDwn 3 3 7" xfId="17362" xr:uid="{D641FC93-584B-4E90-82DA-B25AB235F207}"/>
    <cellStyle name="vGreyDwn 3 3 7 2" xfId="36883" xr:uid="{7AA3DDE4-1EA3-463F-878F-96F0634A3337}"/>
    <cellStyle name="vGreyDwn 3 3 8" xfId="17363" xr:uid="{6C7886D7-9758-46E1-B373-C79420B46328}"/>
    <cellStyle name="vGreyDwn 3 3 8 2" xfId="36884" xr:uid="{7609F6F5-46C5-40D2-8FFD-8B64D7779A21}"/>
    <cellStyle name="vGreyDwn 3 3 9" xfId="17364" xr:uid="{007E86F5-5406-49EE-99FE-6B1107312D96}"/>
    <cellStyle name="vGreyDwn 3 3 9 2" xfId="36885" xr:uid="{9BF3D4CB-048B-489D-9C4D-DA72FE769BA5}"/>
    <cellStyle name="vGreyDwn 3 4" xfId="17365" xr:uid="{9C82CEFC-552E-4E25-8420-C345FF2340A5}"/>
    <cellStyle name="vGreyDwn 3 4 2" xfId="36886" xr:uid="{915A50DE-BD48-4ACA-A01B-593E94ABC6D9}"/>
    <cellStyle name="vGreyDwn 3 5" xfId="17366" xr:uid="{ECDFF616-243C-4573-AD45-05D4C5FD8332}"/>
    <cellStyle name="vGreyDwn 3 5 2" xfId="36887" xr:uid="{21B7A171-88B5-4313-85A5-482E49431A9E}"/>
    <cellStyle name="vGreyDwn 3 6" xfId="17367" xr:uid="{A020A336-F5B3-4318-8A78-727E21C2BC06}"/>
    <cellStyle name="vGreyDwn 3 6 2" xfId="36888" xr:uid="{72FB4E69-0ABE-4CA9-8F22-B1F9D77974A1}"/>
    <cellStyle name="vGreyDwn 3 7" xfId="17368" xr:uid="{AF54AB93-9576-4887-A107-78CC183D2C23}"/>
    <cellStyle name="vGreyDwn 3 7 2" xfId="36889" xr:uid="{F9E5F698-5960-4BCD-B160-F80886C60F45}"/>
    <cellStyle name="vGreyDwn 3 8" xfId="17369" xr:uid="{15F41DA3-09F1-4989-8967-200FED54362B}"/>
    <cellStyle name="vGreyDwn 3 8 2" xfId="36890" xr:uid="{B8B4CE49-7391-4251-828E-791ACC0BB325}"/>
    <cellStyle name="vGreyDwn 3 9" xfId="17370" xr:uid="{2DB8706A-5E20-4DE8-B0D6-58443335BD59}"/>
    <cellStyle name="vGreyDwn 3 9 2" xfId="36891" xr:uid="{863747CE-F859-44B6-B4A9-91B87F2CE140}"/>
    <cellStyle name="vGreyDwn 4" xfId="17371" xr:uid="{7A32663D-44E0-49FB-986E-A403D7F474D3}"/>
    <cellStyle name="vGreyDwn 4 10" xfId="17372" xr:uid="{648C7ACD-93A8-477E-BE06-F03E5125DD8C}"/>
    <cellStyle name="vGreyDwn 4 10 2" xfId="36892" xr:uid="{2834497C-2E4C-47FA-B882-0CC544976281}"/>
    <cellStyle name="vGreyDwn 4 11" xfId="36893" xr:uid="{5CF99C24-CD1D-4F39-BC10-F4C51C8E74BE}"/>
    <cellStyle name="vGreyDwn 4 2" xfId="17373" xr:uid="{49B00A7E-7543-47C6-98D0-606FC0891E42}"/>
    <cellStyle name="vGreyDwn 4 2 10" xfId="36894" xr:uid="{DCB40BD9-A8B2-43BA-8165-9ED283D74B43}"/>
    <cellStyle name="vGreyDwn 4 2 2" xfId="17374" xr:uid="{61F07D46-BBB4-489F-88EB-14650B9317C7}"/>
    <cellStyle name="vGreyDwn 4 2 2 2" xfId="36895" xr:uid="{EB02F2F3-7502-468D-8D7E-E3E1B5079E73}"/>
    <cellStyle name="vGreyDwn 4 2 3" xfId="17375" xr:uid="{22783604-9915-4B47-872C-59FD1F46D498}"/>
    <cellStyle name="vGreyDwn 4 2 3 2" xfId="36896" xr:uid="{C178888C-5C30-4A84-A065-2834D6421344}"/>
    <cellStyle name="vGreyDwn 4 2 4" xfId="17376" xr:uid="{9062EB5A-798D-4A0F-A1F2-F03E92F979BD}"/>
    <cellStyle name="vGreyDwn 4 2 4 2" xfId="36897" xr:uid="{A720B0B9-AAA8-4A7C-B750-02C9886BA308}"/>
    <cellStyle name="vGreyDwn 4 2 5" xfId="17377" xr:uid="{05216803-20F5-4E6E-9B9B-DA1A1351789E}"/>
    <cellStyle name="vGreyDwn 4 2 5 2" xfId="36898" xr:uid="{76052640-DAA0-49DF-A7E0-0B56431C4BC8}"/>
    <cellStyle name="vGreyDwn 4 2 6" xfId="17378" xr:uid="{D7686899-B1B1-4D83-BBE1-23DBEA0273B4}"/>
    <cellStyle name="vGreyDwn 4 2 6 2" xfId="36899" xr:uid="{60253486-637A-4940-B87C-4CE4FD8B7201}"/>
    <cellStyle name="vGreyDwn 4 2 7" xfId="17379" xr:uid="{A6EAE166-D802-4FED-AE20-C7A9A1EA7791}"/>
    <cellStyle name="vGreyDwn 4 2 7 2" xfId="36900" xr:uid="{5D05ADC4-DFEC-40C5-B7E0-C0C4C4D7ADE7}"/>
    <cellStyle name="vGreyDwn 4 2 8" xfId="17380" xr:uid="{A296D240-DBBB-42AA-9F14-4005311FC42C}"/>
    <cellStyle name="vGreyDwn 4 2 8 2" xfId="36901" xr:uid="{426C6F04-8059-438D-80EA-A7DFFC9E36D5}"/>
    <cellStyle name="vGreyDwn 4 2 9" xfId="17381" xr:uid="{10B75392-E3D9-493B-90A2-7A27CCEBBE56}"/>
    <cellStyle name="vGreyDwn 4 2 9 2" xfId="36902" xr:uid="{A264C361-3E1C-4587-9CD4-2F8D011A24BC}"/>
    <cellStyle name="vGreyDwn 4 3" xfId="17382" xr:uid="{B7419C61-E393-47B7-A5A1-55D622B94D01}"/>
    <cellStyle name="vGreyDwn 4 3 2" xfId="36903" xr:uid="{AE27FCD1-572B-4C5C-903E-F7B19B5DF8DA}"/>
    <cellStyle name="vGreyDwn 4 4" xfId="17383" xr:uid="{4197733E-3F0A-4E62-9176-07B185ED9BBC}"/>
    <cellStyle name="vGreyDwn 4 4 2" xfId="36904" xr:uid="{6588A285-3513-48A2-8BCA-90D103EA9C43}"/>
    <cellStyle name="vGreyDwn 4 5" xfId="17384" xr:uid="{903DF39E-CE04-4D0F-8156-A667E54B19CC}"/>
    <cellStyle name="vGreyDwn 4 5 2" xfId="36905" xr:uid="{95FAD9FF-9505-47D3-AAD9-0B1BB294ABF8}"/>
    <cellStyle name="vGreyDwn 4 6" xfId="17385" xr:uid="{1DBB1BA6-6F6A-4F70-B241-FFDFB7471D33}"/>
    <cellStyle name="vGreyDwn 4 6 2" xfId="36906" xr:uid="{6384BDEE-4B1B-4377-A768-2ADE5C29FDE9}"/>
    <cellStyle name="vGreyDwn 4 7" xfId="17386" xr:uid="{9C24ED04-2FCE-4AD7-86A7-7DECF32E5477}"/>
    <cellStyle name="vGreyDwn 4 7 2" xfId="36907" xr:uid="{BBECF4AF-9717-4E64-A560-AA264C07284B}"/>
    <cellStyle name="vGreyDwn 4 8" xfId="17387" xr:uid="{5BFF3DC9-B344-4FF5-AD37-737AE34792D7}"/>
    <cellStyle name="vGreyDwn 4 8 2" xfId="36908" xr:uid="{DF37D50E-1E37-4E2E-838E-8E02346A9307}"/>
    <cellStyle name="vGreyDwn 4 9" xfId="17388" xr:uid="{4A05658D-035A-493F-86C8-DD68436EA439}"/>
    <cellStyle name="vGreyDwn 4 9 2" xfId="36909" xr:uid="{76E2A2F5-195E-4C62-9DE2-05DBBB057AAC}"/>
    <cellStyle name="vGreyDwn 5" xfId="17389" xr:uid="{B116F032-FAFF-4863-81DE-20BACACC1EE7}"/>
    <cellStyle name="vGreyDwn 5 10" xfId="36910" xr:uid="{89874123-1172-4C80-B9ED-051BCBAD57C4}"/>
    <cellStyle name="vGreyDwn 5 2" xfId="17390" xr:uid="{A00247D6-739E-48E9-8E09-89637396E037}"/>
    <cellStyle name="vGreyDwn 5 2 2" xfId="36911" xr:uid="{05A3E6C6-EC75-40E8-B0B4-E630E71C0737}"/>
    <cellStyle name="vGreyDwn 5 3" xfId="17391" xr:uid="{ABC07CCB-99D1-43CC-A216-35E3C79B4D64}"/>
    <cellStyle name="vGreyDwn 5 3 2" xfId="36912" xr:uid="{195F2D04-40F1-4C3C-88AA-E5199F4BC893}"/>
    <cellStyle name="vGreyDwn 5 4" xfId="17392" xr:uid="{1AEE39CB-8F0A-43F5-80F0-C457AC2EE83C}"/>
    <cellStyle name="vGreyDwn 5 4 2" xfId="36913" xr:uid="{0A2F10D8-8B37-4D85-9AF4-54519E9F9582}"/>
    <cellStyle name="vGreyDwn 5 5" xfId="17393" xr:uid="{3D71075A-3589-4766-825C-FCE526164B8D}"/>
    <cellStyle name="vGreyDwn 5 5 2" xfId="36914" xr:uid="{C06C65FB-F6C5-4A7A-815A-E67F36EB1540}"/>
    <cellStyle name="vGreyDwn 5 6" xfId="17394" xr:uid="{DD4B09FD-20A5-4DF0-90A6-9104C0EF701D}"/>
    <cellStyle name="vGreyDwn 5 6 2" xfId="36915" xr:uid="{26ED2E29-AC7D-4C05-A1D9-2A9E3ABD3757}"/>
    <cellStyle name="vGreyDwn 5 7" xfId="17395" xr:uid="{42295132-8043-4D4A-B92E-6639BA169BD4}"/>
    <cellStyle name="vGreyDwn 5 7 2" xfId="36916" xr:uid="{F7B7E578-CF2B-4597-BC17-DC073BF6B4FE}"/>
    <cellStyle name="vGreyDwn 5 8" xfId="17396" xr:uid="{1D251260-C8CD-4DA5-A784-7D0A25C9D7C1}"/>
    <cellStyle name="vGreyDwn 5 8 2" xfId="36917" xr:uid="{6F952037-96E4-41B1-AFF4-3A3E4B4D1716}"/>
    <cellStyle name="vGreyDwn 5 9" xfId="17397" xr:uid="{1FED5871-8706-4DE7-8E2E-8F55969136C3}"/>
    <cellStyle name="vGreyDwn 5 9 2" xfId="36918" xr:uid="{CE881001-ABA0-4596-97AF-E2F9053C91F4}"/>
    <cellStyle name="vGreyDwn 6" xfId="17398" xr:uid="{7CBD13C0-ACC3-4A7C-BA16-01368583E734}"/>
    <cellStyle name="vGreyDwn 6 2" xfId="36919" xr:uid="{45ACC12B-E475-4511-9030-5776058D6DE9}"/>
    <cellStyle name="vGreyDwn 7" xfId="17399" xr:uid="{1317DAF6-9955-457B-846B-9847104F190E}"/>
    <cellStyle name="vGreyDwn 7 2" xfId="36920" xr:uid="{4DFE03BC-4488-4AD1-B2A5-62DC44DB3C0E}"/>
    <cellStyle name="vGreyDwn 8" xfId="17400" xr:uid="{9452FF01-2C08-4FB7-BABF-19D522D2910D}"/>
    <cellStyle name="vGreyDwn 8 2" xfId="36921" xr:uid="{11841EEB-EDF0-4DD1-B283-8714773A4974}"/>
    <cellStyle name="vGreyDwn 9" xfId="17401" xr:uid="{4AA3DFE3-AB44-4450-8DF8-4B518B43F401}"/>
    <cellStyle name="vGreyDwn 9 2" xfId="36922" xr:uid="{72A3DDC8-490F-43B4-A259-680F543A429B}"/>
    <cellStyle name="vGreyDwn2" xfId="498" xr:uid="{BD60B45B-C1F1-4388-8282-CA99DD073FFE}"/>
    <cellStyle name="vGreyDwn2 10" xfId="17402" xr:uid="{9FC6826E-9CEF-417A-84F9-B91297A64A36}"/>
    <cellStyle name="vGreyDwn2 10 2" xfId="36923" xr:uid="{7FFB6E87-3194-46F7-A7F2-78ECF8A0DF66}"/>
    <cellStyle name="vGreyDwn2 11" xfId="17403" xr:uid="{4BC01DDE-1BB6-4251-83DE-CE4185531A9F}"/>
    <cellStyle name="vGreyDwn2 11 2" xfId="36924" xr:uid="{4BAE869E-7F3A-4F96-B206-B12341EF7FBD}"/>
    <cellStyle name="vGreyDwn2 12" xfId="17404" xr:uid="{C543E45F-4E6A-4917-9D69-4199F5CB3499}"/>
    <cellStyle name="vGreyDwn2 12 2" xfId="36925" xr:uid="{E4A0EFBE-2BC1-46C7-8970-82D45DABCAC4}"/>
    <cellStyle name="vGreyDwn2 13" xfId="36926" xr:uid="{944B9402-61F0-4241-95F0-5F5C46579900}"/>
    <cellStyle name="vGreyDwn2 2" xfId="17405" xr:uid="{A8FA8004-46AC-40B5-84C4-C4231ABFAFBA}"/>
    <cellStyle name="vGreyDwn2 2 10" xfId="17406" xr:uid="{4FC317EE-33EF-43C8-8686-CA9A1FC107C8}"/>
    <cellStyle name="vGreyDwn2 2 10 2" xfId="36927" xr:uid="{F82F1B1F-9DB9-4178-90C4-5BCF01465152}"/>
    <cellStyle name="vGreyDwn2 2 11" xfId="17407" xr:uid="{6F3356A6-F957-4B0B-A377-97DBC8552971}"/>
    <cellStyle name="vGreyDwn2 2 11 2" xfId="36928" xr:uid="{06E6012C-AF0F-4DE8-B485-70E73F143475}"/>
    <cellStyle name="vGreyDwn2 2 12" xfId="36929" xr:uid="{AFA7973E-E0BE-42A1-A72F-27008E3B6CD2}"/>
    <cellStyle name="vGreyDwn2 2 2" xfId="17408" xr:uid="{AB529C54-5B64-4729-968E-853180579114}"/>
    <cellStyle name="vGreyDwn2 2 2 10" xfId="17409" xr:uid="{4504BC30-3829-4225-A04D-EC3FE1178264}"/>
    <cellStyle name="vGreyDwn2 2 2 10 2" xfId="36930" xr:uid="{78585B8B-3102-4D06-B87F-F67C94A4BEB7}"/>
    <cellStyle name="vGreyDwn2 2 2 11" xfId="36931" xr:uid="{FCED35C1-8FBB-4EC4-B529-99FB1BC43865}"/>
    <cellStyle name="vGreyDwn2 2 2 2" xfId="17410" xr:uid="{3FD8E436-06A9-42F8-A292-8FD5A0926351}"/>
    <cellStyle name="vGreyDwn2 2 2 2 10" xfId="36932" xr:uid="{2B5F3F3A-7567-4C62-AC86-3AE59A00E6FF}"/>
    <cellStyle name="vGreyDwn2 2 2 2 2" xfId="17411" xr:uid="{93828F2D-0586-4B81-A6A2-AF49F6CC1DF9}"/>
    <cellStyle name="vGreyDwn2 2 2 2 2 2" xfId="36933" xr:uid="{73CFD473-4DED-4EAF-B3B6-8CD884BC6C77}"/>
    <cellStyle name="vGreyDwn2 2 2 2 3" xfId="17412" xr:uid="{412CDE86-241E-43C9-A921-F4A2CA7F9D03}"/>
    <cellStyle name="vGreyDwn2 2 2 2 3 2" xfId="36934" xr:uid="{B0A0DE5A-FB2C-4680-A4A9-7998F12C171C}"/>
    <cellStyle name="vGreyDwn2 2 2 2 4" xfId="17413" xr:uid="{EF02EBA2-00B7-4C33-A058-35D815F8703D}"/>
    <cellStyle name="vGreyDwn2 2 2 2 4 2" xfId="36935" xr:uid="{CE89B213-8F5C-4824-8CF0-77351F6A750B}"/>
    <cellStyle name="vGreyDwn2 2 2 2 5" xfId="17414" xr:uid="{E02F71B9-BE48-422C-8BEE-961179C93F4A}"/>
    <cellStyle name="vGreyDwn2 2 2 2 5 2" xfId="36936" xr:uid="{59254F47-CB34-45F3-A138-8C26CB1A81E9}"/>
    <cellStyle name="vGreyDwn2 2 2 2 6" xfId="17415" xr:uid="{ADBA7831-2680-4E31-A746-3A10B0536D61}"/>
    <cellStyle name="vGreyDwn2 2 2 2 6 2" xfId="36937" xr:uid="{E422B6EA-4C1B-4CFC-AA6B-3F6C43BF1B8E}"/>
    <cellStyle name="vGreyDwn2 2 2 2 7" xfId="17416" xr:uid="{F098E983-C6A1-47CA-9F38-30B209D9F70E}"/>
    <cellStyle name="vGreyDwn2 2 2 2 7 2" xfId="36938" xr:uid="{41E51734-024D-45DD-ABAB-39F33E22D742}"/>
    <cellStyle name="vGreyDwn2 2 2 2 8" xfId="17417" xr:uid="{4813813C-2B0B-4E7D-8813-886D04D46308}"/>
    <cellStyle name="vGreyDwn2 2 2 2 8 2" xfId="36939" xr:uid="{8287B4AE-B7D2-4CBE-9A17-B8212F793A7C}"/>
    <cellStyle name="vGreyDwn2 2 2 2 9" xfId="17418" xr:uid="{018F217E-678F-4692-A222-45DE702322AB}"/>
    <cellStyle name="vGreyDwn2 2 2 2 9 2" xfId="36940" xr:uid="{A19E4F51-D28B-4107-941E-AFC9A6C833AB}"/>
    <cellStyle name="vGreyDwn2 2 2 3" xfId="17419" xr:uid="{7BE25A1E-79FE-4FBA-AEA0-D80CBEA6268C}"/>
    <cellStyle name="vGreyDwn2 2 2 3 2" xfId="36941" xr:uid="{655E6447-ADAA-40D0-853B-758A39E4ADD0}"/>
    <cellStyle name="vGreyDwn2 2 2 4" xfId="17420" xr:uid="{029420C3-716A-40B7-B612-38D89EFA10F7}"/>
    <cellStyle name="vGreyDwn2 2 2 4 2" xfId="36942" xr:uid="{71E87199-24DD-4D55-9480-A28C2A1D9689}"/>
    <cellStyle name="vGreyDwn2 2 2 5" xfId="17421" xr:uid="{486F38FC-77A2-42E9-B03C-699AA049E0F3}"/>
    <cellStyle name="vGreyDwn2 2 2 5 2" xfId="36943" xr:uid="{C003EECD-0037-49C7-93AD-BC20F6827F5B}"/>
    <cellStyle name="vGreyDwn2 2 2 6" xfId="17422" xr:uid="{0B28DE4A-0EA9-4591-8C32-F8754CCC4EE8}"/>
    <cellStyle name="vGreyDwn2 2 2 6 2" xfId="36944" xr:uid="{E12CE174-06B4-4E53-AF98-090E86BBFD0C}"/>
    <cellStyle name="vGreyDwn2 2 2 7" xfId="17423" xr:uid="{6EB9E211-9CD8-4E93-B9CF-8954E0F37E29}"/>
    <cellStyle name="vGreyDwn2 2 2 7 2" xfId="36945" xr:uid="{A9800EE3-18B1-43C9-90C9-1475DFE590D6}"/>
    <cellStyle name="vGreyDwn2 2 2 8" xfId="17424" xr:uid="{C9310463-065A-415C-9F8F-B06CAB9D6787}"/>
    <cellStyle name="vGreyDwn2 2 2 8 2" xfId="36946" xr:uid="{EC4580F3-CCCC-4436-8483-6FCF7EC74DA2}"/>
    <cellStyle name="vGreyDwn2 2 2 9" xfId="17425" xr:uid="{04FD15C6-C4F7-41FD-BC57-419B7290912E}"/>
    <cellStyle name="vGreyDwn2 2 2 9 2" xfId="36947" xr:uid="{6F4154F5-E699-4043-8D13-D213C14A173D}"/>
    <cellStyle name="vGreyDwn2 2 3" xfId="17426" xr:uid="{0A1C64D0-24FD-4E41-9ADF-8D532634F805}"/>
    <cellStyle name="vGreyDwn2 2 3 10" xfId="36948" xr:uid="{0E2C0853-94D5-4754-93E3-0867934A3587}"/>
    <cellStyle name="vGreyDwn2 2 3 2" xfId="17427" xr:uid="{3E1D2FA2-0D96-4395-A576-0105A0D495B1}"/>
    <cellStyle name="vGreyDwn2 2 3 2 2" xfId="36949" xr:uid="{B5C6A360-7EC2-48A5-A190-A93238117FB0}"/>
    <cellStyle name="vGreyDwn2 2 3 3" xfId="17428" xr:uid="{0319C143-5D3D-4EAC-8BCF-AE42A04677CB}"/>
    <cellStyle name="vGreyDwn2 2 3 3 2" xfId="36950" xr:uid="{F6B9C261-FD52-4984-A27F-1F9159D5486C}"/>
    <cellStyle name="vGreyDwn2 2 3 4" xfId="17429" xr:uid="{4C6D5432-9981-499F-8D8A-2219F1D47959}"/>
    <cellStyle name="vGreyDwn2 2 3 4 2" xfId="36951" xr:uid="{30C85C45-16E5-4941-8830-237BA0D84645}"/>
    <cellStyle name="vGreyDwn2 2 3 5" xfId="17430" xr:uid="{CB744984-DF61-4067-B59B-1B67BE45D760}"/>
    <cellStyle name="vGreyDwn2 2 3 5 2" xfId="36952" xr:uid="{4CDB6C5F-B643-4294-BD87-6AEB0DABC7C4}"/>
    <cellStyle name="vGreyDwn2 2 3 6" xfId="17431" xr:uid="{F3FD6D16-3121-4515-996A-710FCDA8AFCE}"/>
    <cellStyle name="vGreyDwn2 2 3 6 2" xfId="36953" xr:uid="{07566AE2-F76B-4F1A-B3FC-79FF8558D848}"/>
    <cellStyle name="vGreyDwn2 2 3 7" xfId="17432" xr:uid="{643704CC-6CC9-42CC-A649-4EF8322CCB2D}"/>
    <cellStyle name="vGreyDwn2 2 3 7 2" xfId="36954" xr:uid="{9D67063D-4DA5-4836-BAF9-84688222D729}"/>
    <cellStyle name="vGreyDwn2 2 3 8" xfId="17433" xr:uid="{01539F23-7AE2-4E17-8D9C-66F0535FE529}"/>
    <cellStyle name="vGreyDwn2 2 3 8 2" xfId="36955" xr:uid="{536FC6F8-E1BD-481D-BDAC-91F2AA2CB156}"/>
    <cellStyle name="vGreyDwn2 2 3 9" xfId="17434" xr:uid="{191A2F69-7825-4BD9-AE32-2A13D6BD6710}"/>
    <cellStyle name="vGreyDwn2 2 3 9 2" xfId="36956" xr:uid="{590F0026-B853-465B-BCEF-B46258072A29}"/>
    <cellStyle name="vGreyDwn2 2 4" xfId="17435" xr:uid="{5128A932-BBCF-44A8-B54D-D98D98E66047}"/>
    <cellStyle name="vGreyDwn2 2 4 2" xfId="36957" xr:uid="{C778F53B-03EA-4106-BDD8-9EA69F968D60}"/>
    <cellStyle name="vGreyDwn2 2 5" xfId="17436" xr:uid="{A7A4D14C-802C-409D-8B24-A72F051286FC}"/>
    <cellStyle name="vGreyDwn2 2 5 2" xfId="36958" xr:uid="{58589255-DC60-4FC8-B997-A5D0848F93C0}"/>
    <cellStyle name="vGreyDwn2 2 6" xfId="17437" xr:uid="{FFEA305F-F118-448F-AFD8-DF192077EA34}"/>
    <cellStyle name="vGreyDwn2 2 6 2" xfId="36959" xr:uid="{61CE4D9C-AA07-466D-ABDB-ABD03A664FBF}"/>
    <cellStyle name="vGreyDwn2 2 7" xfId="17438" xr:uid="{45099461-65FF-4258-828F-BBCF01A18DAF}"/>
    <cellStyle name="vGreyDwn2 2 7 2" xfId="36960" xr:uid="{01EA4212-4B1C-4305-952F-E5BBED4045A1}"/>
    <cellStyle name="vGreyDwn2 2 8" xfId="17439" xr:uid="{5DCEF59D-306B-475B-BF67-D85BB32FD6CA}"/>
    <cellStyle name="vGreyDwn2 2 8 2" xfId="36961" xr:uid="{43058E1D-D7BE-44BA-9528-E4D893F0D7BA}"/>
    <cellStyle name="vGreyDwn2 2 9" xfId="17440" xr:uid="{F40452B1-982C-4B05-BF4F-FC33B590673A}"/>
    <cellStyle name="vGreyDwn2 2 9 2" xfId="36962" xr:uid="{6728B6EA-032D-433F-9499-6A0E8BF348E9}"/>
    <cellStyle name="vGreyDwn2 3" xfId="17441" xr:uid="{9AE3A4F2-FF04-458F-B6C7-991E7C72D3BF}"/>
    <cellStyle name="vGreyDwn2 3 10" xfId="17442" xr:uid="{3FE4ADFB-AC8B-4080-9F04-0B24FDAC2A4D}"/>
    <cellStyle name="vGreyDwn2 3 10 2" xfId="36963" xr:uid="{71C78E85-C6E6-41B7-859B-13C0B6F41FD7}"/>
    <cellStyle name="vGreyDwn2 3 11" xfId="17443" xr:uid="{DAF9B3CF-02E8-44EB-91A3-40B1EEFAA799}"/>
    <cellStyle name="vGreyDwn2 3 11 2" xfId="36964" xr:uid="{39AC9299-B69B-4E79-B8EF-68761DC093C2}"/>
    <cellStyle name="vGreyDwn2 3 12" xfId="36965" xr:uid="{5686EDC0-6B66-4BF1-9D3A-F45AA84A2BFC}"/>
    <cellStyle name="vGreyDwn2 3 2" xfId="17444" xr:uid="{C81E28C7-8999-4C70-BB3C-6BC1AECCF58D}"/>
    <cellStyle name="vGreyDwn2 3 2 10" xfId="17445" xr:uid="{7AF13258-1035-403F-AA88-EF19A0313C07}"/>
    <cellStyle name="vGreyDwn2 3 2 10 2" xfId="36966" xr:uid="{541C4DE2-D40C-44CE-B78D-ABD5E5F9B932}"/>
    <cellStyle name="vGreyDwn2 3 2 11" xfId="36967" xr:uid="{5A7462F8-7557-4CBE-9EE6-72E91C55E601}"/>
    <cellStyle name="vGreyDwn2 3 2 2" xfId="17446" xr:uid="{862B715C-3789-4A9A-B3AD-C1A85EBFF010}"/>
    <cellStyle name="vGreyDwn2 3 2 2 10" xfId="36968" xr:uid="{8E76BB99-F7D0-41A3-ADD8-C278B7C5B177}"/>
    <cellStyle name="vGreyDwn2 3 2 2 2" xfId="17447" xr:uid="{280ABC26-5A8D-41A9-A199-E3332CC3030E}"/>
    <cellStyle name="vGreyDwn2 3 2 2 2 2" xfId="36969" xr:uid="{14361935-816E-40E5-9949-99ED16563A66}"/>
    <cellStyle name="vGreyDwn2 3 2 2 3" xfId="17448" xr:uid="{2F2D00FB-13CC-4D6F-8B4C-446B7AF7CBD8}"/>
    <cellStyle name="vGreyDwn2 3 2 2 3 2" xfId="36970" xr:uid="{AA6819F3-7F87-49BF-AA33-B0E22F7BAA9C}"/>
    <cellStyle name="vGreyDwn2 3 2 2 4" xfId="17449" xr:uid="{DFC891A1-8F5A-4326-8257-70C632E6F96A}"/>
    <cellStyle name="vGreyDwn2 3 2 2 4 2" xfId="36971" xr:uid="{158E04A6-FE91-49B8-A41D-DA341F8A6965}"/>
    <cellStyle name="vGreyDwn2 3 2 2 5" xfId="17450" xr:uid="{8B113CDC-6779-4960-809F-68675F0B7D9F}"/>
    <cellStyle name="vGreyDwn2 3 2 2 5 2" xfId="36972" xr:uid="{046EA3F5-7742-45F0-B515-6E56242F3DE0}"/>
    <cellStyle name="vGreyDwn2 3 2 2 6" xfId="17451" xr:uid="{E9958FA5-2946-4A06-AC39-7E1EC4DA01B4}"/>
    <cellStyle name="vGreyDwn2 3 2 2 6 2" xfId="36973" xr:uid="{D70203A2-3F7F-43DE-A8BE-1F8AD391D68F}"/>
    <cellStyle name="vGreyDwn2 3 2 2 7" xfId="17452" xr:uid="{9529DF23-5204-4DA6-8798-BA8F942CD2BB}"/>
    <cellStyle name="vGreyDwn2 3 2 2 7 2" xfId="36974" xr:uid="{49F6B682-21C5-43C0-84C3-8D7345A7861F}"/>
    <cellStyle name="vGreyDwn2 3 2 2 8" xfId="17453" xr:uid="{5DFD1102-7EC3-45E5-863E-B1E9AF784AA0}"/>
    <cellStyle name="vGreyDwn2 3 2 2 8 2" xfId="36975" xr:uid="{041473D7-D720-4DF1-96F8-3CFC00A8DCD4}"/>
    <cellStyle name="vGreyDwn2 3 2 2 9" xfId="17454" xr:uid="{5020CC6F-4ADE-4D98-A0E6-4F38A1826DC6}"/>
    <cellStyle name="vGreyDwn2 3 2 2 9 2" xfId="36976" xr:uid="{307416E9-A947-447B-A5F3-C8AFF6AFE0AA}"/>
    <cellStyle name="vGreyDwn2 3 2 3" xfId="17455" xr:uid="{4DA6593F-2F27-486F-846E-C74B4DD795D3}"/>
    <cellStyle name="vGreyDwn2 3 2 3 2" xfId="36977" xr:uid="{866B36B0-CB34-4CE4-83C5-EBCEA9CDCFC0}"/>
    <cellStyle name="vGreyDwn2 3 2 4" xfId="17456" xr:uid="{AE406E78-3A9D-4FB1-9E41-47D338A8D1CD}"/>
    <cellStyle name="vGreyDwn2 3 2 4 2" xfId="36978" xr:uid="{91F2D51E-0AD8-4C07-8DAB-91124F3856A8}"/>
    <cellStyle name="vGreyDwn2 3 2 5" xfId="17457" xr:uid="{1C3D9C5E-66FB-4A68-A984-68C76E252DAD}"/>
    <cellStyle name="vGreyDwn2 3 2 5 2" xfId="36979" xr:uid="{718A3C48-B230-48DC-88C8-21503F098AF9}"/>
    <cellStyle name="vGreyDwn2 3 2 6" xfId="17458" xr:uid="{A29C82C3-DE42-4627-A8AC-E78414ACACF5}"/>
    <cellStyle name="vGreyDwn2 3 2 6 2" xfId="36980" xr:uid="{D1AE8960-1F9E-4A6C-B665-DBBDF9FF559B}"/>
    <cellStyle name="vGreyDwn2 3 2 7" xfId="17459" xr:uid="{C79E8D9F-1275-4F13-950B-BB8D8FBE435A}"/>
    <cellStyle name="vGreyDwn2 3 2 7 2" xfId="36981" xr:uid="{9FA18CF4-3B7F-41CB-8C98-A0D110992221}"/>
    <cellStyle name="vGreyDwn2 3 2 8" xfId="17460" xr:uid="{437DFCB4-4C8F-4538-9A0C-DE904478FD13}"/>
    <cellStyle name="vGreyDwn2 3 2 8 2" xfId="36982" xr:uid="{7C878026-EFA4-4990-A221-9D272389C8E1}"/>
    <cellStyle name="vGreyDwn2 3 2 9" xfId="17461" xr:uid="{48E2983A-4907-45CE-8256-A446403A7DC0}"/>
    <cellStyle name="vGreyDwn2 3 2 9 2" xfId="36983" xr:uid="{61C0A1FF-F849-4D8C-9F58-64223E42B61D}"/>
    <cellStyle name="vGreyDwn2 3 3" xfId="17462" xr:uid="{AC6BB245-F443-472F-8C8A-8BA48F46EBBC}"/>
    <cellStyle name="vGreyDwn2 3 3 10" xfId="36984" xr:uid="{1388EC36-1C4A-40DB-AE18-CE7B9037F8CF}"/>
    <cellStyle name="vGreyDwn2 3 3 2" xfId="17463" xr:uid="{173BFCFE-9B22-4D25-98F4-412D822E9DA3}"/>
    <cellStyle name="vGreyDwn2 3 3 2 2" xfId="36985" xr:uid="{D88F0000-B278-45A5-8797-9C7BC546C730}"/>
    <cellStyle name="vGreyDwn2 3 3 3" xfId="17464" xr:uid="{0701B446-757A-4D26-98E0-3AB8A4FC46A7}"/>
    <cellStyle name="vGreyDwn2 3 3 3 2" xfId="36986" xr:uid="{785842DC-E1C2-4A61-98D2-D54A5CE86731}"/>
    <cellStyle name="vGreyDwn2 3 3 4" xfId="17465" xr:uid="{B1F9B366-5453-4F35-AC0D-8E949912D33C}"/>
    <cellStyle name="vGreyDwn2 3 3 4 2" xfId="36987" xr:uid="{2397FC2B-E392-440D-B9F7-15E6CE272CEC}"/>
    <cellStyle name="vGreyDwn2 3 3 5" xfId="17466" xr:uid="{3577CC7E-B839-4506-B951-0BD1C1B20C73}"/>
    <cellStyle name="vGreyDwn2 3 3 5 2" xfId="36988" xr:uid="{FE160B01-1DD0-420C-9B78-979D4327A993}"/>
    <cellStyle name="vGreyDwn2 3 3 6" xfId="17467" xr:uid="{B1D5718F-6370-483B-96BA-2A9EBB8A1B56}"/>
    <cellStyle name="vGreyDwn2 3 3 6 2" xfId="36989" xr:uid="{FC2AD11C-98FF-4ACA-996F-4FE6A8EE493F}"/>
    <cellStyle name="vGreyDwn2 3 3 7" xfId="17468" xr:uid="{E424B261-836D-4087-9C02-EAA8AB102DCE}"/>
    <cellStyle name="vGreyDwn2 3 3 7 2" xfId="36990" xr:uid="{EEF3AFCB-2147-4EF8-B341-D681DB44A158}"/>
    <cellStyle name="vGreyDwn2 3 3 8" xfId="17469" xr:uid="{60CEA281-4AE8-4E64-94A2-C172779D9B95}"/>
    <cellStyle name="vGreyDwn2 3 3 8 2" xfId="36991" xr:uid="{9C4AF656-8661-4605-8834-23BD6C0B078A}"/>
    <cellStyle name="vGreyDwn2 3 3 9" xfId="17470" xr:uid="{7AB24A99-944F-43E0-B85C-10F9647EF4F3}"/>
    <cellStyle name="vGreyDwn2 3 3 9 2" xfId="36992" xr:uid="{C3A1CC0F-A5D3-43E2-AC23-111D3C80FDB5}"/>
    <cellStyle name="vGreyDwn2 3 4" xfId="17471" xr:uid="{D9438A72-597D-48C7-A78A-BBF1A9C1DC71}"/>
    <cellStyle name="vGreyDwn2 3 4 2" xfId="36993" xr:uid="{E4225281-C487-423B-844C-342C96D192A3}"/>
    <cellStyle name="vGreyDwn2 3 5" xfId="17472" xr:uid="{699ABC7A-8E05-4ACD-941E-68922D57A3E8}"/>
    <cellStyle name="vGreyDwn2 3 5 2" xfId="36994" xr:uid="{449A914D-DA19-4814-92C9-4037C0C6D883}"/>
    <cellStyle name="vGreyDwn2 3 6" xfId="17473" xr:uid="{9E83CB83-2F6C-4F9E-B55C-E8322DAEC734}"/>
    <cellStyle name="vGreyDwn2 3 6 2" xfId="36995" xr:uid="{F70FC988-B638-471C-875E-BBBC9960FACD}"/>
    <cellStyle name="vGreyDwn2 3 7" xfId="17474" xr:uid="{686314F6-B8B6-49EF-8EA9-3936BEC4845A}"/>
    <cellStyle name="vGreyDwn2 3 7 2" xfId="36996" xr:uid="{B742CB29-5A77-4922-BE3D-A7396551CA2A}"/>
    <cellStyle name="vGreyDwn2 3 8" xfId="17475" xr:uid="{D4E5B456-9CAC-4088-9607-FB6224DD9D21}"/>
    <cellStyle name="vGreyDwn2 3 8 2" xfId="36997" xr:uid="{AF8C7B5F-22BD-4434-8E82-BFE6DB6669FE}"/>
    <cellStyle name="vGreyDwn2 3 9" xfId="17476" xr:uid="{269D6ACE-CD33-45D6-80D7-8A02F9CBAEA4}"/>
    <cellStyle name="vGreyDwn2 3 9 2" xfId="36998" xr:uid="{BFD79DDE-B2BC-40F1-8465-1BBB70321B72}"/>
    <cellStyle name="vGreyDwn2 4" xfId="17477" xr:uid="{F73432F3-6E75-419E-8D7E-6EF5EB1031C2}"/>
    <cellStyle name="vGreyDwn2 4 10" xfId="17478" xr:uid="{B4C257BC-861B-4163-8C66-F3C9EFDEF8A0}"/>
    <cellStyle name="vGreyDwn2 4 10 2" xfId="36999" xr:uid="{C5C4F71D-8079-4889-BF13-688B75D13786}"/>
    <cellStyle name="vGreyDwn2 4 11" xfId="37000" xr:uid="{E63E57E9-2897-4A4B-A62A-B0D4EA4DFF45}"/>
    <cellStyle name="vGreyDwn2 4 2" xfId="17479" xr:uid="{1910F078-7D5C-44A2-BF86-F038D4BD45CF}"/>
    <cellStyle name="vGreyDwn2 4 2 10" xfId="37001" xr:uid="{AEB2710F-08DD-45CC-9B80-EAFF0E6439DD}"/>
    <cellStyle name="vGreyDwn2 4 2 2" xfId="17480" xr:uid="{140412DE-A226-432C-8029-64A4BED93209}"/>
    <cellStyle name="vGreyDwn2 4 2 2 2" xfId="37002" xr:uid="{E8EF1F11-02CC-4AA1-8121-C780A53F3EBC}"/>
    <cellStyle name="vGreyDwn2 4 2 3" xfId="17481" xr:uid="{97334B4D-4EE5-4A1A-B43A-1A915E84468A}"/>
    <cellStyle name="vGreyDwn2 4 2 3 2" xfId="37003" xr:uid="{0D0E56E6-ED09-4908-87EC-D7FFE5EAB2FA}"/>
    <cellStyle name="vGreyDwn2 4 2 4" xfId="17482" xr:uid="{BAFC6541-972F-4888-BAC5-1DBDF3FBCDE6}"/>
    <cellStyle name="vGreyDwn2 4 2 4 2" xfId="37004" xr:uid="{10CDC6C3-BE56-4309-A6A4-64C587D75BE5}"/>
    <cellStyle name="vGreyDwn2 4 2 5" xfId="17483" xr:uid="{A1816B60-4A79-485D-B7E7-BEC22C741C1D}"/>
    <cellStyle name="vGreyDwn2 4 2 5 2" xfId="37005" xr:uid="{CA73F60A-29A6-4E86-86F5-148A56870CB4}"/>
    <cellStyle name="vGreyDwn2 4 2 6" xfId="17484" xr:uid="{CE4761FF-7B87-4C0D-AD8B-4471F8D1A143}"/>
    <cellStyle name="vGreyDwn2 4 2 6 2" xfId="37006" xr:uid="{13B6B9FA-E697-4E3D-BF57-CCDE2C4132B0}"/>
    <cellStyle name="vGreyDwn2 4 2 7" xfId="17485" xr:uid="{142A11F5-C14B-4789-86F5-D637D7052017}"/>
    <cellStyle name="vGreyDwn2 4 2 7 2" xfId="37007" xr:uid="{FCA84661-46BA-4154-BB59-AD997E4721A2}"/>
    <cellStyle name="vGreyDwn2 4 2 8" xfId="17486" xr:uid="{191758BE-77BF-430A-BCC6-F507C6544589}"/>
    <cellStyle name="vGreyDwn2 4 2 8 2" xfId="37008" xr:uid="{C3BC5C2F-4F43-41B9-9174-BCC1F212EC1C}"/>
    <cellStyle name="vGreyDwn2 4 2 9" xfId="17487" xr:uid="{48D81CAC-8392-49AD-B0D1-E864F2580E7F}"/>
    <cellStyle name="vGreyDwn2 4 2 9 2" xfId="37009" xr:uid="{AFADBEE4-E2DD-4470-B46F-D49F5C3173BD}"/>
    <cellStyle name="vGreyDwn2 4 3" xfId="17488" xr:uid="{097CFD5F-EDAE-491F-B702-FF52E5FE210C}"/>
    <cellStyle name="vGreyDwn2 4 3 2" xfId="37010" xr:uid="{61B76486-B5BD-4013-9D71-05759D72819C}"/>
    <cellStyle name="vGreyDwn2 4 4" xfId="17489" xr:uid="{38BEFBCB-F311-4107-90C5-75CA4903478C}"/>
    <cellStyle name="vGreyDwn2 4 4 2" xfId="37011" xr:uid="{A6C80775-4E5F-4B65-B5BE-482E27FB7EC4}"/>
    <cellStyle name="vGreyDwn2 4 5" xfId="17490" xr:uid="{5E2D85B3-062B-4DC3-8511-8EE017DE5DA9}"/>
    <cellStyle name="vGreyDwn2 4 5 2" xfId="37012" xr:uid="{3246352D-0A61-49E5-B0A2-8F56A1BC05E5}"/>
    <cellStyle name="vGreyDwn2 4 6" xfId="17491" xr:uid="{4CF8E3D6-5F64-4BC1-8463-F3DE2BF9B894}"/>
    <cellStyle name="vGreyDwn2 4 6 2" xfId="37013" xr:uid="{878CF90F-0785-44F2-8990-E7A9587FA521}"/>
    <cellStyle name="vGreyDwn2 4 7" xfId="17492" xr:uid="{89F00864-6139-4D9A-B6A6-64EC117CF829}"/>
    <cellStyle name="vGreyDwn2 4 7 2" xfId="37014" xr:uid="{E16190CB-208B-428B-A667-5D246834DAB9}"/>
    <cellStyle name="vGreyDwn2 4 8" xfId="17493" xr:uid="{635E5CCF-79A6-4818-B2D7-AE04D06EEBA0}"/>
    <cellStyle name="vGreyDwn2 4 8 2" xfId="37015" xr:uid="{E744E68C-5233-45C7-8783-0126184F5B3D}"/>
    <cellStyle name="vGreyDwn2 4 9" xfId="17494" xr:uid="{A21DEF50-8ECE-4234-AD2C-F2E9E40B9E12}"/>
    <cellStyle name="vGreyDwn2 4 9 2" xfId="37016" xr:uid="{6BAD8CA5-E700-488B-B963-C6BF0147CAC8}"/>
    <cellStyle name="vGreyDwn2 5" xfId="17495" xr:uid="{3D89226E-C3E6-4C64-A983-1D06C5D9881E}"/>
    <cellStyle name="vGreyDwn2 5 10" xfId="37017" xr:uid="{26BEE71B-E42D-4319-97E8-2A3D7EF1A257}"/>
    <cellStyle name="vGreyDwn2 5 2" xfId="17496" xr:uid="{87D5748B-3303-400F-8148-706C8F3CAE09}"/>
    <cellStyle name="vGreyDwn2 5 2 2" xfId="37018" xr:uid="{AB3EA13A-3AEE-4151-9C9D-C5F25F01EDBF}"/>
    <cellStyle name="vGreyDwn2 5 3" xfId="17497" xr:uid="{9E0BF9D2-1A32-4488-8724-ABB7D12494B0}"/>
    <cellStyle name="vGreyDwn2 5 3 2" xfId="37019" xr:uid="{ECC172ED-BCF0-469F-892D-0BC0BD9FCFD4}"/>
    <cellStyle name="vGreyDwn2 5 4" xfId="17498" xr:uid="{070D8E20-C4B6-427A-BA34-50DA43A2D6C6}"/>
    <cellStyle name="vGreyDwn2 5 4 2" xfId="37020" xr:uid="{4EBC3FF4-EDAC-4CC2-B3A2-52461888C006}"/>
    <cellStyle name="vGreyDwn2 5 5" xfId="17499" xr:uid="{FB9E3EC3-5328-4B9C-B0F6-38418DA7A3BC}"/>
    <cellStyle name="vGreyDwn2 5 5 2" xfId="37021" xr:uid="{435D8CDB-B6EF-44E7-8122-2C355A3579D9}"/>
    <cellStyle name="vGreyDwn2 5 6" xfId="17500" xr:uid="{0A7441F3-118B-4202-8D75-55D1D1FB9A1F}"/>
    <cellStyle name="vGreyDwn2 5 6 2" xfId="37022" xr:uid="{92A12FC7-87D3-456D-BF26-F5A1DBB8C549}"/>
    <cellStyle name="vGreyDwn2 5 7" xfId="17501" xr:uid="{5FEDDDB3-851C-4977-B8CD-1C88395BE3AE}"/>
    <cellStyle name="vGreyDwn2 5 7 2" xfId="37023" xr:uid="{B8AE31D9-C503-48DE-9D09-2E3F4F09AE03}"/>
    <cellStyle name="vGreyDwn2 5 8" xfId="17502" xr:uid="{15B95EDC-1B6A-4F06-A24A-0CF2FCF0E615}"/>
    <cellStyle name="vGreyDwn2 5 8 2" xfId="37024" xr:uid="{6D64A017-3436-4013-AA95-9F5166A4FE05}"/>
    <cellStyle name="vGreyDwn2 5 9" xfId="17503" xr:uid="{2223B274-3B0D-492F-94E8-39BE69043B91}"/>
    <cellStyle name="vGreyDwn2 5 9 2" xfId="37025" xr:uid="{604DC5D2-F1C7-444F-A353-52DEB214C67A}"/>
    <cellStyle name="vGreyDwn2 6" xfId="17504" xr:uid="{716190E8-28B8-4F9E-9023-1E1971942758}"/>
    <cellStyle name="vGreyDwn2 6 2" xfId="37026" xr:uid="{D2473599-732A-4FD2-8339-EBA49C78FC8F}"/>
    <cellStyle name="vGreyDwn2 7" xfId="17505" xr:uid="{39D6E26C-CFDF-4BD8-BE77-63E5B448A666}"/>
    <cellStyle name="vGreyDwn2 7 2" xfId="37027" xr:uid="{B808F917-653F-4495-A22D-399C5C362F4D}"/>
    <cellStyle name="vGreyDwn2 8" xfId="17506" xr:uid="{29EF81B6-6DD8-4459-8FF6-1A9E9237F420}"/>
    <cellStyle name="vGreyDwn2 8 2" xfId="37028" xr:uid="{03E1C4F8-03D6-4471-83A1-83E9AFF0048F}"/>
    <cellStyle name="vGreyDwn2 9" xfId="17507" xr:uid="{A9358256-5B11-4A01-8F3F-B20B44C357A7}"/>
    <cellStyle name="vGreyDwn2 9 2" xfId="37029" xr:uid="{7AE63CD6-88B2-4EDD-B590-1A6AB4ED04B4}"/>
    <cellStyle name="vGreyUp" xfId="499" xr:uid="{CA9AAAD8-A5D0-415D-8934-37FFD9820F2A}"/>
    <cellStyle name="vGreyUp 10" xfId="17508" xr:uid="{FB0A7BDF-0F76-48B9-8914-19790922A89B}"/>
    <cellStyle name="vGreyUp 10 2" xfId="37030" xr:uid="{D7BAC550-3E2C-4BB5-9660-870A78BE8F68}"/>
    <cellStyle name="vGreyUp 11" xfId="17509" xr:uid="{FB5E0A99-ACD8-488A-AAFA-9CA81D4B355C}"/>
    <cellStyle name="vGreyUp 11 2" xfId="37031" xr:uid="{3E2EF0BE-1C73-4888-990D-BE66AE3312F7}"/>
    <cellStyle name="vGreyUp 12" xfId="17510" xr:uid="{22D51352-CB65-404C-AA47-2EE25C73BE33}"/>
    <cellStyle name="vGreyUp 12 2" xfId="37032" xr:uid="{A386EA36-F123-4B02-887E-3DB190F4355E}"/>
    <cellStyle name="vGreyUp 13" xfId="37033" xr:uid="{94E8C6BF-7230-40D5-B1FD-03A965AF6E8E}"/>
    <cellStyle name="vGreyUp 2" xfId="17511" xr:uid="{B2D2137A-9F78-4812-B771-B359B6EB2FAC}"/>
    <cellStyle name="vGreyUp 2 10" xfId="17512" xr:uid="{F3698981-05CE-4242-AEBC-63F923F743C1}"/>
    <cellStyle name="vGreyUp 2 10 2" xfId="37034" xr:uid="{F255F521-20F6-4DF8-BE77-98ABD3F5DA0E}"/>
    <cellStyle name="vGreyUp 2 11" xfId="17513" xr:uid="{2ABBC507-0721-44D7-A033-7A7A2231DD08}"/>
    <cellStyle name="vGreyUp 2 11 2" xfId="37035" xr:uid="{ECC4C496-D793-4F45-B8F0-850EA51CDAD0}"/>
    <cellStyle name="vGreyUp 2 12" xfId="37036" xr:uid="{8AED3711-EA45-4D98-977D-7D65EAD52299}"/>
    <cellStyle name="vGreyUp 2 2" xfId="17514" xr:uid="{22C396BE-5C04-448B-8A06-8E5ECA2E52A2}"/>
    <cellStyle name="vGreyUp 2 2 10" xfId="17515" xr:uid="{5000B967-9C65-41E4-B492-B0DAFD58CBDF}"/>
    <cellStyle name="vGreyUp 2 2 10 2" xfId="37037" xr:uid="{7428041E-A4C3-4EF5-A1E6-8A6B954B4C4A}"/>
    <cellStyle name="vGreyUp 2 2 11" xfId="37038" xr:uid="{1F7845F7-CCB4-4C25-A110-9D6A37DF24E4}"/>
    <cellStyle name="vGreyUp 2 2 2" xfId="17516" xr:uid="{25E8F09C-BBFE-4FD7-8FA0-5E40812377D1}"/>
    <cellStyle name="vGreyUp 2 2 2 10" xfId="37039" xr:uid="{806B7DDD-15CA-42DD-99ED-B0B017CA395D}"/>
    <cellStyle name="vGreyUp 2 2 2 2" xfId="17517" xr:uid="{8487E873-CA00-49BB-8F2E-AB45C302F6A2}"/>
    <cellStyle name="vGreyUp 2 2 2 2 2" xfId="37040" xr:uid="{129AA9FD-19AC-4E7D-9974-5A728C99A851}"/>
    <cellStyle name="vGreyUp 2 2 2 3" xfId="17518" xr:uid="{92BA559D-8492-4983-9332-A12889491583}"/>
    <cellStyle name="vGreyUp 2 2 2 3 2" xfId="37041" xr:uid="{1C0D8C1E-A5C7-45C6-905F-15081C14795F}"/>
    <cellStyle name="vGreyUp 2 2 2 4" xfId="17519" xr:uid="{A0877F7B-E110-45C1-9854-3AC7BC79A5AE}"/>
    <cellStyle name="vGreyUp 2 2 2 4 2" xfId="37042" xr:uid="{6F353975-EDD1-43DA-A140-69A3F5FF5B53}"/>
    <cellStyle name="vGreyUp 2 2 2 5" xfId="17520" xr:uid="{F2B1F4AE-48ED-4150-86C6-7431A7EFD0F2}"/>
    <cellStyle name="vGreyUp 2 2 2 5 2" xfId="37043" xr:uid="{02C617E2-B894-4659-9C21-8225FB4FAA0F}"/>
    <cellStyle name="vGreyUp 2 2 2 6" xfId="17521" xr:uid="{9DF92DE8-C07F-41DE-BE20-29A8ADEF1CD0}"/>
    <cellStyle name="vGreyUp 2 2 2 6 2" xfId="37044" xr:uid="{4CD832C0-D8C2-48E3-9CE1-C6914375B66D}"/>
    <cellStyle name="vGreyUp 2 2 2 7" xfId="17522" xr:uid="{1DBC2A3D-7219-4186-A31C-5FB77E40B280}"/>
    <cellStyle name="vGreyUp 2 2 2 7 2" xfId="37045" xr:uid="{9273827D-14A0-4ABD-A6F9-2AD938EE42CC}"/>
    <cellStyle name="vGreyUp 2 2 2 8" xfId="17523" xr:uid="{4595B27D-771B-412A-A2EC-599FA04DFDD3}"/>
    <cellStyle name="vGreyUp 2 2 2 8 2" xfId="37046" xr:uid="{B1DF300B-0FB1-414E-AED8-BFE460830F36}"/>
    <cellStyle name="vGreyUp 2 2 2 9" xfId="17524" xr:uid="{3B5724EB-28FC-4F46-B1E8-70643882EBB9}"/>
    <cellStyle name="vGreyUp 2 2 2 9 2" xfId="37047" xr:uid="{24D8CE3C-6763-4F9C-8868-E98AF38275D0}"/>
    <cellStyle name="vGreyUp 2 2 3" xfId="17525" xr:uid="{3FC6293E-2766-42B5-852A-5FDF70B92FAD}"/>
    <cellStyle name="vGreyUp 2 2 3 2" xfId="37048" xr:uid="{D3785709-A208-44DC-BBE2-1347C6377DA6}"/>
    <cellStyle name="vGreyUp 2 2 4" xfId="17526" xr:uid="{B1C73A28-B24E-4C46-A9B5-BC4C62848F50}"/>
    <cellStyle name="vGreyUp 2 2 4 2" xfId="37049" xr:uid="{BF5461E6-A3D4-4574-AB7D-DF4B6F41EA2B}"/>
    <cellStyle name="vGreyUp 2 2 5" xfId="17527" xr:uid="{9DFE597A-D3E1-4666-A5D6-BBC029547B7E}"/>
    <cellStyle name="vGreyUp 2 2 5 2" xfId="37050" xr:uid="{16A21C35-1F5F-41A5-9EDC-84C94150023F}"/>
    <cellStyle name="vGreyUp 2 2 6" xfId="17528" xr:uid="{C78B9529-32A0-44C0-8CAC-40550B63177F}"/>
    <cellStyle name="vGreyUp 2 2 6 2" xfId="37051" xr:uid="{6F49D366-8F1E-47BA-B328-0DB8948C9696}"/>
    <cellStyle name="vGreyUp 2 2 7" xfId="17529" xr:uid="{B26CCB90-AEF9-4417-8CDA-878100932F19}"/>
    <cellStyle name="vGreyUp 2 2 7 2" xfId="37052" xr:uid="{E3E09715-1C1D-4B96-9BC5-976367A0B590}"/>
    <cellStyle name="vGreyUp 2 2 8" xfId="17530" xr:uid="{6FA37DB0-F8D3-4948-8D5B-EA2CBBF4D98A}"/>
    <cellStyle name="vGreyUp 2 2 8 2" xfId="37053" xr:uid="{8248CEE9-2D88-495C-93FD-F9C11E570023}"/>
    <cellStyle name="vGreyUp 2 2 9" xfId="17531" xr:uid="{06E568B6-62AF-4ACF-A2E3-0CE0871F72DF}"/>
    <cellStyle name="vGreyUp 2 2 9 2" xfId="37054" xr:uid="{7E98F96E-019C-4EDF-8F8A-64BE2DF06E1A}"/>
    <cellStyle name="vGreyUp 2 3" xfId="17532" xr:uid="{7780C2EE-9BDB-4B7E-9C04-D9C457C0AE4A}"/>
    <cellStyle name="vGreyUp 2 3 10" xfId="37055" xr:uid="{9E708925-5515-466B-8960-729DB515669E}"/>
    <cellStyle name="vGreyUp 2 3 2" xfId="17533" xr:uid="{4EC49D3E-8AB7-48B2-BD32-E2906C2D61DD}"/>
    <cellStyle name="vGreyUp 2 3 2 2" xfId="37056" xr:uid="{C6C48C81-3977-4488-A7AC-2AD6552F3102}"/>
    <cellStyle name="vGreyUp 2 3 3" xfId="17534" xr:uid="{7A6A0140-DB01-4221-B92E-4137D0BDA982}"/>
    <cellStyle name="vGreyUp 2 3 3 2" xfId="37057" xr:uid="{174A4036-9D67-457D-BEF1-AC8BC7EF27A4}"/>
    <cellStyle name="vGreyUp 2 3 4" xfId="17535" xr:uid="{81017BA5-FA21-4976-99CB-3293B1F7A11D}"/>
    <cellStyle name="vGreyUp 2 3 4 2" xfId="37058" xr:uid="{181D374A-F520-49A0-A772-7C64121ABFF9}"/>
    <cellStyle name="vGreyUp 2 3 5" xfId="17536" xr:uid="{8F1EF814-7141-49EE-8561-DF3E62DF7414}"/>
    <cellStyle name="vGreyUp 2 3 5 2" xfId="37059" xr:uid="{51D00F13-1B7F-4045-A7A9-507AE74FCC68}"/>
    <cellStyle name="vGreyUp 2 3 6" xfId="17537" xr:uid="{C78E5C9E-E73E-41A7-8664-844E236E8A23}"/>
    <cellStyle name="vGreyUp 2 3 6 2" xfId="37060" xr:uid="{EA83079C-4E84-427D-B2BA-5CDB1B6B4420}"/>
    <cellStyle name="vGreyUp 2 3 7" xfId="17538" xr:uid="{F92D1ADD-AA22-49DB-807E-18B3E54CC838}"/>
    <cellStyle name="vGreyUp 2 3 7 2" xfId="37061" xr:uid="{9669DC0A-DA1E-41EB-AB0B-14DD0A5620BC}"/>
    <cellStyle name="vGreyUp 2 3 8" xfId="17539" xr:uid="{09B6A882-3739-4BB9-A7AA-F2B2FA10BB93}"/>
    <cellStyle name="vGreyUp 2 3 8 2" xfId="37062" xr:uid="{0965E16C-00A5-4C8B-B614-7C9CD008454A}"/>
    <cellStyle name="vGreyUp 2 3 9" xfId="17540" xr:uid="{00E1169B-36F6-43EC-A2C9-46D41D9DC653}"/>
    <cellStyle name="vGreyUp 2 3 9 2" xfId="37063" xr:uid="{E03D3D54-EA87-4853-A89F-49B23BE5DC18}"/>
    <cellStyle name="vGreyUp 2 4" xfId="17541" xr:uid="{5F869A9B-348E-475E-B896-05B16E376C4E}"/>
    <cellStyle name="vGreyUp 2 4 2" xfId="37064" xr:uid="{36A939ED-CCBA-4C9E-B1C6-5E832C32C522}"/>
    <cellStyle name="vGreyUp 2 5" xfId="17542" xr:uid="{23B19736-8F7A-41F3-8D1A-58C5B20B84E5}"/>
    <cellStyle name="vGreyUp 2 5 2" xfId="37065" xr:uid="{DFA72B76-B5A7-4242-986D-C5A62C5595B3}"/>
    <cellStyle name="vGreyUp 2 6" xfId="17543" xr:uid="{89FCBC53-721F-449E-93F5-42A215522CC6}"/>
    <cellStyle name="vGreyUp 2 6 2" xfId="37066" xr:uid="{AE7374FF-7953-4AB9-898B-79703ADB23C1}"/>
    <cellStyle name="vGreyUp 2 7" xfId="17544" xr:uid="{3E0D65F3-43C7-4808-9C8E-4E30B0CF2130}"/>
    <cellStyle name="vGreyUp 2 7 2" xfId="37067" xr:uid="{FA635E1A-66E5-4E31-881E-B53DD22AEB91}"/>
    <cellStyle name="vGreyUp 2 8" xfId="17545" xr:uid="{4B5FCE75-4022-40F1-B90E-D40931A4AB4C}"/>
    <cellStyle name="vGreyUp 2 8 2" xfId="37068" xr:uid="{5D115BF6-4BB3-4474-B8BF-7556CDA63D69}"/>
    <cellStyle name="vGreyUp 2 9" xfId="17546" xr:uid="{C08332E5-0757-479B-B80B-57151A7BC330}"/>
    <cellStyle name="vGreyUp 2 9 2" xfId="37069" xr:uid="{19797215-45F1-45E5-BF9F-AF991277A914}"/>
    <cellStyle name="vGreyUp 3" xfId="17547" xr:uid="{1F58A4D1-F38A-40A2-8EBC-B83F0D5A7DD6}"/>
    <cellStyle name="vGreyUp 3 10" xfId="17548" xr:uid="{FC62D128-6D7F-4F6A-ADCF-CFAC7F33D536}"/>
    <cellStyle name="vGreyUp 3 10 2" xfId="37070" xr:uid="{2513327C-88E4-41FC-A92D-970E5F8AB6B9}"/>
    <cellStyle name="vGreyUp 3 11" xfId="17549" xr:uid="{4D69065D-CCC8-4A00-89BF-23EAA7E4982C}"/>
    <cellStyle name="vGreyUp 3 11 2" xfId="37071" xr:uid="{477B576D-1A75-4010-8F32-7A68977778E9}"/>
    <cellStyle name="vGreyUp 3 12" xfId="37072" xr:uid="{9CA711B3-906B-451A-B97B-730D6ECECE27}"/>
    <cellStyle name="vGreyUp 3 2" xfId="17550" xr:uid="{97ABBAD0-1C18-46B7-94F5-93A38573EFFE}"/>
    <cellStyle name="vGreyUp 3 2 10" xfId="17551" xr:uid="{ACFBF959-B48A-411A-AA6E-A8185827A23A}"/>
    <cellStyle name="vGreyUp 3 2 10 2" xfId="37073" xr:uid="{A50A28A4-D252-4409-A31C-A664A3E67AE8}"/>
    <cellStyle name="vGreyUp 3 2 11" xfId="37074" xr:uid="{C9033C51-2BF4-432E-865D-8D21243B0521}"/>
    <cellStyle name="vGreyUp 3 2 2" xfId="17552" xr:uid="{AAA851D5-429F-4401-A73F-5E4FDED64A82}"/>
    <cellStyle name="vGreyUp 3 2 2 10" xfId="37075" xr:uid="{E3B4F19A-3796-4CB0-9866-5099D9842DAD}"/>
    <cellStyle name="vGreyUp 3 2 2 2" xfId="17553" xr:uid="{EE85FA7C-4DB2-40E7-A756-B8508DF00D87}"/>
    <cellStyle name="vGreyUp 3 2 2 2 2" xfId="37076" xr:uid="{77F5363F-697B-4163-ABB3-7A6138444995}"/>
    <cellStyle name="vGreyUp 3 2 2 3" xfId="17554" xr:uid="{A143E772-02C4-4293-9AB6-2D9B6A18BB02}"/>
    <cellStyle name="vGreyUp 3 2 2 3 2" xfId="37077" xr:uid="{2DEDD6DD-C307-420F-B911-AD4C91F70042}"/>
    <cellStyle name="vGreyUp 3 2 2 4" xfId="17555" xr:uid="{01ABFB5B-D7B1-4C7A-B613-0C5A93890E83}"/>
    <cellStyle name="vGreyUp 3 2 2 4 2" xfId="37078" xr:uid="{2B5DAEA7-C85D-4489-844C-5F318A2FB962}"/>
    <cellStyle name="vGreyUp 3 2 2 5" xfId="17556" xr:uid="{5A676B4B-03BB-4C4B-93F8-5EFDB402F7E1}"/>
    <cellStyle name="vGreyUp 3 2 2 5 2" xfId="37079" xr:uid="{328B55E1-103A-4EE9-81C0-5D5B62B198BB}"/>
    <cellStyle name="vGreyUp 3 2 2 6" xfId="17557" xr:uid="{088730AC-EE75-4F6B-9A98-7DF885630506}"/>
    <cellStyle name="vGreyUp 3 2 2 6 2" xfId="37080" xr:uid="{770A7EAA-726C-4F76-A62E-AA485DCF707E}"/>
    <cellStyle name="vGreyUp 3 2 2 7" xfId="17558" xr:uid="{FC5780EB-C3AA-4FE7-B177-02B8597FB6A7}"/>
    <cellStyle name="vGreyUp 3 2 2 7 2" xfId="37081" xr:uid="{F26EDC4D-1265-4E40-B99D-782DB178B6F4}"/>
    <cellStyle name="vGreyUp 3 2 2 8" xfId="17559" xr:uid="{DB69B737-4F35-4050-8762-21B47D7F70BE}"/>
    <cellStyle name="vGreyUp 3 2 2 8 2" xfId="37082" xr:uid="{E1CF894E-3591-4C8E-A1CE-DC7A16471B05}"/>
    <cellStyle name="vGreyUp 3 2 2 9" xfId="17560" xr:uid="{0A17297A-C35A-4013-9084-E8ECA6B6285D}"/>
    <cellStyle name="vGreyUp 3 2 2 9 2" xfId="37083" xr:uid="{20782DEE-7645-47E1-BAB1-A584B75CDADC}"/>
    <cellStyle name="vGreyUp 3 2 3" xfId="17561" xr:uid="{A055046D-7A50-4D8A-AE5D-DA00C47C7D47}"/>
    <cellStyle name="vGreyUp 3 2 3 2" xfId="37084" xr:uid="{B1753362-5E0A-48C5-9B33-5FCC9FCFD7BA}"/>
    <cellStyle name="vGreyUp 3 2 4" xfId="17562" xr:uid="{4717B4D1-053A-455E-9BE2-9721F09A1D24}"/>
    <cellStyle name="vGreyUp 3 2 4 2" xfId="37085" xr:uid="{DAFF756E-49E2-47FE-8910-E2D615A60BFA}"/>
    <cellStyle name="vGreyUp 3 2 5" xfId="17563" xr:uid="{56E3C115-CEB5-4CC0-AC4E-DB17F4DB048D}"/>
    <cellStyle name="vGreyUp 3 2 5 2" xfId="37086" xr:uid="{98E30A53-DCE5-40E9-B1B6-FFE4E0B22EEF}"/>
    <cellStyle name="vGreyUp 3 2 6" xfId="17564" xr:uid="{B2748D4C-1E29-4A8E-8D47-E2B0E4660DE9}"/>
    <cellStyle name="vGreyUp 3 2 6 2" xfId="37087" xr:uid="{70F6A52F-4BAF-4F81-8603-4251DDEFEE4B}"/>
    <cellStyle name="vGreyUp 3 2 7" xfId="17565" xr:uid="{889ECD81-D752-47EA-9081-F9C4F6B01CAA}"/>
    <cellStyle name="vGreyUp 3 2 7 2" xfId="37088" xr:uid="{3A8C69AC-776F-48C3-8BA0-C808188FD4B3}"/>
    <cellStyle name="vGreyUp 3 2 8" xfId="17566" xr:uid="{BD90995A-B78F-4D2F-B125-CFFC173D93B0}"/>
    <cellStyle name="vGreyUp 3 2 8 2" xfId="37089" xr:uid="{05610B99-0F94-47DF-A35B-3D0BF0DE53CB}"/>
    <cellStyle name="vGreyUp 3 2 9" xfId="17567" xr:uid="{1CE52BDC-6D61-4E1C-B1B7-C00C7BDF1FDD}"/>
    <cellStyle name="vGreyUp 3 2 9 2" xfId="37090" xr:uid="{65078B9D-B78B-42A0-B3C3-C8EC9018F327}"/>
    <cellStyle name="vGreyUp 3 3" xfId="17568" xr:uid="{CF2F8484-E2E5-4676-ACBC-075F95499B44}"/>
    <cellStyle name="vGreyUp 3 3 10" xfId="37091" xr:uid="{582232FE-0773-4474-8015-CDCCF9B95210}"/>
    <cellStyle name="vGreyUp 3 3 2" xfId="17569" xr:uid="{97F1B7C9-8505-4A5B-B27F-D99C7E1BA0E5}"/>
    <cellStyle name="vGreyUp 3 3 2 2" xfId="37092" xr:uid="{742F2D87-9B1F-4D90-842A-42846C09AB74}"/>
    <cellStyle name="vGreyUp 3 3 3" xfId="17570" xr:uid="{E5C100B7-A8C5-4858-9EC6-26F293DC0ACB}"/>
    <cellStyle name="vGreyUp 3 3 3 2" xfId="37093" xr:uid="{474578D9-5516-44BC-A2C6-4B231FE65043}"/>
    <cellStyle name="vGreyUp 3 3 4" xfId="17571" xr:uid="{7F06F34B-6DAF-4E56-8779-3436DD863C98}"/>
    <cellStyle name="vGreyUp 3 3 4 2" xfId="37094" xr:uid="{211D5FDF-2509-4F66-9455-D24D67E9B864}"/>
    <cellStyle name="vGreyUp 3 3 5" xfId="17572" xr:uid="{F42463CF-0F5E-4DE1-8092-E1E710FC9E1B}"/>
    <cellStyle name="vGreyUp 3 3 5 2" xfId="37095" xr:uid="{B42A9B93-DF5E-4075-98C3-EFE38FEA3B09}"/>
    <cellStyle name="vGreyUp 3 3 6" xfId="17573" xr:uid="{AA3C738E-F771-4EC0-BE8A-B3BBD90C029C}"/>
    <cellStyle name="vGreyUp 3 3 6 2" xfId="37096" xr:uid="{4AC67C45-0399-42B1-BE92-967CACFECB26}"/>
    <cellStyle name="vGreyUp 3 3 7" xfId="17574" xr:uid="{63A2BB68-DD33-4604-BF2B-5003A331BBDA}"/>
    <cellStyle name="vGreyUp 3 3 7 2" xfId="37097" xr:uid="{4786CA44-D19E-41F9-A436-B9399831E73F}"/>
    <cellStyle name="vGreyUp 3 3 8" xfId="17575" xr:uid="{501FAA21-C881-4035-8CCF-644A8BD77BD0}"/>
    <cellStyle name="vGreyUp 3 3 8 2" xfId="37098" xr:uid="{A2BA9766-256E-4B36-AFD6-5A47B580A5B4}"/>
    <cellStyle name="vGreyUp 3 3 9" xfId="17576" xr:uid="{C456DC2D-6892-432E-892B-DE74FD80495C}"/>
    <cellStyle name="vGreyUp 3 3 9 2" xfId="37099" xr:uid="{FAB91E42-7B0F-4176-BF62-BAEB2CA9AEE1}"/>
    <cellStyle name="vGreyUp 3 4" xfId="17577" xr:uid="{57A290DD-C1A1-4049-88D0-933B745EB99A}"/>
    <cellStyle name="vGreyUp 3 4 2" xfId="37100" xr:uid="{34C13C7E-14BD-45B8-9432-F1E0269841A6}"/>
    <cellStyle name="vGreyUp 3 5" xfId="17578" xr:uid="{2F8A4109-428E-436F-A41C-C91C5C1C7731}"/>
    <cellStyle name="vGreyUp 3 5 2" xfId="37101" xr:uid="{B8F455A3-8C6D-46FA-959E-9B113B441657}"/>
    <cellStyle name="vGreyUp 3 6" xfId="17579" xr:uid="{CDF2EED1-6F2B-481C-BF12-3EB630E0F64A}"/>
    <cellStyle name="vGreyUp 3 6 2" xfId="37102" xr:uid="{CF342875-73CF-4E47-BDDF-E461FC8DB78C}"/>
    <cellStyle name="vGreyUp 3 7" xfId="17580" xr:uid="{2FF376F7-3239-4026-85F4-3274E75E3E51}"/>
    <cellStyle name="vGreyUp 3 7 2" xfId="37103" xr:uid="{8BE6A42C-B84E-4638-8771-B45AB4C3F396}"/>
    <cellStyle name="vGreyUp 3 8" xfId="17581" xr:uid="{982D0F63-67DA-40A4-AB83-17E119E05399}"/>
    <cellStyle name="vGreyUp 3 8 2" xfId="37104" xr:uid="{CB78C7E9-A8CC-471A-A565-FB86A8EA4774}"/>
    <cellStyle name="vGreyUp 3 9" xfId="17582" xr:uid="{2763C30E-5D97-4FB2-A758-9D4465AFEE37}"/>
    <cellStyle name="vGreyUp 3 9 2" xfId="37105" xr:uid="{2C7DE7B7-5524-45EB-AD3F-F04822B10FE3}"/>
    <cellStyle name="vGreyUp 4" xfId="17583" xr:uid="{7117C654-0E25-41AA-9DAD-C9CB246FEE91}"/>
    <cellStyle name="vGreyUp 4 10" xfId="17584" xr:uid="{508A25E3-6565-46BD-9BEE-DB753A2160EE}"/>
    <cellStyle name="vGreyUp 4 10 2" xfId="37106" xr:uid="{2278049C-A716-4C45-96D4-19F505C7BD11}"/>
    <cellStyle name="vGreyUp 4 11" xfId="37107" xr:uid="{A8C005B9-00C2-4366-AE24-D35D2C6C3ED7}"/>
    <cellStyle name="vGreyUp 4 2" xfId="17585" xr:uid="{0052E6D6-3885-4E8F-A08D-61F6434FB599}"/>
    <cellStyle name="vGreyUp 4 2 10" xfId="37108" xr:uid="{75B7317B-49B3-4657-8E19-9650C856E857}"/>
    <cellStyle name="vGreyUp 4 2 2" xfId="17586" xr:uid="{8B93DF73-5634-4355-BE8B-EFE0F99AE41A}"/>
    <cellStyle name="vGreyUp 4 2 2 2" xfId="37109" xr:uid="{3103F603-6D67-4B36-8898-0BC5B5E88DA2}"/>
    <cellStyle name="vGreyUp 4 2 3" xfId="17587" xr:uid="{4B25F226-5894-4D84-A8A9-F824A8628303}"/>
    <cellStyle name="vGreyUp 4 2 3 2" xfId="37110" xr:uid="{660D540C-4B68-4D6F-B236-47ABEDE94854}"/>
    <cellStyle name="vGreyUp 4 2 4" xfId="17588" xr:uid="{8765A122-DAB9-4C6C-A744-4F6B79FA380F}"/>
    <cellStyle name="vGreyUp 4 2 4 2" xfId="37111" xr:uid="{C6668642-EA0F-4E61-A8E7-D4496A5379A8}"/>
    <cellStyle name="vGreyUp 4 2 5" xfId="17589" xr:uid="{22594705-DAD5-406D-B079-74DC28A33DA9}"/>
    <cellStyle name="vGreyUp 4 2 5 2" xfId="37112" xr:uid="{431A2DF1-FCD2-4A91-AE15-43E532537508}"/>
    <cellStyle name="vGreyUp 4 2 6" xfId="17590" xr:uid="{31B7AD03-7047-4856-94A8-67EDD6566563}"/>
    <cellStyle name="vGreyUp 4 2 6 2" xfId="37113" xr:uid="{B930AA53-1BD5-4C81-8173-4C5DAB7FA9C6}"/>
    <cellStyle name="vGreyUp 4 2 7" xfId="17591" xr:uid="{C2A82CB2-90BE-4488-9B53-CE43F8E19438}"/>
    <cellStyle name="vGreyUp 4 2 7 2" xfId="37114" xr:uid="{E01DB1E7-CBF2-4026-AB1E-AB42FDB05A66}"/>
    <cellStyle name="vGreyUp 4 2 8" xfId="17592" xr:uid="{8DC39042-2B8E-4B97-960A-77BB5DB1EB33}"/>
    <cellStyle name="vGreyUp 4 2 8 2" xfId="37115" xr:uid="{B1773C32-7C1B-457C-A828-E4AFCFF78E1A}"/>
    <cellStyle name="vGreyUp 4 2 9" xfId="17593" xr:uid="{6FDA8B88-DAB8-4946-96FD-28131D65D47D}"/>
    <cellStyle name="vGreyUp 4 2 9 2" xfId="37116" xr:uid="{109B6093-EB47-4FA0-9A2C-6DDF2C806AD9}"/>
    <cellStyle name="vGreyUp 4 3" xfId="17594" xr:uid="{D5124BB8-78D6-495A-8552-1990044B0913}"/>
    <cellStyle name="vGreyUp 4 3 2" xfId="37117" xr:uid="{929CA8FE-A7CE-460F-9BE0-77B84018C4AD}"/>
    <cellStyle name="vGreyUp 4 4" xfId="17595" xr:uid="{A8975BFD-4AA2-4089-9A64-7262BC3DB3AA}"/>
    <cellStyle name="vGreyUp 4 4 2" xfId="37118" xr:uid="{CE3DA49B-1F28-4FCD-ADFA-F8AB847C1AF8}"/>
    <cellStyle name="vGreyUp 4 5" xfId="17596" xr:uid="{78A3D79D-4A73-4D2E-A116-37A511FF2639}"/>
    <cellStyle name="vGreyUp 4 5 2" xfId="37119" xr:uid="{1ADEAEB8-112B-4DE3-812D-70EEA7EB3400}"/>
    <cellStyle name="vGreyUp 4 6" xfId="17597" xr:uid="{A415A56A-0142-4D6B-83A6-6C56EA35E32E}"/>
    <cellStyle name="vGreyUp 4 6 2" xfId="37120" xr:uid="{99A7A67B-6427-43E1-9AAA-B28B68330CA6}"/>
    <cellStyle name="vGreyUp 4 7" xfId="17598" xr:uid="{973F0E48-5F05-49A8-BFED-4D1B5C8F12A8}"/>
    <cellStyle name="vGreyUp 4 7 2" xfId="37121" xr:uid="{E5D0CFAB-010B-47E6-A887-BCF9FB3F517A}"/>
    <cellStyle name="vGreyUp 4 8" xfId="17599" xr:uid="{5C561E41-6481-4B3B-8495-9E9D7B9C255D}"/>
    <cellStyle name="vGreyUp 4 8 2" xfId="37122" xr:uid="{C760F0A1-E79C-4331-974C-8A11F6DA2FC1}"/>
    <cellStyle name="vGreyUp 4 9" xfId="17600" xr:uid="{5B8BC3AB-5535-40A8-8D57-4542877D79A1}"/>
    <cellStyle name="vGreyUp 4 9 2" xfId="37123" xr:uid="{B79DB2FD-BA90-4D87-94A2-AB84501344CB}"/>
    <cellStyle name="vGreyUp 5" xfId="17601" xr:uid="{57738166-FC4F-4851-89F6-0071D3D069A4}"/>
    <cellStyle name="vGreyUp 5 10" xfId="37124" xr:uid="{FD728233-BECB-4AEB-BAD9-F93D889671B8}"/>
    <cellStyle name="vGreyUp 5 2" xfId="17602" xr:uid="{2AE0BE1D-0F6F-4C55-AE12-631DF55E9D4C}"/>
    <cellStyle name="vGreyUp 5 2 2" xfId="37125" xr:uid="{F54E2571-7536-4163-9197-F3C29EF13C28}"/>
    <cellStyle name="vGreyUp 5 3" xfId="17603" xr:uid="{A935F013-8195-4222-8345-36C14EB98FC3}"/>
    <cellStyle name="vGreyUp 5 3 2" xfId="37126" xr:uid="{B45595E5-5185-4AF8-BE91-57F97987A2A2}"/>
    <cellStyle name="vGreyUp 5 4" xfId="17604" xr:uid="{548DA64A-C941-4773-A1A3-690A45567BB3}"/>
    <cellStyle name="vGreyUp 5 4 2" xfId="37127" xr:uid="{AC9F84E3-0671-413D-B696-997E2C9B66DB}"/>
    <cellStyle name="vGreyUp 5 5" xfId="17605" xr:uid="{79FE1B00-D9CD-46C7-AFF0-CDC9F434A2DB}"/>
    <cellStyle name="vGreyUp 5 5 2" xfId="37128" xr:uid="{32CA3C89-E458-45B6-949A-165656AA3731}"/>
    <cellStyle name="vGreyUp 5 6" xfId="17606" xr:uid="{BD3E5A26-33C8-45A4-BDF5-8BCD70674CC5}"/>
    <cellStyle name="vGreyUp 5 6 2" xfId="37129" xr:uid="{8FD7ECFA-9752-4D5F-9F09-B2BC2C8CAC82}"/>
    <cellStyle name="vGreyUp 5 7" xfId="17607" xr:uid="{BF129F2B-507B-4834-BD75-4D9294C94370}"/>
    <cellStyle name="vGreyUp 5 7 2" xfId="37130" xr:uid="{E0D0BD19-609E-4131-9E4E-D8BBC3BEE8EA}"/>
    <cellStyle name="vGreyUp 5 8" xfId="17608" xr:uid="{0CB174D0-31D7-4B29-BE40-851A89B0FFAD}"/>
    <cellStyle name="vGreyUp 5 8 2" xfId="37131" xr:uid="{9098A0B3-3099-45BE-BF1A-22D82B43ECEE}"/>
    <cellStyle name="vGreyUp 5 9" xfId="17609" xr:uid="{5D4E2D06-79A7-4AB9-B81E-87ACD5F1A694}"/>
    <cellStyle name="vGreyUp 5 9 2" xfId="37132" xr:uid="{BE11627D-333F-47E1-938A-9E77B2576CE8}"/>
    <cellStyle name="vGreyUp 6" xfId="17610" xr:uid="{0AC0FA92-1E31-4D1E-8C4E-7CADC94BD223}"/>
    <cellStyle name="vGreyUp 6 2" xfId="37133" xr:uid="{7301BD38-B92A-4353-95EA-2E00C8EAAD20}"/>
    <cellStyle name="vGreyUp 7" xfId="17611" xr:uid="{CDCA9874-A78E-4F99-87CF-81FB84B7D8F9}"/>
    <cellStyle name="vGreyUp 7 2" xfId="37134" xr:uid="{FE2E7D7E-E29A-4A5C-977D-245457CB89D8}"/>
    <cellStyle name="vGreyUp 8" xfId="17612" xr:uid="{2C9AAFC9-F0BA-4583-AC49-AE36EA9A4195}"/>
    <cellStyle name="vGreyUp 8 2" xfId="37135" xr:uid="{01393740-4355-4E3C-91B7-C3D5E48A64F2}"/>
    <cellStyle name="vGreyUp 9" xfId="17613" xr:uid="{5470C7B6-A31B-4E2B-A6E8-DF6936DFA62F}"/>
    <cellStyle name="vGreyUp 9 2" xfId="37136" xr:uid="{60600B4C-770A-4706-A54C-B7091F40804D}"/>
    <cellStyle name="vGreyUp2" xfId="500" xr:uid="{9CFA577C-D6A5-41F6-9086-9ED389EAF815}"/>
    <cellStyle name="vGreyUp2 10" xfId="17614" xr:uid="{22F34CF6-CAA6-40C1-9F09-E895749F100A}"/>
    <cellStyle name="vGreyUp2 10 2" xfId="37137" xr:uid="{2D9EAD5F-31A1-4884-94A8-0C0C1D2F67C4}"/>
    <cellStyle name="vGreyUp2 11" xfId="17615" xr:uid="{A4D38148-1CBE-4AA6-ACE7-F1C4E7326B83}"/>
    <cellStyle name="vGreyUp2 11 2" xfId="37138" xr:uid="{50F26EA9-4681-487D-B3CA-900D615BE522}"/>
    <cellStyle name="vGreyUp2 12" xfId="17616" xr:uid="{84B0C5D8-434A-45BC-B619-A87EE18F9843}"/>
    <cellStyle name="vGreyUp2 12 2" xfId="37139" xr:uid="{6E971CEA-462E-4EDF-806B-6A8C5621F894}"/>
    <cellStyle name="vGreyUp2 13" xfId="37140" xr:uid="{C8CB03C1-0019-4D85-911C-870F876A8214}"/>
    <cellStyle name="vGreyUp2 2" xfId="17617" xr:uid="{E91FB0CF-F36B-45B2-94F4-6D694EA04BCE}"/>
    <cellStyle name="vGreyUp2 2 10" xfId="17618" xr:uid="{F140BF0C-C35F-418B-BD63-FCF04C522E8C}"/>
    <cellStyle name="vGreyUp2 2 10 2" xfId="37141" xr:uid="{A35D3C99-C2BB-4AF8-BC95-53CDF9DFBD2F}"/>
    <cellStyle name="vGreyUp2 2 11" xfId="17619" xr:uid="{E358EEC5-DA91-4711-B1E4-F36528E0A076}"/>
    <cellStyle name="vGreyUp2 2 11 2" xfId="37142" xr:uid="{8D8CF5E3-F188-4515-AA60-9AB6EA3840E1}"/>
    <cellStyle name="vGreyUp2 2 12" xfId="37143" xr:uid="{7BBCDA98-487D-45B3-94E0-79025D92EB19}"/>
    <cellStyle name="vGreyUp2 2 2" xfId="17620" xr:uid="{034B5F6D-432A-4F6E-A652-FF2776B6D9E5}"/>
    <cellStyle name="vGreyUp2 2 2 10" xfId="17621" xr:uid="{AF1C1F08-2ABD-48DB-B7A3-BF3FDADC614A}"/>
    <cellStyle name="vGreyUp2 2 2 10 2" xfId="37144" xr:uid="{90285130-F44F-4B65-89B5-663FCC8EB630}"/>
    <cellStyle name="vGreyUp2 2 2 11" xfId="37145" xr:uid="{D462F057-A9F6-41D2-ACFA-9C8D9AFBAB79}"/>
    <cellStyle name="vGreyUp2 2 2 2" xfId="17622" xr:uid="{BE102A1D-BF0C-4933-A51C-421B0AEFD28C}"/>
    <cellStyle name="vGreyUp2 2 2 2 10" xfId="37146" xr:uid="{2C90232D-5C80-4B9F-B7A9-5530B89E9C97}"/>
    <cellStyle name="vGreyUp2 2 2 2 2" xfId="17623" xr:uid="{CFE2EDB0-C3B2-468B-A391-515C5EAD776F}"/>
    <cellStyle name="vGreyUp2 2 2 2 2 2" xfId="37147" xr:uid="{7AE1DF09-FE1B-4ACA-99C5-2B8AA2F18E55}"/>
    <cellStyle name="vGreyUp2 2 2 2 3" xfId="17624" xr:uid="{4EAF3955-1AAE-4EFA-8E90-C78CFE70940E}"/>
    <cellStyle name="vGreyUp2 2 2 2 3 2" xfId="37148" xr:uid="{C7AEB1F0-717D-45AA-BEDA-96502DB8ADDD}"/>
    <cellStyle name="vGreyUp2 2 2 2 4" xfId="17625" xr:uid="{F7696759-D221-4FC0-9EB3-1714157B8F28}"/>
    <cellStyle name="vGreyUp2 2 2 2 4 2" xfId="37149" xr:uid="{4DE76AC5-3335-43FC-A39C-CC0FDED18A56}"/>
    <cellStyle name="vGreyUp2 2 2 2 5" xfId="17626" xr:uid="{4B63413A-5392-423C-A2FE-D6C473333FA1}"/>
    <cellStyle name="vGreyUp2 2 2 2 5 2" xfId="37150" xr:uid="{00F939D5-65A5-4EE1-A6CA-101F90607A19}"/>
    <cellStyle name="vGreyUp2 2 2 2 6" xfId="17627" xr:uid="{49844100-3179-4C15-9EE4-6F8B49C85B53}"/>
    <cellStyle name="vGreyUp2 2 2 2 6 2" xfId="37151" xr:uid="{1C1A97D9-FC68-4556-9644-CDD98E3B0B14}"/>
    <cellStyle name="vGreyUp2 2 2 2 7" xfId="17628" xr:uid="{72721885-64F7-4DB1-85AC-427BFBDF84C3}"/>
    <cellStyle name="vGreyUp2 2 2 2 7 2" xfId="37152" xr:uid="{E9CF0149-1505-461D-BFB6-2F4A2456ECA3}"/>
    <cellStyle name="vGreyUp2 2 2 2 8" xfId="17629" xr:uid="{192C1C04-C2A8-421C-A8CD-F403039FD78C}"/>
    <cellStyle name="vGreyUp2 2 2 2 8 2" xfId="37153" xr:uid="{D0356D9A-8EBE-4917-B1CE-B06173C8E085}"/>
    <cellStyle name="vGreyUp2 2 2 2 9" xfId="17630" xr:uid="{B3DAE179-8174-4EE2-B434-C2C4EA3A347B}"/>
    <cellStyle name="vGreyUp2 2 2 2 9 2" xfId="37154" xr:uid="{4ADB924B-E7BB-4613-B3FC-3A367BEC84C8}"/>
    <cellStyle name="vGreyUp2 2 2 3" xfId="17631" xr:uid="{0E8C1BCA-8E20-4B7B-B3CC-A75D2F3A9DCB}"/>
    <cellStyle name="vGreyUp2 2 2 3 2" xfId="37155" xr:uid="{47545542-736E-4817-A654-BB15496FC8EB}"/>
    <cellStyle name="vGreyUp2 2 2 4" xfId="17632" xr:uid="{A09A507E-3D7A-4CEC-B9F7-9706661E4023}"/>
    <cellStyle name="vGreyUp2 2 2 4 2" xfId="37156" xr:uid="{E5918091-E1DF-428F-8023-242E54AE9635}"/>
    <cellStyle name="vGreyUp2 2 2 5" xfId="17633" xr:uid="{38FCD7AD-50D0-462D-BC2E-90CB9AF7647D}"/>
    <cellStyle name="vGreyUp2 2 2 5 2" xfId="37157" xr:uid="{875E27B0-1812-490F-A75E-D157864CFC10}"/>
    <cellStyle name="vGreyUp2 2 2 6" xfId="17634" xr:uid="{4B79D651-FBD8-4BFC-94B4-0579036F0212}"/>
    <cellStyle name="vGreyUp2 2 2 6 2" xfId="37158" xr:uid="{CF88AE12-BDFF-4710-8900-113928D4A2E5}"/>
    <cellStyle name="vGreyUp2 2 2 7" xfId="17635" xr:uid="{07B13DCD-FE95-4ECD-9A57-527DF18AB4E2}"/>
    <cellStyle name="vGreyUp2 2 2 7 2" xfId="37159" xr:uid="{F6044D28-6660-4AB7-A1DE-FAF7A3E9D159}"/>
    <cellStyle name="vGreyUp2 2 2 8" xfId="17636" xr:uid="{0B5C2C4C-54D7-4C75-BF4C-32A95EED2B63}"/>
    <cellStyle name="vGreyUp2 2 2 8 2" xfId="37160" xr:uid="{50B1242F-56DD-4511-998F-CBBB8D94E523}"/>
    <cellStyle name="vGreyUp2 2 2 9" xfId="17637" xr:uid="{71AD7849-20E5-40EB-BB9F-A3954015C70B}"/>
    <cellStyle name="vGreyUp2 2 2 9 2" xfId="37161" xr:uid="{77469F1A-7D8D-453F-BCBE-1C0DFA6D2314}"/>
    <cellStyle name="vGreyUp2 2 3" xfId="17638" xr:uid="{639C9DB6-51F7-4EB7-A0FA-BDDF87166F57}"/>
    <cellStyle name="vGreyUp2 2 3 10" xfId="37162" xr:uid="{9E5D666D-B70B-49EE-A6E6-74F063106BE5}"/>
    <cellStyle name="vGreyUp2 2 3 2" xfId="17639" xr:uid="{605088FD-E181-4CD9-A5C3-2B574161FD3E}"/>
    <cellStyle name="vGreyUp2 2 3 2 2" xfId="37163" xr:uid="{D35CADB8-3969-4B9E-A4C2-C7713E6716B7}"/>
    <cellStyle name="vGreyUp2 2 3 3" xfId="17640" xr:uid="{9E3C94ED-43D5-4053-A4EA-DA6AB919ECB6}"/>
    <cellStyle name="vGreyUp2 2 3 3 2" xfId="37164" xr:uid="{78D0323B-CA22-4908-AB84-F0A1DC7FDCB1}"/>
    <cellStyle name="vGreyUp2 2 3 4" xfId="17641" xr:uid="{D0D4FAE3-79B1-430A-8410-A87C2E3318F9}"/>
    <cellStyle name="vGreyUp2 2 3 4 2" xfId="37165" xr:uid="{CCDEA4E5-CC16-420C-A958-B40FE9420C60}"/>
    <cellStyle name="vGreyUp2 2 3 5" xfId="17642" xr:uid="{C03783EA-28DD-4ACC-8788-0CE071AA7F1F}"/>
    <cellStyle name="vGreyUp2 2 3 5 2" xfId="37166" xr:uid="{A91C913F-F83A-4AB9-841B-F377365F62D2}"/>
    <cellStyle name="vGreyUp2 2 3 6" xfId="17643" xr:uid="{AD0C6AAE-CF11-4F2A-8FE5-64FA3743E811}"/>
    <cellStyle name="vGreyUp2 2 3 6 2" xfId="37167" xr:uid="{5D576344-0624-4254-ADBC-C21A5A89399A}"/>
    <cellStyle name="vGreyUp2 2 3 7" xfId="17644" xr:uid="{94CC67A2-688D-4F66-B433-7AC73D6CE464}"/>
    <cellStyle name="vGreyUp2 2 3 7 2" xfId="37168" xr:uid="{8AE6A600-7E50-4D76-A543-1D38E327B742}"/>
    <cellStyle name="vGreyUp2 2 3 8" xfId="17645" xr:uid="{1AF30DF5-9542-4C64-B396-34EE0CC5B1A3}"/>
    <cellStyle name="vGreyUp2 2 3 8 2" xfId="37169" xr:uid="{93A470F7-40A9-4D42-895A-97E85CD019DC}"/>
    <cellStyle name="vGreyUp2 2 3 9" xfId="17646" xr:uid="{454B2C0D-3A94-4A03-AF18-350F9DA89B42}"/>
    <cellStyle name="vGreyUp2 2 3 9 2" xfId="37170" xr:uid="{BC13451E-9EE9-4F84-A52F-F38F7747B682}"/>
    <cellStyle name="vGreyUp2 2 4" xfId="17647" xr:uid="{370FB996-8696-4B6C-A821-B57BF24CC6FE}"/>
    <cellStyle name="vGreyUp2 2 4 2" xfId="37171" xr:uid="{4013367B-F269-498A-AABF-AB3062E41AAF}"/>
    <cellStyle name="vGreyUp2 2 5" xfId="17648" xr:uid="{1C7016EF-29A3-4AD2-9E15-E9ECDEFBA053}"/>
    <cellStyle name="vGreyUp2 2 5 2" xfId="37172" xr:uid="{AB8DCCF6-62EF-4F67-AC14-A64F51ED8CBC}"/>
    <cellStyle name="vGreyUp2 2 6" xfId="17649" xr:uid="{0B88F409-16B1-4B67-8596-F66CFBB8F6F2}"/>
    <cellStyle name="vGreyUp2 2 6 2" xfId="37173" xr:uid="{648823F8-1154-46C0-A8C9-6A204BFF4005}"/>
    <cellStyle name="vGreyUp2 2 7" xfId="17650" xr:uid="{07FA1548-A37A-41F8-BA70-35D3BC65D92D}"/>
    <cellStyle name="vGreyUp2 2 7 2" xfId="37174" xr:uid="{47272CF5-83F2-4CF1-9B84-3E6C2A57478B}"/>
    <cellStyle name="vGreyUp2 2 8" xfId="17651" xr:uid="{A0580FCE-BB3F-4062-84EB-138A24E8BDBA}"/>
    <cellStyle name="vGreyUp2 2 8 2" xfId="37175" xr:uid="{731C3CAA-82DD-4B95-AB4C-D9C3872E8132}"/>
    <cellStyle name="vGreyUp2 2 9" xfId="17652" xr:uid="{FB521B96-812E-4430-8C3C-73B7A3F0AA78}"/>
    <cellStyle name="vGreyUp2 2 9 2" xfId="37176" xr:uid="{C3370F2A-7DD2-466B-AA3E-AD11F15554E3}"/>
    <cellStyle name="vGreyUp2 3" xfId="17653" xr:uid="{13D166B0-F9F7-4371-B161-CEA5B2E4B376}"/>
    <cellStyle name="vGreyUp2 3 10" xfId="17654" xr:uid="{F6B93FAB-F523-41F2-B4C3-00EA943715AF}"/>
    <cellStyle name="vGreyUp2 3 10 2" xfId="37177" xr:uid="{FB000196-7958-4549-9193-171CCE4BFA7D}"/>
    <cellStyle name="vGreyUp2 3 11" xfId="17655" xr:uid="{CA5D14B0-05C6-4240-A674-4657D8EB3C5F}"/>
    <cellStyle name="vGreyUp2 3 11 2" xfId="37178" xr:uid="{A286C5E0-6A70-46D0-A6BC-6E5B5CC527E0}"/>
    <cellStyle name="vGreyUp2 3 12" xfId="37179" xr:uid="{0B8D2684-4DB0-4EC9-815B-0EC3218CDDDF}"/>
    <cellStyle name="vGreyUp2 3 2" xfId="17656" xr:uid="{8FFD0215-C313-4235-B78B-BA93B3B8FE7D}"/>
    <cellStyle name="vGreyUp2 3 2 10" xfId="17657" xr:uid="{5CE229C7-5275-4631-BD54-FBB602BD5688}"/>
    <cellStyle name="vGreyUp2 3 2 10 2" xfId="37180" xr:uid="{3347E03D-8A64-4DFB-8CB1-4AEC2D0E249A}"/>
    <cellStyle name="vGreyUp2 3 2 11" xfId="37181" xr:uid="{38FFD9F1-957E-4A6E-9FAF-8DB014798F05}"/>
    <cellStyle name="vGreyUp2 3 2 2" xfId="17658" xr:uid="{4D115EAB-D3E3-4C13-8F41-414656B22050}"/>
    <cellStyle name="vGreyUp2 3 2 2 10" xfId="37182" xr:uid="{D8E2747B-00CE-46EF-92BC-C5C11D59FF5A}"/>
    <cellStyle name="vGreyUp2 3 2 2 2" xfId="17659" xr:uid="{3682A6E8-E4EA-44B3-9D03-918CF4CB6B0C}"/>
    <cellStyle name="vGreyUp2 3 2 2 2 2" xfId="37183" xr:uid="{36EEF9B7-5656-496C-A303-14D80C7BB448}"/>
    <cellStyle name="vGreyUp2 3 2 2 3" xfId="17660" xr:uid="{D237CD2C-AEFB-46D7-981A-D8145AE234E4}"/>
    <cellStyle name="vGreyUp2 3 2 2 3 2" xfId="37184" xr:uid="{7C4A3395-BA26-445E-8870-D4F80D771F8B}"/>
    <cellStyle name="vGreyUp2 3 2 2 4" xfId="17661" xr:uid="{598C0983-95A4-4B60-88C9-9335D7C858C6}"/>
    <cellStyle name="vGreyUp2 3 2 2 4 2" xfId="37185" xr:uid="{152D48DC-E8E2-4E92-B0AB-3F4BC2267A26}"/>
    <cellStyle name="vGreyUp2 3 2 2 5" xfId="17662" xr:uid="{3472F7FB-E1BF-40FF-9A97-860651A70D9A}"/>
    <cellStyle name="vGreyUp2 3 2 2 5 2" xfId="37186" xr:uid="{95FFBA95-CC55-4209-BDB0-3EB19E49DDEB}"/>
    <cellStyle name="vGreyUp2 3 2 2 6" xfId="17663" xr:uid="{3360550A-D89A-4806-BA1D-25432AB1832A}"/>
    <cellStyle name="vGreyUp2 3 2 2 6 2" xfId="37187" xr:uid="{0168B9F1-18A9-4272-AD1A-A837FD2785E0}"/>
    <cellStyle name="vGreyUp2 3 2 2 7" xfId="17664" xr:uid="{B108C869-18A5-4B3C-9CA0-FCA6462758D8}"/>
    <cellStyle name="vGreyUp2 3 2 2 7 2" xfId="37188" xr:uid="{32ED50FC-88D8-40E0-985C-91656F07A3E9}"/>
    <cellStyle name="vGreyUp2 3 2 2 8" xfId="17665" xr:uid="{BB3B7014-7BDC-43CB-81F5-995B0A485386}"/>
    <cellStyle name="vGreyUp2 3 2 2 8 2" xfId="37189" xr:uid="{3D6D9968-227C-433C-B7C2-A406190B3111}"/>
    <cellStyle name="vGreyUp2 3 2 2 9" xfId="17666" xr:uid="{5E74E0E1-27A4-4D3F-AAEF-46D83C6FD03D}"/>
    <cellStyle name="vGreyUp2 3 2 2 9 2" xfId="37190" xr:uid="{D54BFCB7-525D-432B-8D6C-3E06A23D2F49}"/>
    <cellStyle name="vGreyUp2 3 2 3" xfId="17667" xr:uid="{C8A8ABD5-5EDD-4BA4-BDA1-8B6AD74C11AD}"/>
    <cellStyle name="vGreyUp2 3 2 3 2" xfId="37191" xr:uid="{3465477D-E7E9-4917-AA98-F4394EF41024}"/>
    <cellStyle name="vGreyUp2 3 2 4" xfId="17668" xr:uid="{AAD2AB23-E106-41CC-AC42-55A1D40E69D1}"/>
    <cellStyle name="vGreyUp2 3 2 4 2" xfId="37192" xr:uid="{02F47A41-DF25-491C-9684-B121D9844C61}"/>
    <cellStyle name="vGreyUp2 3 2 5" xfId="17669" xr:uid="{2F50D687-36DE-4655-9FFF-68B2C43CD731}"/>
    <cellStyle name="vGreyUp2 3 2 5 2" xfId="37193" xr:uid="{69286577-B3D2-43C7-A4A6-4779C00BD479}"/>
    <cellStyle name="vGreyUp2 3 2 6" xfId="17670" xr:uid="{2779FEF9-E193-4A25-A7EC-600065DA55B7}"/>
    <cellStyle name="vGreyUp2 3 2 6 2" xfId="37194" xr:uid="{807922CF-01BE-4117-89CE-C86B71759E69}"/>
    <cellStyle name="vGreyUp2 3 2 7" xfId="17671" xr:uid="{6133123E-657F-4D0D-A4ED-67DFC2A7D4F6}"/>
    <cellStyle name="vGreyUp2 3 2 7 2" xfId="37195" xr:uid="{CFD760DD-3A1F-453B-A03B-D909C3C0386F}"/>
    <cellStyle name="vGreyUp2 3 2 8" xfId="17672" xr:uid="{43ACF363-473F-4017-B751-4E660A23C45A}"/>
    <cellStyle name="vGreyUp2 3 2 8 2" xfId="37196" xr:uid="{04EC90B8-7269-4873-A546-C633F2943779}"/>
    <cellStyle name="vGreyUp2 3 2 9" xfId="17673" xr:uid="{F9DA3BE7-15BA-4B55-A9D3-9CF7DABB7E20}"/>
    <cellStyle name="vGreyUp2 3 2 9 2" xfId="37197" xr:uid="{ADD6BE0E-B253-4242-80D4-20CE602E9905}"/>
    <cellStyle name="vGreyUp2 3 3" xfId="17674" xr:uid="{41E1D602-AD88-49DF-B6E4-ABDC50BDB322}"/>
    <cellStyle name="vGreyUp2 3 3 10" xfId="37198" xr:uid="{B92B530D-9093-4835-8085-4B5DEABBBA52}"/>
    <cellStyle name="vGreyUp2 3 3 2" xfId="17675" xr:uid="{074A33F6-4AFC-43DE-A1B7-822D3BAF4DEA}"/>
    <cellStyle name="vGreyUp2 3 3 2 2" xfId="37199" xr:uid="{6759D827-C302-40F6-B8FC-2729CCDBB807}"/>
    <cellStyle name="vGreyUp2 3 3 3" xfId="17676" xr:uid="{ACBAB9D0-EC34-4299-B6B9-38B7D88A52CB}"/>
    <cellStyle name="vGreyUp2 3 3 3 2" xfId="37200" xr:uid="{95A6CA77-9201-477D-8707-2AA0DE033538}"/>
    <cellStyle name="vGreyUp2 3 3 4" xfId="17677" xr:uid="{10BD00E2-0E47-4871-AED5-2FE78A05F4A2}"/>
    <cellStyle name="vGreyUp2 3 3 4 2" xfId="37201" xr:uid="{EFC8322F-6DA5-4CED-8A6E-133F790607FB}"/>
    <cellStyle name="vGreyUp2 3 3 5" xfId="17678" xr:uid="{F7164168-E123-42A2-A3B0-9CADC6CD3A79}"/>
    <cellStyle name="vGreyUp2 3 3 5 2" xfId="37202" xr:uid="{04051797-4561-4BC2-8F55-2FE0E0D6C57F}"/>
    <cellStyle name="vGreyUp2 3 3 6" xfId="17679" xr:uid="{C593FA46-C74D-4823-8099-CF6FE18F812C}"/>
    <cellStyle name="vGreyUp2 3 3 6 2" xfId="37203" xr:uid="{18BB031C-6D1A-491C-9288-0E61076F1CFB}"/>
    <cellStyle name="vGreyUp2 3 3 7" xfId="17680" xr:uid="{6AA2F71C-7116-4F6D-A23C-E962CAB58C2A}"/>
    <cellStyle name="vGreyUp2 3 3 7 2" xfId="37204" xr:uid="{14F1B432-1D2D-4B61-9899-E18AF482FA9D}"/>
    <cellStyle name="vGreyUp2 3 3 8" xfId="17681" xr:uid="{0830D3BF-0558-4402-B5FC-051A0C5121F9}"/>
    <cellStyle name="vGreyUp2 3 3 8 2" xfId="37205" xr:uid="{F9036232-E7C1-4B4C-849F-727EB4D87E2A}"/>
    <cellStyle name="vGreyUp2 3 3 9" xfId="17682" xr:uid="{866396E0-C8EB-42FC-9C4A-27C0A33C4A99}"/>
    <cellStyle name="vGreyUp2 3 3 9 2" xfId="37206" xr:uid="{DD599C36-9F63-4F42-B6C7-1EA92FA8A34D}"/>
    <cellStyle name="vGreyUp2 3 4" xfId="17683" xr:uid="{7DD9C0E5-4F1C-4AE7-B2E3-92232ACEDFFB}"/>
    <cellStyle name="vGreyUp2 3 4 2" xfId="37207" xr:uid="{C37CBB44-292F-49F8-8B2E-48BAB9F3A99C}"/>
    <cellStyle name="vGreyUp2 3 5" xfId="17684" xr:uid="{0394A53E-D1C7-4354-B3E3-C927786DFB6D}"/>
    <cellStyle name="vGreyUp2 3 5 2" xfId="37208" xr:uid="{A5A26D60-8AD2-496B-BCC6-8C263ABEA629}"/>
    <cellStyle name="vGreyUp2 3 6" xfId="17685" xr:uid="{4AC70031-8984-45E9-88C8-D42893530212}"/>
    <cellStyle name="vGreyUp2 3 6 2" xfId="37209" xr:uid="{BDEC5DB0-A0BA-4863-9802-40997DF21954}"/>
    <cellStyle name="vGreyUp2 3 7" xfId="17686" xr:uid="{FFE750F2-8D2D-446F-A29D-F6032769A7D7}"/>
    <cellStyle name="vGreyUp2 3 7 2" xfId="37210" xr:uid="{661F630E-910A-41D3-B7F7-C6DAA7F45A0B}"/>
    <cellStyle name="vGreyUp2 3 8" xfId="17687" xr:uid="{CD9F789B-D5C3-4100-845F-9F426FEA5808}"/>
    <cellStyle name="vGreyUp2 3 8 2" xfId="37211" xr:uid="{41F7AB6A-B374-4B03-9541-9979EA0E88FE}"/>
    <cellStyle name="vGreyUp2 3 9" xfId="17688" xr:uid="{A6F4796F-EB53-4F67-B2D0-42B9B3DC55CB}"/>
    <cellStyle name="vGreyUp2 3 9 2" xfId="37212" xr:uid="{FB49E59B-50B8-440C-B4A3-A3DFF73D9497}"/>
    <cellStyle name="vGreyUp2 4" xfId="17689" xr:uid="{41262FA5-F20C-4D77-8D09-662A9486FE11}"/>
    <cellStyle name="vGreyUp2 4 10" xfId="17690" xr:uid="{4FF2F82F-4FCD-4623-A5AB-F83E1DA6D6A3}"/>
    <cellStyle name="vGreyUp2 4 10 2" xfId="37213" xr:uid="{A11B3A8B-07E3-4EF0-99F4-3C7A3ACCFEE6}"/>
    <cellStyle name="vGreyUp2 4 11" xfId="37214" xr:uid="{CBE8DA13-5E18-4284-BFD6-C212635D6429}"/>
    <cellStyle name="vGreyUp2 4 2" xfId="17691" xr:uid="{3424A277-52B9-4E3B-9AE9-BB0ED8A63ACF}"/>
    <cellStyle name="vGreyUp2 4 2 10" xfId="37215" xr:uid="{458DB9F3-73F4-4AA2-AA8B-8C6128161B6A}"/>
    <cellStyle name="vGreyUp2 4 2 2" xfId="17692" xr:uid="{D20B1260-A01A-490E-9457-E526723D6D79}"/>
    <cellStyle name="vGreyUp2 4 2 2 2" xfId="37216" xr:uid="{9A06A33A-EAAF-4241-B838-C93CEBFBCCAE}"/>
    <cellStyle name="vGreyUp2 4 2 3" xfId="17693" xr:uid="{4C4B3D71-5BB4-41B8-ABF6-408F151CB6C3}"/>
    <cellStyle name="vGreyUp2 4 2 3 2" xfId="37217" xr:uid="{7F6423F9-D38F-4B61-A27F-E119804214D6}"/>
    <cellStyle name="vGreyUp2 4 2 4" xfId="17694" xr:uid="{B9BBE8BC-AE75-41C7-AA4E-71922ECFD1D4}"/>
    <cellStyle name="vGreyUp2 4 2 4 2" xfId="37218" xr:uid="{7657C1EE-09B5-413C-B10B-B603C9E76F13}"/>
    <cellStyle name="vGreyUp2 4 2 5" xfId="17695" xr:uid="{9FA1FFEE-18E6-45AC-B4E3-967B4D40B3CA}"/>
    <cellStyle name="vGreyUp2 4 2 5 2" xfId="37219" xr:uid="{3CF9332C-55B4-4AD8-AA6D-569ADA3B7EA6}"/>
    <cellStyle name="vGreyUp2 4 2 6" xfId="17696" xr:uid="{456F1532-945D-48F5-846B-966817B618AB}"/>
    <cellStyle name="vGreyUp2 4 2 6 2" xfId="37220" xr:uid="{8A54B202-1975-499F-BF1F-D19584524886}"/>
    <cellStyle name="vGreyUp2 4 2 7" xfId="17697" xr:uid="{7B313707-E0E4-4595-891B-67BD6C3C708D}"/>
    <cellStyle name="vGreyUp2 4 2 7 2" xfId="37221" xr:uid="{B1C36A01-857B-4572-BF09-3C986F0F1C1D}"/>
    <cellStyle name="vGreyUp2 4 2 8" xfId="17698" xr:uid="{9E858B3B-1DE4-4594-9DB9-8DC01225C602}"/>
    <cellStyle name="vGreyUp2 4 2 8 2" xfId="37222" xr:uid="{45A14712-EAB0-4CDB-80F3-095C0B3BED00}"/>
    <cellStyle name="vGreyUp2 4 2 9" xfId="17699" xr:uid="{917FD6E3-1B45-4260-865A-790C95024627}"/>
    <cellStyle name="vGreyUp2 4 2 9 2" xfId="37223" xr:uid="{5D05DBFC-8586-4B45-8082-D630BBE8C20D}"/>
    <cellStyle name="vGreyUp2 4 3" xfId="17700" xr:uid="{241CDB41-3A1D-45CF-8287-5CC575B5D3D5}"/>
    <cellStyle name="vGreyUp2 4 3 2" xfId="37224" xr:uid="{E460C06B-8220-4363-8DC5-D340DB9C6904}"/>
    <cellStyle name="vGreyUp2 4 4" xfId="17701" xr:uid="{AAA02A20-9255-45C7-BA0F-A43B9DD3323D}"/>
    <cellStyle name="vGreyUp2 4 4 2" xfId="37225" xr:uid="{C645054C-C85D-4518-A340-BF52BEC4BAB5}"/>
    <cellStyle name="vGreyUp2 4 5" xfId="17702" xr:uid="{ECD3E41C-BF52-437D-8A84-9A8CF9469534}"/>
    <cellStyle name="vGreyUp2 4 5 2" xfId="37226" xr:uid="{A0FC90F0-FEBF-4FDB-9084-7CB85D788219}"/>
    <cellStyle name="vGreyUp2 4 6" xfId="17703" xr:uid="{5F63E1DC-0C4A-4816-B8AE-2C027D49FE1B}"/>
    <cellStyle name="vGreyUp2 4 6 2" xfId="37227" xr:uid="{C6DA9614-41D8-4EBA-94A0-29E31236D578}"/>
    <cellStyle name="vGreyUp2 4 7" xfId="17704" xr:uid="{8BA01BF3-BA97-4AFB-961F-184EC325D1A4}"/>
    <cellStyle name="vGreyUp2 4 7 2" xfId="37228" xr:uid="{16376BFB-F574-4C1B-A144-D293D78789C6}"/>
    <cellStyle name="vGreyUp2 4 8" xfId="17705" xr:uid="{BCB8451E-CF12-4611-8508-191A4970D15F}"/>
    <cellStyle name="vGreyUp2 4 8 2" xfId="37229" xr:uid="{015984E2-FA73-467C-8E9E-B647BE82971C}"/>
    <cellStyle name="vGreyUp2 4 9" xfId="17706" xr:uid="{EA330A95-D8BF-4558-8A79-584355AE7E3D}"/>
    <cellStyle name="vGreyUp2 4 9 2" xfId="37230" xr:uid="{F23DCBC4-AFD7-4C29-9D3D-8DB961DCC889}"/>
    <cellStyle name="vGreyUp2 5" xfId="17707" xr:uid="{CE05A592-CB29-4A99-A5D9-24BBA35B2B40}"/>
    <cellStyle name="vGreyUp2 5 10" xfId="37231" xr:uid="{87896CEB-FF84-4E20-B038-A70989FCA978}"/>
    <cellStyle name="vGreyUp2 5 2" xfId="17708" xr:uid="{4F1DDD5A-6206-4A85-9301-D7CA1E078B7D}"/>
    <cellStyle name="vGreyUp2 5 2 2" xfId="37232" xr:uid="{E3B54210-940E-431E-8793-17F1733ACDAF}"/>
    <cellStyle name="vGreyUp2 5 3" xfId="17709" xr:uid="{495914B6-4D82-45E3-A456-C62E418E19C0}"/>
    <cellStyle name="vGreyUp2 5 3 2" xfId="37233" xr:uid="{0196CE04-0B55-4719-8A7E-49D317F6852D}"/>
    <cellStyle name="vGreyUp2 5 4" xfId="17710" xr:uid="{173F2719-FE5F-4C1B-9BB1-E940E54F3839}"/>
    <cellStyle name="vGreyUp2 5 4 2" xfId="37234" xr:uid="{F66DB87F-7DF2-4EF9-881A-1BDE210D94CF}"/>
    <cellStyle name="vGreyUp2 5 5" xfId="17711" xr:uid="{7DB4E898-86AD-4139-B589-5B556657F921}"/>
    <cellStyle name="vGreyUp2 5 5 2" xfId="37235" xr:uid="{032207F4-BE0C-404E-9F72-1A106996968C}"/>
    <cellStyle name="vGreyUp2 5 6" xfId="17712" xr:uid="{0BCA7302-152A-48F8-999F-10E43056FB88}"/>
    <cellStyle name="vGreyUp2 5 6 2" xfId="37236" xr:uid="{79C247F3-CA44-4DDD-A1B6-6EF82D1BCAE5}"/>
    <cellStyle name="vGreyUp2 5 7" xfId="17713" xr:uid="{975D5A95-7A42-4E20-86BC-CED710678A9E}"/>
    <cellStyle name="vGreyUp2 5 7 2" xfId="37237" xr:uid="{AE2C8689-FEBA-439F-8549-F83E41084556}"/>
    <cellStyle name="vGreyUp2 5 8" xfId="17714" xr:uid="{CAD426F0-A868-4309-84FB-EC6EE72F324E}"/>
    <cellStyle name="vGreyUp2 5 8 2" xfId="37238" xr:uid="{426A1970-0A11-4ABB-98C8-C173B67CFCB0}"/>
    <cellStyle name="vGreyUp2 5 9" xfId="17715" xr:uid="{AD4DBFC8-61E4-476F-85A0-D27C06A03ED0}"/>
    <cellStyle name="vGreyUp2 5 9 2" xfId="37239" xr:uid="{39A2B067-1DA1-48E9-B2DB-98356A5141B9}"/>
    <cellStyle name="vGreyUp2 6" xfId="17716" xr:uid="{3EB92F29-C398-4C8F-9AFA-CFE18007C794}"/>
    <cellStyle name="vGreyUp2 6 2" xfId="37240" xr:uid="{342EF9C3-1418-4507-866A-84D6B9C8D109}"/>
    <cellStyle name="vGreyUp2 7" xfId="17717" xr:uid="{3FFFC619-2C13-4667-98B9-EF3447776849}"/>
    <cellStyle name="vGreyUp2 7 2" xfId="37241" xr:uid="{B4776BEE-AF6D-449C-97C3-426B72EB859D}"/>
    <cellStyle name="vGreyUp2 8" xfId="17718" xr:uid="{5AA010B8-EE77-423A-9B85-F747A71CA34F}"/>
    <cellStyle name="vGreyUp2 8 2" xfId="37242" xr:uid="{820FFA7F-5978-4119-93FD-697DDA2DA3C8}"/>
    <cellStyle name="vGreyUp2 9" xfId="17719" xr:uid="{8C02049C-C9E3-48ED-81D5-1A0FC83334CF}"/>
    <cellStyle name="vGreyUp2 9 2" xfId="37243" xr:uid="{7871C9FD-6A76-4FEE-9B53-BA4392D0BCB4}"/>
    <cellStyle name="vRed" xfId="501" xr:uid="{9DD8DFA9-76F6-4E84-BC2E-ADC146FA8C98}"/>
    <cellStyle name="vRed 10" xfId="17720" xr:uid="{7635BDA8-D628-40D3-8939-2005871C0749}"/>
    <cellStyle name="vRed 10 2" xfId="37244" xr:uid="{1D532B43-A683-4A93-9FAA-C250A1CABC83}"/>
    <cellStyle name="vRed 11" xfId="17721" xr:uid="{D0F21ED4-DCBC-497B-B187-F5252725D195}"/>
    <cellStyle name="vRed 11 2" xfId="37245" xr:uid="{2EFD81DA-FE41-4AA8-BADA-D02D9C8FE5C9}"/>
    <cellStyle name="vRed 12" xfId="17722" xr:uid="{B2786350-F666-4A44-8E46-6899BB3BCF0F}"/>
    <cellStyle name="vRed 12 2" xfId="37246" xr:uid="{8D6B5155-7F6B-4917-868C-436A3C834B0C}"/>
    <cellStyle name="vRed 13" xfId="37247" xr:uid="{11DF73CF-0A9A-4A5B-96E9-7F7B768A518F}"/>
    <cellStyle name="vRed 2" xfId="17723" xr:uid="{82C0C132-38B7-4719-9A5B-EE5FB6CB75BC}"/>
    <cellStyle name="vRed 2 10" xfId="17724" xr:uid="{FF01300A-EB15-47E7-90DC-E12B47304D85}"/>
    <cellStyle name="vRed 2 10 2" xfId="37248" xr:uid="{97EBEA51-1D54-456B-BA1E-804DA541589E}"/>
    <cellStyle name="vRed 2 11" xfId="17725" xr:uid="{37A8A5CE-8371-432A-879E-C7A720823E84}"/>
    <cellStyle name="vRed 2 11 2" xfId="37249" xr:uid="{86BD2B76-981E-42A9-969F-C81AD4424282}"/>
    <cellStyle name="vRed 2 12" xfId="37250" xr:uid="{91F5E2DF-C77D-40D4-B93A-27575F2FB55B}"/>
    <cellStyle name="vRed 2 2" xfId="17726" xr:uid="{5E318D40-0F91-4CF8-9E7C-E1C04D0707D5}"/>
    <cellStyle name="vRed 2 2 10" xfId="17727" xr:uid="{919F682C-20AF-41AA-9C08-CBBF377BBA1C}"/>
    <cellStyle name="vRed 2 2 10 2" xfId="37251" xr:uid="{751D36CE-E4F5-44A4-B1E6-F30324F330CF}"/>
    <cellStyle name="vRed 2 2 11" xfId="37252" xr:uid="{1F53544B-F848-4F2E-93AF-E1478AC97CAF}"/>
    <cellStyle name="vRed 2 2 2" xfId="17728" xr:uid="{E3FEFEE7-C801-425F-80FC-115EFBEECE84}"/>
    <cellStyle name="vRed 2 2 2 10" xfId="37253" xr:uid="{32D7F1FC-D37B-4FE6-9C2B-A510DC8A50FB}"/>
    <cellStyle name="vRed 2 2 2 2" xfId="17729" xr:uid="{FECD91A0-74EB-4367-A213-1B83110EAB71}"/>
    <cellStyle name="vRed 2 2 2 2 2" xfId="37254" xr:uid="{91EA03E2-411F-4A5E-98FB-91F52E9935B7}"/>
    <cellStyle name="vRed 2 2 2 3" xfId="17730" xr:uid="{76C20028-331C-49D4-A92E-87973E37B7BE}"/>
    <cellStyle name="vRed 2 2 2 3 2" xfId="37255" xr:uid="{6A6D56F0-0B01-40AF-9579-2C364B3472F7}"/>
    <cellStyle name="vRed 2 2 2 4" xfId="17731" xr:uid="{3FC9D343-F428-4184-BDF3-46B2F27FEA45}"/>
    <cellStyle name="vRed 2 2 2 4 2" xfId="37256" xr:uid="{A7F14FD7-0E0C-49D8-872C-38484761A86F}"/>
    <cellStyle name="vRed 2 2 2 5" xfId="17732" xr:uid="{F5838325-4A51-4D9B-91A2-96750A2C1886}"/>
    <cellStyle name="vRed 2 2 2 5 2" xfId="37257" xr:uid="{9AF11336-F7FD-42C9-BD5D-0388BCADCC2B}"/>
    <cellStyle name="vRed 2 2 2 6" xfId="17733" xr:uid="{55C86BCE-3383-4BD4-83EB-02836E588E80}"/>
    <cellStyle name="vRed 2 2 2 6 2" xfId="37258" xr:uid="{97EFB150-9905-4D17-8BB9-784C7957E8C4}"/>
    <cellStyle name="vRed 2 2 2 7" xfId="17734" xr:uid="{8D9783B1-D5B7-4565-A2C6-71DE49D211E5}"/>
    <cellStyle name="vRed 2 2 2 7 2" xfId="37259" xr:uid="{48BFF4AA-E674-4B7E-8F05-D9D548D7CDD0}"/>
    <cellStyle name="vRed 2 2 2 8" xfId="17735" xr:uid="{CBF1E931-D127-43FA-9ACC-2D7B140D2069}"/>
    <cellStyle name="vRed 2 2 2 8 2" xfId="37260" xr:uid="{5EC73143-F78E-4C3E-96DC-638EE33F9422}"/>
    <cellStyle name="vRed 2 2 2 9" xfId="17736" xr:uid="{950EFBA4-F200-4A54-9CD7-D05F82B54E65}"/>
    <cellStyle name="vRed 2 2 2 9 2" xfId="37261" xr:uid="{9053D9D7-2CD6-494C-B52F-CE5D691CBE3F}"/>
    <cellStyle name="vRed 2 2 3" xfId="17737" xr:uid="{9977183D-EE12-4C6D-AC7A-A6D791700FE8}"/>
    <cellStyle name="vRed 2 2 3 2" xfId="37262" xr:uid="{7A64F08B-38A6-4F8F-8DB7-69A7767FBFF0}"/>
    <cellStyle name="vRed 2 2 4" xfId="17738" xr:uid="{8856922C-E3BF-4FB8-905E-A4BBCE2139E9}"/>
    <cellStyle name="vRed 2 2 4 2" xfId="37263" xr:uid="{4D06A84E-2CA0-4E7F-8130-C58E1F125F9C}"/>
    <cellStyle name="vRed 2 2 5" xfId="17739" xr:uid="{C0806A9C-283D-4201-856A-5A7E411A4316}"/>
    <cellStyle name="vRed 2 2 5 2" xfId="37264" xr:uid="{1FD36B33-439D-4469-81BD-8790D875C932}"/>
    <cellStyle name="vRed 2 2 6" xfId="17740" xr:uid="{431AD7E4-6FD9-4BD2-9599-1C9DAC46C833}"/>
    <cellStyle name="vRed 2 2 6 2" xfId="37265" xr:uid="{CC32B92D-8E92-4CBA-ABFF-AFE05203EB68}"/>
    <cellStyle name="vRed 2 2 7" xfId="17741" xr:uid="{359EB65B-9C61-464A-811D-693E67A50A39}"/>
    <cellStyle name="vRed 2 2 7 2" xfId="37266" xr:uid="{E7CE0C32-4EEE-4850-8F87-35361F79CFA1}"/>
    <cellStyle name="vRed 2 2 8" xfId="17742" xr:uid="{8AE27EFA-F8DD-43FB-8272-F2A13A983129}"/>
    <cellStyle name="vRed 2 2 8 2" xfId="37267" xr:uid="{F747CAA4-D3B5-46F6-927B-2662F232380D}"/>
    <cellStyle name="vRed 2 2 9" xfId="17743" xr:uid="{E961B91A-5276-4D11-A53F-3CC5624A6804}"/>
    <cellStyle name="vRed 2 2 9 2" xfId="37268" xr:uid="{0775D8E3-275B-4360-9A03-A2007B13DDB4}"/>
    <cellStyle name="vRed 2 3" xfId="17744" xr:uid="{74AD4EA4-5476-4F0C-863F-9CCD2762CA4A}"/>
    <cellStyle name="vRed 2 3 10" xfId="37269" xr:uid="{86F3A2AD-243E-4457-B346-6AD655CA8B17}"/>
    <cellStyle name="vRed 2 3 2" xfId="17745" xr:uid="{0258FCFE-3DC9-409B-B2AC-9D35BF6FD3D7}"/>
    <cellStyle name="vRed 2 3 2 2" xfId="37270" xr:uid="{6A663E27-8223-4953-8C7D-A403A12B77EB}"/>
    <cellStyle name="vRed 2 3 3" xfId="17746" xr:uid="{6A1B5221-8B0D-4112-BD90-7AB01D03BAB1}"/>
    <cellStyle name="vRed 2 3 3 2" xfId="37271" xr:uid="{1436801C-F214-4EB3-ABE6-D4BA4B3D93CD}"/>
    <cellStyle name="vRed 2 3 4" xfId="17747" xr:uid="{2577A742-EBB8-43A3-BB72-F34AAFF476B4}"/>
    <cellStyle name="vRed 2 3 4 2" xfId="37272" xr:uid="{2145277F-1514-4719-A25E-CFE1D721CCD0}"/>
    <cellStyle name="vRed 2 3 5" xfId="17748" xr:uid="{3A702960-12BC-40E9-A175-1F4E30EAAF67}"/>
    <cellStyle name="vRed 2 3 5 2" xfId="37273" xr:uid="{511808FE-7A73-4F23-9E00-F338ADB36F6E}"/>
    <cellStyle name="vRed 2 3 6" xfId="17749" xr:uid="{A3331921-8F0B-435E-937D-E41EABDEDBC8}"/>
    <cellStyle name="vRed 2 3 6 2" xfId="37274" xr:uid="{BEEBE1FC-41D4-4112-B338-B47543AB2EF7}"/>
    <cellStyle name="vRed 2 3 7" xfId="17750" xr:uid="{AFD716F1-4B27-478A-AE9E-AD98312BEA6C}"/>
    <cellStyle name="vRed 2 3 7 2" xfId="37275" xr:uid="{50B2AE95-1191-4DCB-BE41-575F509D006E}"/>
    <cellStyle name="vRed 2 3 8" xfId="17751" xr:uid="{DC9F19C4-DB54-405F-91F4-5D90DB79B04D}"/>
    <cellStyle name="vRed 2 3 8 2" xfId="37276" xr:uid="{399DE24A-46A3-408A-ABB0-411900ACDE7B}"/>
    <cellStyle name="vRed 2 3 9" xfId="17752" xr:uid="{C840DC03-11D7-4649-8EAE-983B3727DF56}"/>
    <cellStyle name="vRed 2 3 9 2" xfId="37277" xr:uid="{F032AD4D-A454-48CD-8503-C602A42B5A75}"/>
    <cellStyle name="vRed 2 4" xfId="17753" xr:uid="{E1669038-373A-4B57-A73F-F57A8D5CFA0A}"/>
    <cellStyle name="vRed 2 4 2" xfId="37278" xr:uid="{31D01CF2-05FC-468E-A713-43C154AA3265}"/>
    <cellStyle name="vRed 2 5" xfId="17754" xr:uid="{8FDD6772-5B29-46E2-805F-E586E35F7855}"/>
    <cellStyle name="vRed 2 5 2" xfId="37279" xr:uid="{8A0F703C-5D90-4396-993D-49BDA1C7A387}"/>
    <cellStyle name="vRed 2 6" xfId="17755" xr:uid="{AF43C84F-6E5F-45D1-BECC-AA45132BDC50}"/>
    <cellStyle name="vRed 2 6 2" xfId="37280" xr:uid="{4EA543E7-978B-40C7-B5C8-54760E703ECE}"/>
    <cellStyle name="vRed 2 7" xfId="17756" xr:uid="{92EB7985-4D82-4BEC-9D54-22D9B421EA77}"/>
    <cellStyle name="vRed 2 7 2" xfId="37281" xr:uid="{99A9D1D1-17BA-437E-9A64-9CA0EEF0EFB7}"/>
    <cellStyle name="vRed 2 8" xfId="17757" xr:uid="{671B4996-A3B7-4EDA-B2BD-6AA2CAC55847}"/>
    <cellStyle name="vRed 2 8 2" xfId="37282" xr:uid="{CA7688CE-8292-4E9B-B3CB-6679726DA7E4}"/>
    <cellStyle name="vRed 2 9" xfId="17758" xr:uid="{D9195FA3-CAAF-4C94-9503-C7C6F38E42E7}"/>
    <cellStyle name="vRed 2 9 2" xfId="37283" xr:uid="{A4A19F8C-3069-49A4-B816-C8A3BA1C769A}"/>
    <cellStyle name="vRed 3" xfId="17759" xr:uid="{3B450509-2117-430D-AF43-73AB9628342B}"/>
    <cellStyle name="vRed 3 10" xfId="17760" xr:uid="{0696641C-30E4-49EA-8C70-95618FC2DF6C}"/>
    <cellStyle name="vRed 3 10 2" xfId="37284" xr:uid="{44953D86-6F84-4501-A32D-248AB33897BB}"/>
    <cellStyle name="vRed 3 11" xfId="17761" xr:uid="{6BD904E6-1231-4E0F-9C69-D7DFFE56E2FD}"/>
    <cellStyle name="vRed 3 11 2" xfId="37285" xr:uid="{959BB6E6-0487-468F-B70D-55F6D9CBC006}"/>
    <cellStyle name="vRed 3 12" xfId="37286" xr:uid="{44090E75-9C5E-4919-838B-B068650BE4CC}"/>
    <cellStyle name="vRed 3 2" xfId="17762" xr:uid="{CBF625C3-806E-491B-B6B8-CC3B07971A8E}"/>
    <cellStyle name="vRed 3 2 10" xfId="17763" xr:uid="{6447CAC7-F36D-43DC-B754-E3F9F231B64E}"/>
    <cellStyle name="vRed 3 2 10 2" xfId="37287" xr:uid="{258BF6B3-99B2-41D7-B646-5A145CE527B8}"/>
    <cellStyle name="vRed 3 2 11" xfId="37288" xr:uid="{195481AA-DB50-4A31-A346-BE4FD010773D}"/>
    <cellStyle name="vRed 3 2 2" xfId="17764" xr:uid="{19C0F5F8-FF23-417B-B3F0-3DF41597F0D9}"/>
    <cellStyle name="vRed 3 2 2 10" xfId="37289" xr:uid="{1F4E55FD-20F1-4C51-B975-538D554C1287}"/>
    <cellStyle name="vRed 3 2 2 2" xfId="17765" xr:uid="{3E941B02-53B8-4E99-A557-79CA0BA4671A}"/>
    <cellStyle name="vRed 3 2 2 2 2" xfId="37290" xr:uid="{6AC28CAF-0D2F-434A-9987-74B8A4B732F0}"/>
    <cellStyle name="vRed 3 2 2 3" xfId="17766" xr:uid="{11043F5F-0456-44AD-AA8D-2D16EB3D88F8}"/>
    <cellStyle name="vRed 3 2 2 3 2" xfId="37291" xr:uid="{763D9910-7090-441A-B9CF-585305F72A78}"/>
    <cellStyle name="vRed 3 2 2 4" xfId="17767" xr:uid="{67478CFE-2D83-4CE8-8044-F08E9724AE73}"/>
    <cellStyle name="vRed 3 2 2 4 2" xfId="37292" xr:uid="{2C6A490C-504A-4C89-9FC6-2E6D117670F1}"/>
    <cellStyle name="vRed 3 2 2 5" xfId="17768" xr:uid="{C2AEA3DA-7195-4221-94BE-9A15837FF00F}"/>
    <cellStyle name="vRed 3 2 2 5 2" xfId="37293" xr:uid="{9EE7ED54-C0B2-400E-81DD-BA7E632CAF67}"/>
    <cellStyle name="vRed 3 2 2 6" xfId="17769" xr:uid="{1583D04C-BFEE-4433-BF93-199B4E0F2C55}"/>
    <cellStyle name="vRed 3 2 2 6 2" xfId="37294" xr:uid="{4B1B75E9-0779-454B-9AC0-9A29CC5D28C6}"/>
    <cellStyle name="vRed 3 2 2 7" xfId="17770" xr:uid="{8C13524E-D183-4FAE-8AB9-C43E0B4D5ECA}"/>
    <cellStyle name="vRed 3 2 2 7 2" xfId="37295" xr:uid="{C3EDBC41-B9B4-49B8-A8FA-D3F0F3696C0D}"/>
    <cellStyle name="vRed 3 2 2 8" xfId="17771" xr:uid="{741F4E6F-440E-41B2-A99F-021B406C1384}"/>
    <cellStyle name="vRed 3 2 2 8 2" xfId="37296" xr:uid="{D5CD8538-71FD-4247-98BA-01C12DA1F522}"/>
    <cellStyle name="vRed 3 2 2 9" xfId="17772" xr:uid="{AC1DAABE-1F86-401D-823E-A93A066778D1}"/>
    <cellStyle name="vRed 3 2 2 9 2" xfId="37297" xr:uid="{0AC55FBE-DD5C-475D-AA15-AE978EB2B194}"/>
    <cellStyle name="vRed 3 2 3" xfId="17773" xr:uid="{271C8893-668F-4209-89A1-EC8D5DE384A8}"/>
    <cellStyle name="vRed 3 2 3 2" xfId="37298" xr:uid="{EB0B0CE7-A63A-484C-AFE9-8285D975BDEF}"/>
    <cellStyle name="vRed 3 2 4" xfId="17774" xr:uid="{269FFCA6-5BA8-4DB1-BF4E-AAFD160C0167}"/>
    <cellStyle name="vRed 3 2 4 2" xfId="37299" xr:uid="{B76F4D0B-2A57-42DE-89DE-0EBF7EF84D5A}"/>
    <cellStyle name="vRed 3 2 5" xfId="17775" xr:uid="{7D7CC7B4-A918-4083-98C4-AC491DA49CC0}"/>
    <cellStyle name="vRed 3 2 5 2" xfId="37300" xr:uid="{87EE8F1D-039C-48F4-A883-453744294E39}"/>
    <cellStyle name="vRed 3 2 6" xfId="17776" xr:uid="{3C4FEB26-AFD8-4477-AE33-D9F5D2226030}"/>
    <cellStyle name="vRed 3 2 6 2" xfId="37301" xr:uid="{07AE6D8A-2F6D-41EE-85BD-E77A93F9E19C}"/>
    <cellStyle name="vRed 3 2 7" xfId="17777" xr:uid="{602B9711-03B1-47A7-980B-2BFCA6836676}"/>
    <cellStyle name="vRed 3 2 7 2" xfId="37302" xr:uid="{C66C9AD3-6852-4C0E-A154-7865191E4635}"/>
    <cellStyle name="vRed 3 2 8" xfId="17778" xr:uid="{9A2C7D73-A8CC-4C9C-9124-64F3D3EE9081}"/>
    <cellStyle name="vRed 3 2 8 2" xfId="37303" xr:uid="{E83E1B56-8D9B-4D63-A731-0383F0DE2CA8}"/>
    <cellStyle name="vRed 3 2 9" xfId="17779" xr:uid="{9973629A-9AF2-4FDD-8815-458BD1082BAD}"/>
    <cellStyle name="vRed 3 2 9 2" xfId="37304" xr:uid="{FDF84116-C9E6-42AB-875D-E77497A8AEA6}"/>
    <cellStyle name="vRed 3 3" xfId="17780" xr:uid="{30E7CD19-234E-491F-82CD-14E53C7BDB15}"/>
    <cellStyle name="vRed 3 3 10" xfId="37305" xr:uid="{C90EC5C6-97DA-43CC-BE00-2165B192F84F}"/>
    <cellStyle name="vRed 3 3 2" xfId="17781" xr:uid="{1E797C3D-EA40-4831-AD31-38C9A78DDDB0}"/>
    <cellStyle name="vRed 3 3 2 2" xfId="37306" xr:uid="{46120E8A-EFAF-452E-98E5-DD217FF7D672}"/>
    <cellStyle name="vRed 3 3 3" xfId="17782" xr:uid="{196AD4E3-930F-44CE-86F6-2D6ADFC5D28F}"/>
    <cellStyle name="vRed 3 3 3 2" xfId="37307" xr:uid="{D851A3F5-4896-4CE6-95D1-238424E7CF0F}"/>
    <cellStyle name="vRed 3 3 4" xfId="17783" xr:uid="{3C9838EF-D760-4F7F-8547-A590CDB54C23}"/>
    <cellStyle name="vRed 3 3 4 2" xfId="37308" xr:uid="{382140A2-A17B-4FDA-91C9-DF0D989CDA34}"/>
    <cellStyle name="vRed 3 3 5" xfId="17784" xr:uid="{160CF43C-4618-4FA0-AFFB-F06E8C99937F}"/>
    <cellStyle name="vRed 3 3 5 2" xfId="37309" xr:uid="{8C05A343-C639-46A7-84B2-B725582C6367}"/>
    <cellStyle name="vRed 3 3 6" xfId="17785" xr:uid="{F787FB40-27F4-412E-87EF-B9EA05E059BC}"/>
    <cellStyle name="vRed 3 3 6 2" xfId="37310" xr:uid="{66B0198C-7424-4776-8544-7E58C75367F1}"/>
    <cellStyle name="vRed 3 3 7" xfId="17786" xr:uid="{BCBAEB1E-9626-4192-8644-40420CAA485D}"/>
    <cellStyle name="vRed 3 3 7 2" xfId="37311" xr:uid="{6BD771EA-B35A-4726-876C-EA046FA73DAF}"/>
    <cellStyle name="vRed 3 3 8" xfId="17787" xr:uid="{F66EB168-5DAE-4573-9651-6885FBFE099E}"/>
    <cellStyle name="vRed 3 3 8 2" xfId="37312" xr:uid="{19DB123C-9612-440D-841A-BCB6DCA9CE50}"/>
    <cellStyle name="vRed 3 3 9" xfId="17788" xr:uid="{643507B9-0AD4-4170-B23C-7E515F744C12}"/>
    <cellStyle name="vRed 3 3 9 2" xfId="37313" xr:uid="{0DE25238-39F1-4C7F-9366-53A7241BE219}"/>
    <cellStyle name="vRed 3 4" xfId="17789" xr:uid="{483CF0FE-28A6-4D8B-8A92-B3FA13D9D93D}"/>
    <cellStyle name="vRed 3 4 2" xfId="37314" xr:uid="{85C1FE85-502A-411B-A11B-48D5BEB6C979}"/>
    <cellStyle name="vRed 3 5" xfId="17790" xr:uid="{16E48C3E-96F5-45A8-B2BC-F6459B5B6755}"/>
    <cellStyle name="vRed 3 5 2" xfId="37315" xr:uid="{2EA3045E-F663-4B04-877D-A8923F8C9578}"/>
    <cellStyle name="vRed 3 6" xfId="17791" xr:uid="{E128ECD9-1F50-4231-82CE-1F47651C1439}"/>
    <cellStyle name="vRed 3 6 2" xfId="37316" xr:uid="{DE62C76D-FC1E-4244-AF5E-C2E337F6ED0A}"/>
    <cellStyle name="vRed 3 7" xfId="17792" xr:uid="{AE30369E-C1F3-4F25-9A94-2FEAFFD317F3}"/>
    <cellStyle name="vRed 3 7 2" xfId="37317" xr:uid="{2D88D0A2-77C4-41F6-9609-091A9A7BD16E}"/>
    <cellStyle name="vRed 3 8" xfId="17793" xr:uid="{86429733-C7CA-424E-9759-0CEAF8F16041}"/>
    <cellStyle name="vRed 3 8 2" xfId="37318" xr:uid="{FBE4994F-C851-44C0-A18F-E1BAA87E1608}"/>
    <cellStyle name="vRed 3 9" xfId="17794" xr:uid="{E14CD7EE-34BE-48A2-A141-003E1A011B9D}"/>
    <cellStyle name="vRed 3 9 2" xfId="37319" xr:uid="{7398F607-0DE5-422A-B642-91AA3BCC5550}"/>
    <cellStyle name="vRed 4" xfId="17795" xr:uid="{5FC72A28-177C-4A2C-AF83-680D5B2A9741}"/>
    <cellStyle name="vRed 4 10" xfId="17796" xr:uid="{CEAFAF80-CD37-4B11-9DD4-79772BC3B6BA}"/>
    <cellStyle name="vRed 4 10 2" xfId="37320" xr:uid="{103C8626-2C3C-43D9-B524-6045AB853C5D}"/>
    <cellStyle name="vRed 4 11" xfId="37321" xr:uid="{C2AB1498-44B0-46A6-B38B-E512BC0F9E2C}"/>
    <cellStyle name="vRed 4 2" xfId="17797" xr:uid="{1BB4B74C-57F8-4BC2-962C-009A1A2683B1}"/>
    <cellStyle name="vRed 4 2 10" xfId="37322" xr:uid="{89E4E875-4349-4740-A446-2D8F4E66B038}"/>
    <cellStyle name="vRed 4 2 2" xfId="17798" xr:uid="{A702C554-6048-4818-B4E3-BEA0880277AD}"/>
    <cellStyle name="vRed 4 2 2 2" xfId="37323" xr:uid="{09679255-E12D-4FFC-B412-B97EB2A77EDA}"/>
    <cellStyle name="vRed 4 2 3" xfId="17799" xr:uid="{3A76E914-E374-450D-8788-3373A79FB1B4}"/>
    <cellStyle name="vRed 4 2 3 2" xfId="37324" xr:uid="{33BC1BDF-6811-4192-BEAC-31C21D784477}"/>
    <cellStyle name="vRed 4 2 4" xfId="17800" xr:uid="{0314A7B3-064B-486C-B4CB-56E18C88A4D1}"/>
    <cellStyle name="vRed 4 2 4 2" xfId="37325" xr:uid="{12D02806-5B25-44F2-9297-7F6E60E77746}"/>
    <cellStyle name="vRed 4 2 5" xfId="17801" xr:uid="{326BDDF3-AF5E-4A3C-B65D-216B1F693A3C}"/>
    <cellStyle name="vRed 4 2 5 2" xfId="37326" xr:uid="{2B494617-533E-4FCE-9FAD-7453824DBCBA}"/>
    <cellStyle name="vRed 4 2 6" xfId="17802" xr:uid="{7B2D2494-264E-4CF0-8EA1-DE1F96C5D652}"/>
    <cellStyle name="vRed 4 2 6 2" xfId="37327" xr:uid="{480BDDB8-428C-4D3F-AF20-A17FD0DC559A}"/>
    <cellStyle name="vRed 4 2 7" xfId="17803" xr:uid="{33A86D5B-2350-49D5-92CE-0E08BEB4939D}"/>
    <cellStyle name="vRed 4 2 7 2" xfId="37328" xr:uid="{DFFDE26D-360B-4C10-B6C2-B37D80CD922E}"/>
    <cellStyle name="vRed 4 2 8" xfId="17804" xr:uid="{7F93A977-B63D-4056-962E-65FD75C0995D}"/>
    <cellStyle name="vRed 4 2 8 2" xfId="37329" xr:uid="{09A53863-1400-42E3-B1B8-3695BB0EC72F}"/>
    <cellStyle name="vRed 4 2 9" xfId="17805" xr:uid="{F950DE75-DA6C-4C38-95AA-068355CAECFD}"/>
    <cellStyle name="vRed 4 2 9 2" xfId="37330" xr:uid="{A565A163-21B0-4DFD-B8DC-1CF0F67FEADC}"/>
    <cellStyle name="vRed 4 3" xfId="17806" xr:uid="{D86EAA96-5889-4ECB-A31B-FCF559BA956A}"/>
    <cellStyle name="vRed 4 3 2" xfId="37331" xr:uid="{4259F13B-A29F-4AB5-95C1-31965AE5CC13}"/>
    <cellStyle name="vRed 4 4" xfId="17807" xr:uid="{A5FFBA23-114A-49E5-A925-3CB56EF8D656}"/>
    <cellStyle name="vRed 4 4 2" xfId="37332" xr:uid="{C59371AD-36E3-44C2-92C8-B252B87EA8A0}"/>
    <cellStyle name="vRed 4 5" xfId="17808" xr:uid="{BAEF89BE-AACB-4124-9A40-DE7F10F1B0DD}"/>
    <cellStyle name="vRed 4 5 2" xfId="37333" xr:uid="{94CFD2F5-7164-476C-A442-E12D86E9E7B5}"/>
    <cellStyle name="vRed 4 6" xfId="17809" xr:uid="{585CEF73-1766-485C-8DDD-77F8272B5CD3}"/>
    <cellStyle name="vRed 4 6 2" xfId="37334" xr:uid="{BBEA718F-67DE-4F66-A8B8-E1B3B9ED3859}"/>
    <cellStyle name="vRed 4 7" xfId="17810" xr:uid="{1EEFCAF2-65CC-4986-910A-C99745648504}"/>
    <cellStyle name="vRed 4 7 2" xfId="37335" xr:uid="{E6889901-EFC8-431E-85AA-1916E53E6D1B}"/>
    <cellStyle name="vRed 4 8" xfId="17811" xr:uid="{E60CC073-6016-455E-9309-7154D618FC2D}"/>
    <cellStyle name="vRed 4 8 2" xfId="37336" xr:uid="{03EB4534-3CFB-4BC2-879A-387B18727634}"/>
    <cellStyle name="vRed 4 9" xfId="17812" xr:uid="{8FC89A75-D9CC-418F-BF27-01C2CD7B5051}"/>
    <cellStyle name="vRed 4 9 2" xfId="37337" xr:uid="{E77CAB42-690C-4DDC-8A07-0DBECD2EE754}"/>
    <cellStyle name="vRed 5" xfId="17813" xr:uid="{9A5FE111-94EB-471C-97F8-DCE17BE95FD9}"/>
    <cellStyle name="vRed 5 10" xfId="37338" xr:uid="{550E6FEA-9F62-4471-90D2-EC34B2DD494C}"/>
    <cellStyle name="vRed 5 2" xfId="17814" xr:uid="{FC5925A3-6698-4A72-8790-602957FF18CC}"/>
    <cellStyle name="vRed 5 2 2" xfId="37339" xr:uid="{B744003D-B76D-4CD8-8752-28A2999651B6}"/>
    <cellStyle name="vRed 5 3" xfId="17815" xr:uid="{1756A974-E5E5-49B3-A518-4413150F3D0C}"/>
    <cellStyle name="vRed 5 3 2" xfId="37340" xr:uid="{439EEFFD-6C7D-47D5-A6BE-6B1872F1725D}"/>
    <cellStyle name="vRed 5 4" xfId="17816" xr:uid="{DFE26E2B-51E0-4261-AE4F-76CC76B3AFCF}"/>
    <cellStyle name="vRed 5 4 2" xfId="37341" xr:uid="{1773C122-B2E1-4E18-829C-E28167FBA6E4}"/>
    <cellStyle name="vRed 5 5" xfId="17817" xr:uid="{7CE1783B-5AC1-44C9-9E6C-2796E2D52915}"/>
    <cellStyle name="vRed 5 5 2" xfId="37342" xr:uid="{C14DECCC-91B7-4DA8-8553-23BECECB18C2}"/>
    <cellStyle name="vRed 5 6" xfId="17818" xr:uid="{5FDF7C8F-B75C-43DD-8E44-C4F655DB6EEC}"/>
    <cellStyle name="vRed 5 6 2" xfId="37343" xr:uid="{3460B837-5D2D-476A-8629-49C0690EC0D4}"/>
    <cellStyle name="vRed 5 7" xfId="17819" xr:uid="{B252D0EC-059D-4FFB-BB0F-1B19861AA346}"/>
    <cellStyle name="vRed 5 7 2" xfId="37344" xr:uid="{A855E1A9-5AA3-4DB4-9FD5-3A1CC917E49B}"/>
    <cellStyle name="vRed 5 8" xfId="17820" xr:uid="{34C10673-220D-4356-B1DD-19585BD3083D}"/>
    <cellStyle name="vRed 5 8 2" xfId="37345" xr:uid="{ECF7A8C6-E99E-4D5A-967F-04F40150226B}"/>
    <cellStyle name="vRed 5 9" xfId="17821" xr:uid="{CB7CEFC9-777A-4AEC-8340-72F2CD3E9790}"/>
    <cellStyle name="vRed 5 9 2" xfId="37346" xr:uid="{19FC9E3C-41ED-408F-B285-8D2FCB26EC65}"/>
    <cellStyle name="vRed 6" xfId="17822" xr:uid="{CBE08FAA-691E-47B5-9058-BBFA9BB0DC34}"/>
    <cellStyle name="vRed 6 2" xfId="37347" xr:uid="{0DA87193-2DD1-4FD6-8ACB-4FF754CE7DCB}"/>
    <cellStyle name="vRed 7" xfId="17823" xr:uid="{9F131835-234E-411F-93E5-273E8B987015}"/>
    <cellStyle name="vRed 7 2" xfId="37348" xr:uid="{AE6BB845-2AC5-417D-AA2C-0AC17D3E897B}"/>
    <cellStyle name="vRed 8" xfId="17824" xr:uid="{8AED2DB4-66EF-486A-B2E1-7D91EE624D5F}"/>
    <cellStyle name="vRed 8 2" xfId="37349" xr:uid="{AD928A1D-C0D4-4F6A-B11E-7F1181875AE3}"/>
    <cellStyle name="vRed 9" xfId="17825" xr:uid="{AA0B3A80-79AF-4B83-ACA2-54F025679050}"/>
    <cellStyle name="vRed 9 2" xfId="37350" xr:uid="{66617845-0A6F-48EE-AA3C-CAF6C9DF6B03}"/>
    <cellStyle name="vRed2" xfId="502" xr:uid="{C218BF5F-0879-44FA-9BEE-A254DC43FC93}"/>
    <cellStyle name="vRed2 10" xfId="17826" xr:uid="{D0B6406E-2485-4303-9790-726AB1CCF690}"/>
    <cellStyle name="vRed2 10 2" xfId="37351" xr:uid="{018D86B1-5379-4928-8FF9-9F03F65E119A}"/>
    <cellStyle name="vRed2 11" xfId="17827" xr:uid="{C204826D-5FBD-44E0-9817-E1FB117C3BFD}"/>
    <cellStyle name="vRed2 11 2" xfId="37352" xr:uid="{22250A22-691D-4FFF-83CD-59846F295D3F}"/>
    <cellStyle name="vRed2 12" xfId="17828" xr:uid="{25FFB698-E2F7-4D44-85D6-F8EE053B866E}"/>
    <cellStyle name="vRed2 12 2" xfId="37353" xr:uid="{3BFADFC9-65E8-4951-9D8B-E36A7A10FBD3}"/>
    <cellStyle name="vRed2 13" xfId="37354" xr:uid="{8BFABB0F-0D04-4073-B8E2-0E88FDF72C07}"/>
    <cellStyle name="vRed2 2" xfId="17829" xr:uid="{869379A8-BBE9-45BB-B674-2F32A6D8C980}"/>
    <cellStyle name="vRed2 2 10" xfId="17830" xr:uid="{D286FC8D-9835-4C86-B388-9F3A5FE8AA14}"/>
    <cellStyle name="vRed2 2 10 2" xfId="37355" xr:uid="{3D3109A3-D4B8-4011-9A48-42E128847BCA}"/>
    <cellStyle name="vRed2 2 11" xfId="17831" xr:uid="{1738CFDC-E629-460F-9591-CA87F77277C6}"/>
    <cellStyle name="vRed2 2 11 2" xfId="37356" xr:uid="{E560A3EE-6B19-47AA-9297-5354FCC4CAF8}"/>
    <cellStyle name="vRed2 2 12" xfId="37357" xr:uid="{1E97877B-EA6F-4E59-9C5E-5B075E99CD43}"/>
    <cellStyle name="vRed2 2 2" xfId="17832" xr:uid="{D3EFC4E2-E2C7-4436-916C-E3A947D35949}"/>
    <cellStyle name="vRed2 2 2 10" xfId="17833" xr:uid="{B88684E3-3E70-4207-95AB-97A13F7CF042}"/>
    <cellStyle name="vRed2 2 2 10 2" xfId="37358" xr:uid="{EAD95849-DAA8-4F2F-8F28-D1A15350D939}"/>
    <cellStyle name="vRed2 2 2 11" xfId="37359" xr:uid="{F019523C-F2A8-4069-B851-97DCA6568409}"/>
    <cellStyle name="vRed2 2 2 2" xfId="17834" xr:uid="{2BFE8C13-6974-473F-AD3D-E34DF6B1F6BA}"/>
    <cellStyle name="vRed2 2 2 2 10" xfId="37360" xr:uid="{24997677-A888-489C-8534-B8D66A257585}"/>
    <cellStyle name="vRed2 2 2 2 2" xfId="17835" xr:uid="{8C4D331A-086B-4C46-A715-6F2C48953328}"/>
    <cellStyle name="vRed2 2 2 2 2 2" xfId="37361" xr:uid="{B82F2D4E-8FC8-4EAB-957F-38BBA3166816}"/>
    <cellStyle name="vRed2 2 2 2 3" xfId="17836" xr:uid="{AD5B4C74-FBE2-4605-82FD-BC3B60206DB5}"/>
    <cellStyle name="vRed2 2 2 2 3 2" xfId="37362" xr:uid="{FB8C75D3-A0D5-43DD-BC1E-8314AD1C8AE3}"/>
    <cellStyle name="vRed2 2 2 2 4" xfId="17837" xr:uid="{10147943-87C6-4FD4-B80F-A83A76053B82}"/>
    <cellStyle name="vRed2 2 2 2 4 2" xfId="37363" xr:uid="{5164C17F-5595-4699-8040-E64CBEA4E045}"/>
    <cellStyle name="vRed2 2 2 2 5" xfId="17838" xr:uid="{4723326B-6367-4C48-855E-A03B17CBDD83}"/>
    <cellStyle name="vRed2 2 2 2 5 2" xfId="37364" xr:uid="{30ABC011-77BF-4A26-9778-93210F73E7A3}"/>
    <cellStyle name="vRed2 2 2 2 6" xfId="17839" xr:uid="{57D07A87-5725-4C30-8CF8-8A1CB07C05B0}"/>
    <cellStyle name="vRed2 2 2 2 6 2" xfId="37365" xr:uid="{C8B777AE-A346-480A-AB8E-8777FF112DBD}"/>
    <cellStyle name="vRed2 2 2 2 7" xfId="17840" xr:uid="{34D840C8-92E7-47FF-A630-8B32A15C3AE8}"/>
    <cellStyle name="vRed2 2 2 2 7 2" xfId="37366" xr:uid="{757CE64A-7CE8-4209-8B75-3586AC2A2CC2}"/>
    <cellStyle name="vRed2 2 2 2 8" xfId="17841" xr:uid="{78BDACC7-5103-412D-9CBA-C48C8EB43418}"/>
    <cellStyle name="vRed2 2 2 2 8 2" xfId="37367" xr:uid="{4BE9E149-D85D-4472-8F4A-5E7785DA79E7}"/>
    <cellStyle name="vRed2 2 2 2 9" xfId="17842" xr:uid="{4811AF6A-7B11-4AAC-B665-44F07E3D8C6F}"/>
    <cellStyle name="vRed2 2 2 2 9 2" xfId="37368" xr:uid="{6BF6919E-21C4-40D2-A384-3F260B159F7E}"/>
    <cellStyle name="vRed2 2 2 3" xfId="17843" xr:uid="{E19048B8-0B97-44D0-B6FD-B4F9E5A94EAA}"/>
    <cellStyle name="vRed2 2 2 3 2" xfId="37369" xr:uid="{D3D1F48A-242B-42C2-9FAC-A78E9CA2D7CD}"/>
    <cellStyle name="vRed2 2 2 4" xfId="17844" xr:uid="{FEF5CE57-F997-4C09-ACEC-01A7D09AB4C6}"/>
    <cellStyle name="vRed2 2 2 4 2" xfId="37370" xr:uid="{8613DA83-80D9-4C76-ACEF-211508549398}"/>
    <cellStyle name="vRed2 2 2 5" xfId="17845" xr:uid="{B14C21C2-DF65-4F89-B827-120E44158F6A}"/>
    <cellStyle name="vRed2 2 2 5 2" xfId="37371" xr:uid="{240191EE-D518-4A17-B14B-783419398204}"/>
    <cellStyle name="vRed2 2 2 6" xfId="17846" xr:uid="{D4630160-0237-4969-A4AC-25D8E1D903F8}"/>
    <cellStyle name="vRed2 2 2 6 2" xfId="37372" xr:uid="{A1BFFB10-DEC5-4D02-AAC5-295958D4FD1E}"/>
    <cellStyle name="vRed2 2 2 7" xfId="17847" xr:uid="{B0DE8EDB-1BF9-42C1-AED7-CF28B096D33F}"/>
    <cellStyle name="vRed2 2 2 7 2" xfId="37373" xr:uid="{D5217E37-84CB-45D7-9104-82C895387609}"/>
    <cellStyle name="vRed2 2 2 8" xfId="17848" xr:uid="{0E37B48B-7311-4959-8D6C-B97585D0729F}"/>
    <cellStyle name="vRed2 2 2 8 2" xfId="37374" xr:uid="{D1265283-5B1A-414D-872D-BF968143A951}"/>
    <cellStyle name="vRed2 2 2 9" xfId="17849" xr:uid="{B8B180D0-D3C4-4F03-9232-237BE012A1E2}"/>
    <cellStyle name="vRed2 2 2 9 2" xfId="37375" xr:uid="{B57D74C4-3515-44CC-AD46-85459AECE181}"/>
    <cellStyle name="vRed2 2 3" xfId="17850" xr:uid="{1E019135-15F3-4F71-95DE-9C76FBD30B5A}"/>
    <cellStyle name="vRed2 2 3 10" xfId="37376" xr:uid="{274A8E42-C6BF-4019-8997-61A7C47D72A4}"/>
    <cellStyle name="vRed2 2 3 2" xfId="17851" xr:uid="{06EED45F-E40A-4D40-9A25-FD765041917A}"/>
    <cellStyle name="vRed2 2 3 2 2" xfId="37377" xr:uid="{D1F4C1AA-9EDB-432F-BF1D-2F85FE67C513}"/>
    <cellStyle name="vRed2 2 3 3" xfId="17852" xr:uid="{AF97F025-A701-4926-92BC-C1F9AAC2D8BC}"/>
    <cellStyle name="vRed2 2 3 3 2" xfId="37378" xr:uid="{18DA1E0F-CCAD-48AA-90D2-B122FC0D0C9A}"/>
    <cellStyle name="vRed2 2 3 4" xfId="17853" xr:uid="{6DC02B18-4334-4E60-9F14-508FC0F1CBC1}"/>
    <cellStyle name="vRed2 2 3 4 2" xfId="37379" xr:uid="{9A57422B-886E-4519-B4C6-BFD82E876017}"/>
    <cellStyle name="vRed2 2 3 5" xfId="17854" xr:uid="{5FAFEB98-F1E1-4EC8-A9CC-24A89360C672}"/>
    <cellStyle name="vRed2 2 3 5 2" xfId="37380" xr:uid="{9CA718E3-8432-42EB-9606-7D5EE82821C9}"/>
    <cellStyle name="vRed2 2 3 6" xfId="17855" xr:uid="{90830824-9A2E-4291-B0C9-0700AB76AAFB}"/>
    <cellStyle name="vRed2 2 3 6 2" xfId="37381" xr:uid="{CBDE29C2-4F0A-47B2-993B-FC4002B5C289}"/>
    <cellStyle name="vRed2 2 3 7" xfId="17856" xr:uid="{9AC43086-8763-4F3F-AD16-9127990F4C66}"/>
    <cellStyle name="vRed2 2 3 7 2" xfId="37382" xr:uid="{B588D39C-CB30-491C-B9FA-5FF8E2FB0036}"/>
    <cellStyle name="vRed2 2 3 8" xfId="17857" xr:uid="{6D8103E0-89A3-4406-B121-2CF2B87ADBC1}"/>
    <cellStyle name="vRed2 2 3 8 2" xfId="37383" xr:uid="{E5FBDA81-2CFB-4196-AFF5-A029E9C0818A}"/>
    <cellStyle name="vRed2 2 3 9" xfId="17858" xr:uid="{B16D3930-FD7C-403E-8213-FACF93E6D758}"/>
    <cellStyle name="vRed2 2 3 9 2" xfId="37384" xr:uid="{496DCFF9-EAA6-4760-B5C7-BC4DD258004B}"/>
    <cellStyle name="vRed2 2 4" xfId="17859" xr:uid="{E5FD2789-2F50-429A-B77B-C5772EDA7E36}"/>
    <cellStyle name="vRed2 2 4 2" xfId="37385" xr:uid="{B512E398-D564-41DE-9412-269A15F218AF}"/>
    <cellStyle name="vRed2 2 5" xfId="17860" xr:uid="{05DCF768-4974-4423-99E7-9AB6AEF51CBE}"/>
    <cellStyle name="vRed2 2 5 2" xfId="37386" xr:uid="{F1358BDB-1CBB-4356-AC32-8503F2FC7643}"/>
    <cellStyle name="vRed2 2 6" xfId="17861" xr:uid="{50D0AA2F-6D09-40E2-8727-BB1A6AF27FC6}"/>
    <cellStyle name="vRed2 2 6 2" xfId="37387" xr:uid="{FD10C7DD-62E9-423C-9AC8-E9A5ED35EEE4}"/>
    <cellStyle name="vRed2 2 7" xfId="17862" xr:uid="{A78F8E5B-0C9E-428D-B09E-FF222A7EFD4A}"/>
    <cellStyle name="vRed2 2 7 2" xfId="37388" xr:uid="{8A42FDBD-79CD-4D25-A61E-D464C397821C}"/>
    <cellStyle name="vRed2 2 8" xfId="17863" xr:uid="{076BE713-C8B3-4747-AE4F-861D1F3539EF}"/>
    <cellStyle name="vRed2 2 8 2" xfId="37389" xr:uid="{882E8037-1A67-4663-9E78-0B9326F09174}"/>
    <cellStyle name="vRed2 2 9" xfId="17864" xr:uid="{9BCC561A-45AC-42D3-9BE3-7E54353B4B9E}"/>
    <cellStyle name="vRed2 2 9 2" xfId="37390" xr:uid="{433232BB-E566-480F-BE13-829D25952AE9}"/>
    <cellStyle name="vRed2 3" xfId="17865" xr:uid="{5A2F0867-76DB-47CB-9B68-7AC26DABA916}"/>
    <cellStyle name="vRed2 3 10" xfId="17866" xr:uid="{1CD1B78C-29AE-4973-B910-635A94183B1F}"/>
    <cellStyle name="vRed2 3 10 2" xfId="37391" xr:uid="{6F1B12A3-2625-408A-BDCE-852A9B46D6A1}"/>
    <cellStyle name="vRed2 3 11" xfId="17867" xr:uid="{EF6402AF-614E-44AF-8B11-FEFBD1F7C034}"/>
    <cellStyle name="vRed2 3 11 2" xfId="37392" xr:uid="{B1F29ADE-48C3-4BF1-BB61-AEC001E0F8EE}"/>
    <cellStyle name="vRed2 3 12" xfId="37393" xr:uid="{371BA086-182E-4A01-8439-949F1F2B4994}"/>
    <cellStyle name="vRed2 3 2" xfId="17868" xr:uid="{A68D5018-1309-4A04-9E52-67D437699FE1}"/>
    <cellStyle name="vRed2 3 2 10" xfId="17869" xr:uid="{8D68CA4E-B9BC-49B1-9709-069FCDEC1024}"/>
    <cellStyle name="vRed2 3 2 10 2" xfId="37394" xr:uid="{0A01569F-8E85-43C5-9C43-0F6720FD4DDA}"/>
    <cellStyle name="vRed2 3 2 11" xfId="37395" xr:uid="{5578C199-A364-42D4-B55D-6F12D7E292C3}"/>
    <cellStyle name="vRed2 3 2 2" xfId="17870" xr:uid="{7EB8B7DA-22FA-4D28-9D77-624FBB7322F2}"/>
    <cellStyle name="vRed2 3 2 2 10" xfId="37396" xr:uid="{3A9AAF93-76C2-49FB-BE22-E674B819487E}"/>
    <cellStyle name="vRed2 3 2 2 2" xfId="17871" xr:uid="{1A4DB063-80E9-41AB-B8DD-8AF725FDDB01}"/>
    <cellStyle name="vRed2 3 2 2 2 2" xfId="37397" xr:uid="{9B3AA0DD-4756-4D24-8D49-9B6D4A434F28}"/>
    <cellStyle name="vRed2 3 2 2 3" xfId="17872" xr:uid="{EBF96309-F2AF-4356-88B8-721AC0BECB6C}"/>
    <cellStyle name="vRed2 3 2 2 3 2" xfId="37398" xr:uid="{885FB882-66CE-4D0B-ACB0-F6F165893E91}"/>
    <cellStyle name="vRed2 3 2 2 4" xfId="17873" xr:uid="{AA3D2E22-3313-4A06-B1E5-0A12F5E0405A}"/>
    <cellStyle name="vRed2 3 2 2 4 2" xfId="37399" xr:uid="{9EEB8898-62AD-4E98-8E10-F7BCE4D3B015}"/>
    <cellStyle name="vRed2 3 2 2 5" xfId="17874" xr:uid="{91157523-0572-4149-9D8B-22D35F2AE801}"/>
    <cellStyle name="vRed2 3 2 2 5 2" xfId="37400" xr:uid="{E8F264EB-3AE8-4751-9E84-E2D0C799D6A7}"/>
    <cellStyle name="vRed2 3 2 2 6" xfId="17875" xr:uid="{4EA7237E-AFFB-4EA9-9539-B6807EEE221E}"/>
    <cellStyle name="vRed2 3 2 2 6 2" xfId="37401" xr:uid="{E7DFF0F4-4106-450E-81F5-29162081B314}"/>
    <cellStyle name="vRed2 3 2 2 7" xfId="17876" xr:uid="{F0DA54D7-B521-4FE7-9A63-926F0CA339DC}"/>
    <cellStyle name="vRed2 3 2 2 7 2" xfId="37402" xr:uid="{305AE3C3-67DB-4252-AA55-3DDDC505F1C6}"/>
    <cellStyle name="vRed2 3 2 2 8" xfId="17877" xr:uid="{CB5B3024-EDAA-45DD-8F95-CA4C0561B27D}"/>
    <cellStyle name="vRed2 3 2 2 8 2" xfId="37403" xr:uid="{F28F5544-D6B2-4B5E-8122-0CBE257DCD68}"/>
    <cellStyle name="vRed2 3 2 2 9" xfId="17878" xr:uid="{9379AE36-BA77-4ADD-95D0-14C9BB32B4FB}"/>
    <cellStyle name="vRed2 3 2 2 9 2" xfId="37404" xr:uid="{FBDCAFA5-9096-46FB-A2CD-D5C71E3FA127}"/>
    <cellStyle name="vRed2 3 2 3" xfId="17879" xr:uid="{FEB02F51-D4D8-4640-B9E0-3A5C16EF7D19}"/>
    <cellStyle name="vRed2 3 2 3 2" xfId="37405" xr:uid="{C2982483-4998-4A11-86C3-DB88D403E7B9}"/>
    <cellStyle name="vRed2 3 2 4" xfId="17880" xr:uid="{87EB0C39-1E48-4BCA-86C1-82E027653900}"/>
    <cellStyle name="vRed2 3 2 4 2" xfId="37406" xr:uid="{5EAA18A3-59A9-4241-A212-731E9BF2645E}"/>
    <cellStyle name="vRed2 3 2 5" xfId="17881" xr:uid="{8377F626-21A6-49FD-8AD7-B3BB4EF02B47}"/>
    <cellStyle name="vRed2 3 2 5 2" xfId="37407" xr:uid="{479677FC-2640-45EE-9999-1116A22FECF1}"/>
    <cellStyle name="vRed2 3 2 6" xfId="17882" xr:uid="{C28965C5-D42F-499C-AF47-2A0111001825}"/>
    <cellStyle name="vRed2 3 2 6 2" xfId="37408" xr:uid="{703673D4-6037-4746-B8CD-982429DDDD1D}"/>
    <cellStyle name="vRed2 3 2 7" xfId="17883" xr:uid="{75632F0A-C27C-4BBE-B2C6-E8ECFFB4D89D}"/>
    <cellStyle name="vRed2 3 2 7 2" xfId="37409" xr:uid="{8873BAC9-6B72-4A3A-95B7-98E6F7FA1A5C}"/>
    <cellStyle name="vRed2 3 2 8" xfId="17884" xr:uid="{BEF6C060-548C-4CEC-AA25-00066BF24438}"/>
    <cellStyle name="vRed2 3 2 8 2" xfId="37410" xr:uid="{3CAD7694-299B-41F5-B3D4-A17D42ED2B87}"/>
    <cellStyle name="vRed2 3 2 9" xfId="17885" xr:uid="{0440CBAC-D3C1-4270-ACF1-9390865714C8}"/>
    <cellStyle name="vRed2 3 2 9 2" xfId="37411" xr:uid="{31FF7F9F-CEDA-4ABB-B4ED-555083C76ED7}"/>
    <cellStyle name="vRed2 3 3" xfId="17886" xr:uid="{5C50EFA4-0F9F-4C16-BF5F-2C2778DA75D6}"/>
    <cellStyle name="vRed2 3 3 10" xfId="37412" xr:uid="{C0A2DAF1-0309-4521-89C5-9FB19A5F74C2}"/>
    <cellStyle name="vRed2 3 3 2" xfId="17887" xr:uid="{D9CA14CD-CAD3-442F-B4E8-CFA505ACA717}"/>
    <cellStyle name="vRed2 3 3 2 2" xfId="37413" xr:uid="{D47FCF03-4EC9-4D25-9DB2-4D6121E93E9F}"/>
    <cellStyle name="vRed2 3 3 3" xfId="17888" xr:uid="{818E66A8-CEB7-4240-8A27-912B826C5F1F}"/>
    <cellStyle name="vRed2 3 3 3 2" xfId="37414" xr:uid="{78F2F3C1-796F-4781-94BE-F014B1E0E07D}"/>
    <cellStyle name="vRed2 3 3 4" xfId="17889" xr:uid="{B4F7C3B0-311B-4015-BA48-27A246E6796E}"/>
    <cellStyle name="vRed2 3 3 4 2" xfId="37415" xr:uid="{1450C6BB-3C38-4212-9D30-43D3F739B20C}"/>
    <cellStyle name="vRed2 3 3 5" xfId="17890" xr:uid="{B2945BCF-5DD7-4850-B862-87071895E1FA}"/>
    <cellStyle name="vRed2 3 3 5 2" xfId="37416" xr:uid="{EC4976D8-DD0F-43A3-81C8-3EF26AA79976}"/>
    <cellStyle name="vRed2 3 3 6" xfId="17891" xr:uid="{3ACD243C-B54C-40BE-A0F0-8D314532E2E7}"/>
    <cellStyle name="vRed2 3 3 6 2" xfId="37417" xr:uid="{F955A35A-7062-471A-A9FC-05C57DF5ABBE}"/>
    <cellStyle name="vRed2 3 3 7" xfId="17892" xr:uid="{B555933C-DD65-4C0C-9A32-FD864B6380B2}"/>
    <cellStyle name="vRed2 3 3 7 2" xfId="37418" xr:uid="{65811158-9FE6-4C83-B61D-95AECFCD463C}"/>
    <cellStyle name="vRed2 3 3 8" xfId="17893" xr:uid="{6E33ECD4-4E7E-47C8-9F78-68C23D909ACC}"/>
    <cellStyle name="vRed2 3 3 8 2" xfId="37419" xr:uid="{9E9C7D62-6650-4D67-B387-4421A8E81DB0}"/>
    <cellStyle name="vRed2 3 3 9" xfId="17894" xr:uid="{12A09957-B7BF-4F84-86EC-FEDEF9EEBAC0}"/>
    <cellStyle name="vRed2 3 3 9 2" xfId="37420" xr:uid="{DF02FE01-879D-4989-8CE6-9C5DF5F6B306}"/>
    <cellStyle name="vRed2 3 4" xfId="17895" xr:uid="{4FEA13D2-4A6D-4559-9860-955F6429170B}"/>
    <cellStyle name="vRed2 3 4 2" xfId="37421" xr:uid="{3879CDCE-51A5-4634-8F98-506D062DFB66}"/>
    <cellStyle name="vRed2 3 5" xfId="17896" xr:uid="{879ECF75-C66D-48B4-A781-AB519A302482}"/>
    <cellStyle name="vRed2 3 5 2" xfId="37422" xr:uid="{049CCC05-202C-4466-BCFC-7937551D7B0B}"/>
    <cellStyle name="vRed2 3 6" xfId="17897" xr:uid="{7E239CB8-C3D3-4B31-A701-BB89FCEC816B}"/>
    <cellStyle name="vRed2 3 6 2" xfId="37423" xr:uid="{643B92D6-6846-4645-9EAA-9E809F9A214E}"/>
    <cellStyle name="vRed2 3 7" xfId="17898" xr:uid="{D4E97D14-360F-4650-ABB0-3309FB132F3D}"/>
    <cellStyle name="vRed2 3 7 2" xfId="37424" xr:uid="{2617F96A-BB0F-4C3B-9EFC-0DB625CB9E0E}"/>
    <cellStyle name="vRed2 3 8" xfId="17899" xr:uid="{93C12B8E-D37F-4638-BC40-3376F9EA6179}"/>
    <cellStyle name="vRed2 3 8 2" xfId="37425" xr:uid="{0CA836C8-5977-4900-B806-4116306ED990}"/>
    <cellStyle name="vRed2 3 9" xfId="17900" xr:uid="{370D247F-16EE-4BE6-AA2D-69D260F86D23}"/>
    <cellStyle name="vRed2 3 9 2" xfId="37426" xr:uid="{1CD34AF2-C359-48A6-9BA4-E4A156BE0A40}"/>
    <cellStyle name="vRed2 4" xfId="17901" xr:uid="{0D0F2012-4328-4F39-BF41-7EF7D0E1D29D}"/>
    <cellStyle name="vRed2 4 10" xfId="17902" xr:uid="{9859CDAE-2437-46AB-B9D9-B290D5F60216}"/>
    <cellStyle name="vRed2 4 10 2" xfId="37427" xr:uid="{09DCC87A-A55B-4230-A500-C8908C0D7096}"/>
    <cellStyle name="vRed2 4 11" xfId="37428" xr:uid="{5E8994BB-997C-4AC8-9AFD-6BC30F828AC8}"/>
    <cellStyle name="vRed2 4 2" xfId="17903" xr:uid="{F5E6E410-6F4B-4F73-AABD-6B275A5FB183}"/>
    <cellStyle name="vRed2 4 2 10" xfId="37429" xr:uid="{928020A4-9838-449C-B424-509D1DFC1284}"/>
    <cellStyle name="vRed2 4 2 2" xfId="17904" xr:uid="{6E2E5875-750D-4A6E-9C4D-1B62B1F99580}"/>
    <cellStyle name="vRed2 4 2 2 2" xfId="37430" xr:uid="{BECBEDE3-99E2-4743-8833-391796480778}"/>
    <cellStyle name="vRed2 4 2 3" xfId="17905" xr:uid="{8AD22325-36CC-415B-A0C1-EC8BA2BC1D06}"/>
    <cellStyle name="vRed2 4 2 3 2" xfId="37431" xr:uid="{E484E520-7641-4BD8-9B8E-7BFF5E5CE7D2}"/>
    <cellStyle name="vRed2 4 2 4" xfId="17906" xr:uid="{A3AE9203-6F8B-4EE6-9B97-B20C9E8385A3}"/>
    <cellStyle name="vRed2 4 2 4 2" xfId="37432" xr:uid="{2579A34F-EE96-4260-BAAC-BCB2F7B2DF91}"/>
    <cellStyle name="vRed2 4 2 5" xfId="17907" xr:uid="{5160416C-E313-404A-950C-B64C4FB52B3A}"/>
    <cellStyle name="vRed2 4 2 5 2" xfId="37433" xr:uid="{2521B95A-EFCA-412B-932B-EB04F82B440F}"/>
    <cellStyle name="vRed2 4 2 6" xfId="17908" xr:uid="{158183D3-7C87-478D-ADC8-02F95FC5371E}"/>
    <cellStyle name="vRed2 4 2 6 2" xfId="37434" xr:uid="{4A2CF8D1-A754-442C-8D03-2BA245C6549E}"/>
    <cellStyle name="vRed2 4 2 7" xfId="17909" xr:uid="{D5B0A15B-EEB7-467F-B00F-B7DEAF911E7F}"/>
    <cellStyle name="vRed2 4 2 7 2" xfId="37435" xr:uid="{06324F9E-C1D4-4661-ADC3-0A18560AF2EF}"/>
    <cellStyle name="vRed2 4 2 8" xfId="17910" xr:uid="{B100DF5B-15D7-45CC-92D6-0A66523AC483}"/>
    <cellStyle name="vRed2 4 2 8 2" xfId="37436" xr:uid="{84E48B38-C7F2-475F-9148-CEB982FCBE1F}"/>
    <cellStyle name="vRed2 4 2 9" xfId="17911" xr:uid="{B0153B72-57DB-435A-94E5-F33C53DA178C}"/>
    <cellStyle name="vRed2 4 2 9 2" xfId="37437" xr:uid="{8EAF25A2-950F-4A4A-8597-3108AFE30AA1}"/>
    <cellStyle name="vRed2 4 3" xfId="17912" xr:uid="{398483AE-0DF3-4C5D-AF5D-E41908850118}"/>
    <cellStyle name="vRed2 4 3 2" xfId="37438" xr:uid="{7C2F43F3-8EF8-4C89-B5B9-E2C551EE7E89}"/>
    <cellStyle name="vRed2 4 4" xfId="17913" xr:uid="{3B78BACC-40F3-4BF6-82FA-31D640A061B8}"/>
    <cellStyle name="vRed2 4 4 2" xfId="37439" xr:uid="{A83FD8CE-71B2-47B4-8ADB-549AAEC70A16}"/>
    <cellStyle name="vRed2 4 5" xfId="17914" xr:uid="{46ABB6F9-E43F-45B9-8882-B56391E929A5}"/>
    <cellStyle name="vRed2 4 5 2" xfId="37440" xr:uid="{ED7DE555-0ED2-47E4-BD5C-BBE7B573840D}"/>
    <cellStyle name="vRed2 4 6" xfId="17915" xr:uid="{0DD8D75E-5470-45C4-A83C-FD18F46A0993}"/>
    <cellStyle name="vRed2 4 6 2" xfId="37441" xr:uid="{0DE0EAC9-982F-4D45-B602-74B55D0F3840}"/>
    <cellStyle name="vRed2 4 7" xfId="17916" xr:uid="{2DD94802-7FC4-4F31-B62C-104EA810019C}"/>
    <cellStyle name="vRed2 4 7 2" xfId="37442" xr:uid="{F282C687-FAFB-4AA3-A63C-8ADC732B545F}"/>
    <cellStyle name="vRed2 4 8" xfId="17917" xr:uid="{D8E28913-DEFF-4952-9A4D-BD96047E7483}"/>
    <cellStyle name="vRed2 4 8 2" xfId="37443" xr:uid="{F5051402-C11C-4328-AF9B-261FD61080DA}"/>
    <cellStyle name="vRed2 4 9" xfId="17918" xr:uid="{99DD9B60-DD4D-41D3-8D2C-09618E1AE5EF}"/>
    <cellStyle name="vRed2 4 9 2" xfId="37444" xr:uid="{D695D963-15C6-4E40-9F03-0B0BBB43548E}"/>
    <cellStyle name="vRed2 5" xfId="17919" xr:uid="{8563E487-85A1-463E-A438-7DCAB4E95221}"/>
    <cellStyle name="vRed2 5 10" xfId="37445" xr:uid="{FAE347D1-BD2E-41B7-B77F-A38F02577AC0}"/>
    <cellStyle name="vRed2 5 2" xfId="17920" xr:uid="{6FDEE669-7BA6-4455-9BDB-9D4A538AB3AD}"/>
    <cellStyle name="vRed2 5 2 2" xfId="37446" xr:uid="{9DBE450B-6889-4BE4-B8E0-3D92C1E1AD03}"/>
    <cellStyle name="vRed2 5 3" xfId="17921" xr:uid="{F2E11750-4D37-4240-B97C-2D4D49EC8C0C}"/>
    <cellStyle name="vRed2 5 3 2" xfId="37447" xr:uid="{8B8B9F07-7E37-4BB9-950C-B88A63D52591}"/>
    <cellStyle name="vRed2 5 4" xfId="17922" xr:uid="{DE28F482-F4D5-4F23-ADE5-931BFF64B13A}"/>
    <cellStyle name="vRed2 5 4 2" xfId="37448" xr:uid="{3628C143-648F-4840-B890-DB03929E365B}"/>
    <cellStyle name="vRed2 5 5" xfId="17923" xr:uid="{13B42C3B-A62A-4B54-8DE1-3BF56517370A}"/>
    <cellStyle name="vRed2 5 5 2" xfId="37449" xr:uid="{BCC742C7-218B-42ED-81B8-5476DE256B75}"/>
    <cellStyle name="vRed2 5 6" xfId="17924" xr:uid="{63E06434-2973-4C7C-B1FF-EF1A6649E6FF}"/>
    <cellStyle name="vRed2 5 6 2" xfId="37450" xr:uid="{CFAD485B-B0E3-4432-AE9C-E0CC8BC9F977}"/>
    <cellStyle name="vRed2 5 7" xfId="17925" xr:uid="{D1BE718F-A7B9-463B-B95E-734D92D2980E}"/>
    <cellStyle name="vRed2 5 7 2" xfId="37451" xr:uid="{C37EC529-1FC1-4F9B-BBFC-4F8382598C63}"/>
    <cellStyle name="vRed2 5 8" xfId="17926" xr:uid="{0147ECEB-0FAF-4DAE-863B-409755C84749}"/>
    <cellStyle name="vRed2 5 8 2" xfId="37452" xr:uid="{9BA41515-5963-4FE1-BF08-FEE2B55DF915}"/>
    <cellStyle name="vRed2 5 9" xfId="17927" xr:uid="{D756CD41-5AB2-4618-84EC-41D34E3D8ECC}"/>
    <cellStyle name="vRed2 5 9 2" xfId="37453" xr:uid="{6F43EDA5-2A5B-4627-B477-8364F774EA87}"/>
    <cellStyle name="vRed2 6" xfId="17928" xr:uid="{62946E66-12C0-4443-9C97-D5790788516B}"/>
    <cellStyle name="vRed2 6 2" xfId="37454" xr:uid="{9573BCC0-D434-43FF-A853-8008490D5560}"/>
    <cellStyle name="vRed2 7" xfId="17929" xr:uid="{0B2DEC77-42F6-4691-B621-2A00F599B62B}"/>
    <cellStyle name="vRed2 7 2" xfId="37455" xr:uid="{7EE1A4C8-6F38-4AD4-9B00-1E68C6CEDC27}"/>
    <cellStyle name="vRed2 8" xfId="17930" xr:uid="{F1CE6CE9-DB79-4F2F-A0D3-441948E88B46}"/>
    <cellStyle name="vRed2 8 2" xfId="37456" xr:uid="{A38DC66C-AA32-42E7-91F1-DD3E5EDD54A0}"/>
    <cellStyle name="vRed2 9" xfId="17931" xr:uid="{1CBA4A6D-B1B4-4370-8B5B-69D5DA15987A}"/>
    <cellStyle name="vRed2 9 2" xfId="37457" xr:uid="{FF93BBF5-E98D-427A-BDA5-6FFECF733BEA}"/>
    <cellStyle name="vRedDwn" xfId="503" xr:uid="{F97A6F6B-FAD1-4F3B-81B5-4217F8D05A51}"/>
    <cellStyle name="vRedDwn 10" xfId="17932" xr:uid="{F84D71DE-5C26-42E9-8CE6-4D6B3CB021D7}"/>
    <cellStyle name="vRedDwn 10 2" xfId="37458" xr:uid="{AA843004-53D3-4FEE-9A8D-9F380DC7BD89}"/>
    <cellStyle name="vRedDwn 11" xfId="17933" xr:uid="{696DF5A4-BDD2-447C-8E5F-50FC8049A5B2}"/>
    <cellStyle name="vRedDwn 11 2" xfId="37459" xr:uid="{C3E5B737-BB64-4D26-B329-B4E35ED2C492}"/>
    <cellStyle name="vRedDwn 12" xfId="17934" xr:uid="{C5B6B55C-EFD5-431D-B1ED-823A15C2E6DC}"/>
    <cellStyle name="vRedDwn 12 2" xfId="37460" xr:uid="{CE72A14A-C3A0-426F-A4C1-FDE8983DBA8F}"/>
    <cellStyle name="vRedDwn 13" xfId="37461" xr:uid="{CC854B4E-C625-4B9B-98DB-B2937FE6E971}"/>
    <cellStyle name="vRedDwn 2" xfId="17935" xr:uid="{434DA2B9-9D1F-4B7D-92AA-98C12C67B68D}"/>
    <cellStyle name="vRedDwn 2 10" xfId="17936" xr:uid="{A623449F-5B92-4DC9-9B7C-2EE512256F3E}"/>
    <cellStyle name="vRedDwn 2 10 2" xfId="37462" xr:uid="{24689951-847F-42E4-821A-5FFEE1FCF4EC}"/>
    <cellStyle name="vRedDwn 2 11" xfId="17937" xr:uid="{0857D7A3-F4A1-4B03-94AC-1D74933F0493}"/>
    <cellStyle name="vRedDwn 2 11 2" xfId="37463" xr:uid="{85491474-3868-4026-B2A6-188A6D41A70B}"/>
    <cellStyle name="vRedDwn 2 12" xfId="37464" xr:uid="{4345B5F1-0514-4D13-9F2C-FED675253FA8}"/>
    <cellStyle name="vRedDwn 2 2" xfId="17938" xr:uid="{AB867066-270B-4A6A-B44D-7259D253EFF5}"/>
    <cellStyle name="vRedDwn 2 2 10" xfId="17939" xr:uid="{80E68DC1-85EE-4AE7-AC18-C3ADCF9B829F}"/>
    <cellStyle name="vRedDwn 2 2 10 2" xfId="37465" xr:uid="{12469F56-BB0F-4268-8E65-17F316FAC133}"/>
    <cellStyle name="vRedDwn 2 2 11" xfId="37466" xr:uid="{0CB06F1C-538A-4711-9312-25E03A012A58}"/>
    <cellStyle name="vRedDwn 2 2 2" xfId="17940" xr:uid="{D62DA646-1F21-408C-B8DD-2C6DB3C2B9FC}"/>
    <cellStyle name="vRedDwn 2 2 2 10" xfId="37467" xr:uid="{A9CDCD92-964E-4756-9E96-09689C3E32BC}"/>
    <cellStyle name="vRedDwn 2 2 2 2" xfId="17941" xr:uid="{9CC27A49-F954-48CE-8EF1-26643F72D643}"/>
    <cellStyle name="vRedDwn 2 2 2 2 2" xfId="37468" xr:uid="{4F7200BA-21A0-4B6F-8C26-9C2DCBB7DC54}"/>
    <cellStyle name="vRedDwn 2 2 2 3" xfId="17942" xr:uid="{F73C0C18-1677-4F7B-9E57-DB3DF63C0C52}"/>
    <cellStyle name="vRedDwn 2 2 2 3 2" xfId="37469" xr:uid="{34B890AF-8476-4DB1-865B-BADB59DD0386}"/>
    <cellStyle name="vRedDwn 2 2 2 4" xfId="17943" xr:uid="{CE09CC33-AB60-4803-9A4E-D98DC7497907}"/>
    <cellStyle name="vRedDwn 2 2 2 4 2" xfId="37470" xr:uid="{54C766C2-C608-48D0-85C0-DBBBA39E1AFC}"/>
    <cellStyle name="vRedDwn 2 2 2 5" xfId="17944" xr:uid="{07190F43-2D8C-4ED8-A6B3-1BF71C8D2B90}"/>
    <cellStyle name="vRedDwn 2 2 2 5 2" xfId="37471" xr:uid="{38A1015E-4032-434D-96A0-2E803DEE8865}"/>
    <cellStyle name="vRedDwn 2 2 2 6" xfId="17945" xr:uid="{42CFDF56-B248-496A-929A-F75DCFA51D34}"/>
    <cellStyle name="vRedDwn 2 2 2 6 2" xfId="37472" xr:uid="{24A0AD68-908E-4205-9676-CF760F5E87D8}"/>
    <cellStyle name="vRedDwn 2 2 2 7" xfId="17946" xr:uid="{C44F4A20-C9B5-45FF-9F15-45BFC93C96E9}"/>
    <cellStyle name="vRedDwn 2 2 2 7 2" xfId="37473" xr:uid="{D622CD99-1570-4361-B75B-0A8B52535420}"/>
    <cellStyle name="vRedDwn 2 2 2 8" xfId="17947" xr:uid="{3CDC174B-C97D-4AFD-A9DA-320D47059464}"/>
    <cellStyle name="vRedDwn 2 2 2 8 2" xfId="37474" xr:uid="{2EEEE978-CBF2-459B-8010-FF5334700F0D}"/>
    <cellStyle name="vRedDwn 2 2 2 9" xfId="17948" xr:uid="{2B841D45-E73E-4DE4-A9EB-C803080E11E1}"/>
    <cellStyle name="vRedDwn 2 2 2 9 2" xfId="37475" xr:uid="{2A708F7B-FDC3-4450-B038-858DE4642784}"/>
    <cellStyle name="vRedDwn 2 2 3" xfId="17949" xr:uid="{BCA6C442-04C9-46E9-8908-DE715FDDB55C}"/>
    <cellStyle name="vRedDwn 2 2 3 2" xfId="37476" xr:uid="{C851BD92-2CA1-4D47-B5E6-D417A8EAB6C3}"/>
    <cellStyle name="vRedDwn 2 2 4" xfId="17950" xr:uid="{F9E446BE-177D-42C4-BB19-75B7E8A70C2D}"/>
    <cellStyle name="vRedDwn 2 2 4 2" xfId="37477" xr:uid="{FD04C9AF-F55F-4C32-8FE5-B3C63B947F15}"/>
    <cellStyle name="vRedDwn 2 2 5" xfId="17951" xr:uid="{C75B8D2F-273C-4CEB-A924-C32EB496D504}"/>
    <cellStyle name="vRedDwn 2 2 5 2" xfId="37478" xr:uid="{572CA20D-44B9-4925-8375-5F1872309EA7}"/>
    <cellStyle name="vRedDwn 2 2 6" xfId="17952" xr:uid="{BE0C838E-93DE-47B9-8828-40D080FF5F78}"/>
    <cellStyle name="vRedDwn 2 2 6 2" xfId="37479" xr:uid="{6B03BFC9-3095-4489-BD56-20712EF07FE7}"/>
    <cellStyle name="vRedDwn 2 2 7" xfId="17953" xr:uid="{E96C8BC3-A269-44D6-90A6-1E141647E137}"/>
    <cellStyle name="vRedDwn 2 2 7 2" xfId="37480" xr:uid="{7BF85640-3AA3-42B9-9E72-49DEAB9D5DFE}"/>
    <cellStyle name="vRedDwn 2 2 8" xfId="17954" xr:uid="{9538C6D0-649D-43E8-B21B-248D43E6353B}"/>
    <cellStyle name="vRedDwn 2 2 8 2" xfId="37481" xr:uid="{9B68E789-6E79-4892-B2D9-FC04E051588A}"/>
    <cellStyle name="vRedDwn 2 2 9" xfId="17955" xr:uid="{B1A0AB78-484D-4176-BD18-051B18D3D231}"/>
    <cellStyle name="vRedDwn 2 2 9 2" xfId="37482" xr:uid="{A53A5A4E-B553-4277-9DFD-55928B40C768}"/>
    <cellStyle name="vRedDwn 2 3" xfId="17956" xr:uid="{DC0FE67B-1ADC-4331-98FC-4BA8F373F699}"/>
    <cellStyle name="vRedDwn 2 3 10" xfId="37483" xr:uid="{D8E7E612-308B-48DB-97EB-0F9E4A728EB0}"/>
    <cellStyle name="vRedDwn 2 3 2" xfId="17957" xr:uid="{B99A1601-FA77-481C-ACC1-2F82EE3B7003}"/>
    <cellStyle name="vRedDwn 2 3 2 2" xfId="37484" xr:uid="{DF61ADBE-562C-4E9A-9A6A-5090922407B4}"/>
    <cellStyle name="vRedDwn 2 3 3" xfId="17958" xr:uid="{C4AC25D6-4CAE-411F-992F-519A73DCCA4C}"/>
    <cellStyle name="vRedDwn 2 3 3 2" xfId="37485" xr:uid="{76470AD0-E9BA-41E2-949C-DE68115A45F7}"/>
    <cellStyle name="vRedDwn 2 3 4" xfId="17959" xr:uid="{07455545-69D2-451B-B9FF-1B7FA196EBE5}"/>
    <cellStyle name="vRedDwn 2 3 4 2" xfId="37486" xr:uid="{C037A37B-AB6A-4103-86F1-E4BEF7B575CE}"/>
    <cellStyle name="vRedDwn 2 3 5" xfId="17960" xr:uid="{6D33F9EA-628B-4596-B67D-618B1C17745D}"/>
    <cellStyle name="vRedDwn 2 3 5 2" xfId="37487" xr:uid="{9A394C68-1EE0-4903-824D-4189A4513B8A}"/>
    <cellStyle name="vRedDwn 2 3 6" xfId="17961" xr:uid="{6DE3940D-B708-47E3-A5C5-1E0085F74EED}"/>
    <cellStyle name="vRedDwn 2 3 6 2" xfId="37488" xr:uid="{A3FD97D2-B5ED-43F3-B6A6-7DF1F95FDC36}"/>
    <cellStyle name="vRedDwn 2 3 7" xfId="17962" xr:uid="{4FC3B175-24AB-4909-9A5B-05F293F52E9D}"/>
    <cellStyle name="vRedDwn 2 3 7 2" xfId="37489" xr:uid="{6DCB6200-B2B8-4B1B-BF4B-051ADB9AA8FB}"/>
    <cellStyle name="vRedDwn 2 3 8" xfId="17963" xr:uid="{EE2D97CC-AAA9-4857-87FE-79EEC23A0337}"/>
    <cellStyle name="vRedDwn 2 3 8 2" xfId="37490" xr:uid="{140AEBA1-1A1D-477C-9988-685D03970B43}"/>
    <cellStyle name="vRedDwn 2 3 9" xfId="17964" xr:uid="{C6E95F76-BDB2-48A9-855A-88FE3DB890A0}"/>
    <cellStyle name="vRedDwn 2 3 9 2" xfId="37491" xr:uid="{66C98B8B-B409-46CC-B0B9-FC367FDEEDAE}"/>
    <cellStyle name="vRedDwn 2 4" xfId="17965" xr:uid="{6A0AE1E5-7F65-49B9-B0CF-D6C67A4DF2F8}"/>
    <cellStyle name="vRedDwn 2 4 2" xfId="37492" xr:uid="{A39D5DD0-BC5E-4A84-A69C-2D63D6F836D9}"/>
    <cellStyle name="vRedDwn 2 5" xfId="17966" xr:uid="{D1A04776-E0EA-4FFF-9AD0-BB9DF7F03470}"/>
    <cellStyle name="vRedDwn 2 5 2" xfId="37493" xr:uid="{5754D8A2-EC3F-4428-B6F2-D085C7F99773}"/>
    <cellStyle name="vRedDwn 2 6" xfId="17967" xr:uid="{E94BD9C4-85BF-458C-885E-34B8A2086871}"/>
    <cellStyle name="vRedDwn 2 6 2" xfId="37494" xr:uid="{FC5AE0D8-8455-4E47-B02D-B4D97F8EF751}"/>
    <cellStyle name="vRedDwn 2 7" xfId="17968" xr:uid="{4867702F-898B-4763-96B4-C7C88B796FED}"/>
    <cellStyle name="vRedDwn 2 7 2" xfId="37495" xr:uid="{6D4B5ABC-0B57-412E-B5F8-C209EAEAEFF0}"/>
    <cellStyle name="vRedDwn 2 8" xfId="17969" xr:uid="{4B2945A4-CFB2-42B6-A77C-EDC8E7B20EB8}"/>
    <cellStyle name="vRedDwn 2 8 2" xfId="37496" xr:uid="{BA42666D-419E-4B75-9632-9060EF1351C9}"/>
    <cellStyle name="vRedDwn 2 9" xfId="17970" xr:uid="{CA0E3D32-5126-49EC-B8CE-430F6788EA87}"/>
    <cellStyle name="vRedDwn 2 9 2" xfId="37497" xr:uid="{1A28DF14-B0C8-4E27-9B80-7C2E47610678}"/>
    <cellStyle name="vRedDwn 3" xfId="17971" xr:uid="{BE975CE1-3B90-4472-A159-8607989F80AE}"/>
    <cellStyle name="vRedDwn 3 10" xfId="17972" xr:uid="{EC885494-C461-418A-AE7D-E2EF2AD094BA}"/>
    <cellStyle name="vRedDwn 3 10 2" xfId="37498" xr:uid="{8DEE1D0F-BF6D-450B-ADA6-76F9A8C60133}"/>
    <cellStyle name="vRedDwn 3 11" xfId="17973" xr:uid="{F1F9D937-0945-4BD8-AFCD-A87E240B55DD}"/>
    <cellStyle name="vRedDwn 3 11 2" xfId="37499" xr:uid="{29E141F1-5CA1-4871-BE09-D7CBEEDEE5E4}"/>
    <cellStyle name="vRedDwn 3 12" xfId="37500" xr:uid="{D59D6FE0-D60B-4294-A33D-30A6E35ACF30}"/>
    <cellStyle name="vRedDwn 3 2" xfId="17974" xr:uid="{9B55394F-F4BF-43AE-B4C9-26B59590346E}"/>
    <cellStyle name="vRedDwn 3 2 10" xfId="17975" xr:uid="{37EB7EB5-2168-4DCA-A19E-31810E014E1B}"/>
    <cellStyle name="vRedDwn 3 2 10 2" xfId="37501" xr:uid="{653F7B9D-4CD0-4E04-A1B6-BD20F92784FE}"/>
    <cellStyle name="vRedDwn 3 2 11" xfId="37502" xr:uid="{2093750F-7E0B-45A2-B248-7E18EEA26E21}"/>
    <cellStyle name="vRedDwn 3 2 2" xfId="17976" xr:uid="{F6A20116-8EC3-4658-8590-D5F0B3749138}"/>
    <cellStyle name="vRedDwn 3 2 2 10" xfId="37503" xr:uid="{9C28A86D-881B-4C8E-A07C-1F746F1C0972}"/>
    <cellStyle name="vRedDwn 3 2 2 2" xfId="17977" xr:uid="{EC1BD5F2-677E-4C40-813A-D950667DA1D0}"/>
    <cellStyle name="vRedDwn 3 2 2 2 2" xfId="37504" xr:uid="{3BECF2E3-6297-45D6-8B43-80035728B09B}"/>
    <cellStyle name="vRedDwn 3 2 2 3" xfId="17978" xr:uid="{BAAF7944-D15D-447F-A8E1-717BFA31AD93}"/>
    <cellStyle name="vRedDwn 3 2 2 3 2" xfId="37505" xr:uid="{CEFB066B-4B79-43E4-8E25-BB04B2064210}"/>
    <cellStyle name="vRedDwn 3 2 2 4" xfId="17979" xr:uid="{CBDB03BD-CC03-4604-AAED-FFF990002DA4}"/>
    <cellStyle name="vRedDwn 3 2 2 4 2" xfId="37506" xr:uid="{41053C01-A13F-4F8B-BC59-99DA30AF4085}"/>
    <cellStyle name="vRedDwn 3 2 2 5" xfId="17980" xr:uid="{EFE9A9CB-3380-4069-993A-F19081857465}"/>
    <cellStyle name="vRedDwn 3 2 2 5 2" xfId="37507" xr:uid="{BF898B33-CE39-4C22-B9C8-05DA75E9B704}"/>
    <cellStyle name="vRedDwn 3 2 2 6" xfId="17981" xr:uid="{5FD2686C-2B7E-4D7C-AD66-279A8D7072B9}"/>
    <cellStyle name="vRedDwn 3 2 2 6 2" xfId="37508" xr:uid="{79935434-CA50-4DC5-BAE1-650F73AEDFE4}"/>
    <cellStyle name="vRedDwn 3 2 2 7" xfId="17982" xr:uid="{C14453F8-2919-4905-B1FD-753D6D4A7E18}"/>
    <cellStyle name="vRedDwn 3 2 2 7 2" xfId="37509" xr:uid="{ADB50F00-89D5-4A68-B2F7-CE20220B99B9}"/>
    <cellStyle name="vRedDwn 3 2 2 8" xfId="17983" xr:uid="{14E6D1D9-C8B5-4EEA-869C-E145D7376835}"/>
    <cellStyle name="vRedDwn 3 2 2 8 2" xfId="37510" xr:uid="{73F730E8-9D86-4F08-9D23-FB53E1A2181D}"/>
    <cellStyle name="vRedDwn 3 2 2 9" xfId="17984" xr:uid="{FC1B287C-2529-4459-9570-CD3778717418}"/>
    <cellStyle name="vRedDwn 3 2 2 9 2" xfId="37511" xr:uid="{EE1C64DA-A2C7-4CFD-91F1-08189BD4701F}"/>
    <cellStyle name="vRedDwn 3 2 3" xfId="17985" xr:uid="{34E0DB41-9D43-45A6-ABF9-03328050F6FF}"/>
    <cellStyle name="vRedDwn 3 2 3 2" xfId="37512" xr:uid="{7249B4AC-ED53-41AC-BC06-C8649A19CEAF}"/>
    <cellStyle name="vRedDwn 3 2 4" xfId="17986" xr:uid="{7362454E-BDEF-41A8-9E35-92816F60DA39}"/>
    <cellStyle name="vRedDwn 3 2 4 2" xfId="37513" xr:uid="{082F094C-DC11-428D-8FAE-AB04078E1BA9}"/>
    <cellStyle name="vRedDwn 3 2 5" xfId="17987" xr:uid="{7F640CB9-D72C-4E7B-AEB7-48233E1E64F6}"/>
    <cellStyle name="vRedDwn 3 2 5 2" xfId="37514" xr:uid="{925C2835-E2BB-4E6A-A2C5-3C7E1C9D3AB0}"/>
    <cellStyle name="vRedDwn 3 2 6" xfId="17988" xr:uid="{0C6AD9D9-941A-4944-A74E-96427F70B107}"/>
    <cellStyle name="vRedDwn 3 2 6 2" xfId="37515" xr:uid="{20F90B6D-DC51-46F4-B11E-DFC23F22752A}"/>
    <cellStyle name="vRedDwn 3 2 7" xfId="17989" xr:uid="{DD0501A8-2FD5-4C93-B0D5-7AA6D74FCE2F}"/>
    <cellStyle name="vRedDwn 3 2 7 2" xfId="37516" xr:uid="{BB81B54E-5A3B-4A40-8CF9-3DA3E72FD4CF}"/>
    <cellStyle name="vRedDwn 3 2 8" xfId="17990" xr:uid="{5A792FEE-75B8-4342-957B-59FFD4A32DCE}"/>
    <cellStyle name="vRedDwn 3 2 8 2" xfId="37517" xr:uid="{F71ABF96-8F3F-47A9-8F51-EC078637361D}"/>
    <cellStyle name="vRedDwn 3 2 9" xfId="17991" xr:uid="{2ADFDC5C-E67A-4E12-9C44-4A0A45D576B5}"/>
    <cellStyle name="vRedDwn 3 2 9 2" xfId="37518" xr:uid="{BA0741C3-C439-43E7-AD08-5C18C6BEBC20}"/>
    <cellStyle name="vRedDwn 3 3" xfId="17992" xr:uid="{7D397E41-B52B-4D21-87B0-5ED7AE565F51}"/>
    <cellStyle name="vRedDwn 3 3 10" xfId="37519" xr:uid="{DB906CA9-7F8C-4CE6-B871-1B000BE416BE}"/>
    <cellStyle name="vRedDwn 3 3 2" xfId="17993" xr:uid="{C79E7C7E-0037-47E2-9233-BBBEC7C0388D}"/>
    <cellStyle name="vRedDwn 3 3 2 2" xfId="37520" xr:uid="{2E37411F-B52D-4439-BCEB-EB9CC959169E}"/>
    <cellStyle name="vRedDwn 3 3 3" xfId="17994" xr:uid="{AD2EC91B-0283-492A-85FE-DE76ED6B9883}"/>
    <cellStyle name="vRedDwn 3 3 3 2" xfId="37521" xr:uid="{062385BB-D552-4D93-A720-8E008CDB1349}"/>
    <cellStyle name="vRedDwn 3 3 4" xfId="17995" xr:uid="{FE931F2C-0665-4951-BADC-D6CC351C4FB6}"/>
    <cellStyle name="vRedDwn 3 3 4 2" xfId="37522" xr:uid="{8ED0C002-C23F-4CB9-A11B-FA2E980C7ACA}"/>
    <cellStyle name="vRedDwn 3 3 5" xfId="17996" xr:uid="{0C509109-FF3D-49B7-9154-7607D81277CA}"/>
    <cellStyle name="vRedDwn 3 3 5 2" xfId="37523" xr:uid="{D02D7D8F-037A-4687-BBF6-0B96BDB54506}"/>
    <cellStyle name="vRedDwn 3 3 6" xfId="17997" xr:uid="{67EF612B-06CA-4EC7-8D5E-4F74A26F2C31}"/>
    <cellStyle name="vRedDwn 3 3 6 2" xfId="37524" xr:uid="{A8BC41E5-D36C-4A42-BD06-EBE3075B6CF7}"/>
    <cellStyle name="vRedDwn 3 3 7" xfId="17998" xr:uid="{37BD7D77-2D63-4D98-8147-FFA32FA86E35}"/>
    <cellStyle name="vRedDwn 3 3 7 2" xfId="37525" xr:uid="{B6A60767-DA71-4292-A300-483375385173}"/>
    <cellStyle name="vRedDwn 3 3 8" xfId="17999" xr:uid="{BDB737A4-5661-4322-B005-921EFDDEF627}"/>
    <cellStyle name="vRedDwn 3 3 8 2" xfId="37526" xr:uid="{3367FE28-CAA0-4A73-ABAF-462BC2A74A37}"/>
    <cellStyle name="vRedDwn 3 3 9" xfId="18000" xr:uid="{FE7D94FA-0979-4D39-8027-C7C119D3CF04}"/>
    <cellStyle name="vRedDwn 3 3 9 2" xfId="37527" xr:uid="{47A08D66-4F8D-4B2A-A66F-00002ECC91D6}"/>
    <cellStyle name="vRedDwn 3 4" xfId="18001" xr:uid="{83300A1A-C309-444D-927B-458F4472013B}"/>
    <cellStyle name="vRedDwn 3 4 2" xfId="37528" xr:uid="{14968574-82C1-4FC6-A3FF-0E896A6A090E}"/>
    <cellStyle name="vRedDwn 3 5" xfId="18002" xr:uid="{DBC3D8DA-C85C-4AD5-8458-A78F29BC8D09}"/>
    <cellStyle name="vRedDwn 3 5 2" xfId="37529" xr:uid="{CE3DE287-8074-46D4-B33E-6544C102972B}"/>
    <cellStyle name="vRedDwn 3 6" xfId="18003" xr:uid="{66D93826-95AF-4837-B00F-F90DE9371736}"/>
    <cellStyle name="vRedDwn 3 6 2" xfId="37530" xr:uid="{AC010AE4-9CBC-41B6-815B-CD5639D9A46D}"/>
    <cellStyle name="vRedDwn 3 7" xfId="18004" xr:uid="{D9A01B9B-0D2D-4F23-8AEB-BDD81E118382}"/>
    <cellStyle name="vRedDwn 3 7 2" xfId="37531" xr:uid="{3EECD7B6-2530-4CC4-866A-21B5B7ACBD58}"/>
    <cellStyle name="vRedDwn 3 8" xfId="18005" xr:uid="{8CC4A719-8856-4608-B4F3-970967093599}"/>
    <cellStyle name="vRedDwn 3 8 2" xfId="37532" xr:uid="{AE81560B-E10E-40B3-BC2F-4C5AF032A9B0}"/>
    <cellStyle name="vRedDwn 3 9" xfId="18006" xr:uid="{268CABB7-8064-4455-B1C6-1D826A749EA5}"/>
    <cellStyle name="vRedDwn 3 9 2" xfId="37533" xr:uid="{23FEFA35-7CA5-47F6-818A-F4A3D9420227}"/>
    <cellStyle name="vRedDwn 4" xfId="18007" xr:uid="{6A74BD41-21FE-4D5D-A4CB-84F7D91EA6D4}"/>
    <cellStyle name="vRedDwn 4 10" xfId="18008" xr:uid="{687B2B51-824B-4687-A542-BF4BD0DA12CA}"/>
    <cellStyle name="vRedDwn 4 10 2" xfId="37534" xr:uid="{6D1468C1-F65C-4273-9149-6AF680BB0C30}"/>
    <cellStyle name="vRedDwn 4 11" xfId="37535" xr:uid="{819F1DA8-DF8C-464E-B9EE-ABE417BCBDDE}"/>
    <cellStyle name="vRedDwn 4 2" xfId="18009" xr:uid="{AF8FD10F-4004-40EA-A5FF-D8B7F8BFC8F8}"/>
    <cellStyle name="vRedDwn 4 2 10" xfId="37536" xr:uid="{25A8AE27-7758-4DBC-936A-3CCF8B473189}"/>
    <cellStyle name="vRedDwn 4 2 2" xfId="18010" xr:uid="{4998C2BD-5CE6-4EE5-BCDB-36299F6C0928}"/>
    <cellStyle name="vRedDwn 4 2 2 2" xfId="37537" xr:uid="{59D9C9E3-406F-4F32-B311-29E6D8887A34}"/>
    <cellStyle name="vRedDwn 4 2 3" xfId="18011" xr:uid="{054F4BE3-2190-4161-A7FE-1A41341E77B3}"/>
    <cellStyle name="vRedDwn 4 2 3 2" xfId="37538" xr:uid="{4AE1DBD6-ADCF-49D5-893B-33D9A9E1F8FD}"/>
    <cellStyle name="vRedDwn 4 2 4" xfId="18012" xr:uid="{47EECE7E-2A29-4F40-93B8-B96E39B05190}"/>
    <cellStyle name="vRedDwn 4 2 4 2" xfId="37539" xr:uid="{44622881-676B-475F-91D0-66CBEAE3E4B4}"/>
    <cellStyle name="vRedDwn 4 2 5" xfId="18013" xr:uid="{B666F9B0-2946-4EE9-9793-ED9312F05D99}"/>
    <cellStyle name="vRedDwn 4 2 5 2" xfId="37540" xr:uid="{49E22104-F6B2-43B5-B9C4-52B9FD0ADCD8}"/>
    <cellStyle name="vRedDwn 4 2 6" xfId="18014" xr:uid="{CB8B94AF-18A7-4966-B3F4-B60AE01761D5}"/>
    <cellStyle name="vRedDwn 4 2 6 2" xfId="37541" xr:uid="{FC95AF86-FB22-46E7-9C26-06BD6CC9C80D}"/>
    <cellStyle name="vRedDwn 4 2 7" xfId="18015" xr:uid="{7976C5C1-F0D6-43D1-B790-74CC2A6D6514}"/>
    <cellStyle name="vRedDwn 4 2 7 2" xfId="37542" xr:uid="{4534A3FA-2691-4516-BE72-E7DD5C4C7393}"/>
    <cellStyle name="vRedDwn 4 2 8" xfId="18016" xr:uid="{4D114EB6-1BFF-4D7D-8804-9EB3AD3C6551}"/>
    <cellStyle name="vRedDwn 4 2 8 2" xfId="37543" xr:uid="{D00FC272-16A0-450F-A657-2EDDF6086641}"/>
    <cellStyle name="vRedDwn 4 2 9" xfId="18017" xr:uid="{C9D03AA9-6BE9-40CA-A87C-8920926052D0}"/>
    <cellStyle name="vRedDwn 4 2 9 2" xfId="37544" xr:uid="{4A47743F-B42E-437D-B3D4-1F0551FDEA42}"/>
    <cellStyle name="vRedDwn 4 3" xfId="18018" xr:uid="{37A50949-11A9-43FC-AFDE-EB50B9624441}"/>
    <cellStyle name="vRedDwn 4 3 2" xfId="37545" xr:uid="{550A3541-2FCC-4BEA-8D5C-C01260D12F81}"/>
    <cellStyle name="vRedDwn 4 4" xfId="18019" xr:uid="{96AE6ADA-6406-4386-AA3B-9A0AA45BC05B}"/>
    <cellStyle name="vRedDwn 4 4 2" xfId="37546" xr:uid="{0E05E32F-EBE1-46DE-8DF7-A19D46E52447}"/>
    <cellStyle name="vRedDwn 4 5" xfId="18020" xr:uid="{907B8E36-5EDF-432A-80E2-DFE09994C607}"/>
    <cellStyle name="vRedDwn 4 5 2" xfId="37547" xr:uid="{85BDC0EB-5DA4-4B0F-BD9D-99EAEB2BE4D3}"/>
    <cellStyle name="vRedDwn 4 6" xfId="18021" xr:uid="{E2D6AD5E-0045-4EB2-9940-828D0377846D}"/>
    <cellStyle name="vRedDwn 4 6 2" xfId="37548" xr:uid="{84A01844-946E-404F-9158-77DBF5EB6186}"/>
    <cellStyle name="vRedDwn 4 7" xfId="18022" xr:uid="{7BC828A4-2D07-44D5-BDEB-50BC72D23007}"/>
    <cellStyle name="vRedDwn 4 7 2" xfId="37549" xr:uid="{1A186E9A-D642-404C-842B-B68470608BE0}"/>
    <cellStyle name="vRedDwn 4 8" xfId="18023" xr:uid="{2EE27E33-A3D1-43C1-8443-B9966BF8F9BC}"/>
    <cellStyle name="vRedDwn 4 8 2" xfId="37550" xr:uid="{4DF7F878-5420-4B85-8C26-161E3175C68B}"/>
    <cellStyle name="vRedDwn 4 9" xfId="18024" xr:uid="{3326B5C3-C69B-4791-9444-C43369B4AB06}"/>
    <cellStyle name="vRedDwn 4 9 2" xfId="37551" xr:uid="{D3E6A037-15B0-490E-863D-00EBCC09D73A}"/>
    <cellStyle name="vRedDwn 5" xfId="18025" xr:uid="{8F50D5FB-BAF2-46B8-BC23-2A6A32E5734E}"/>
    <cellStyle name="vRedDwn 5 10" xfId="37552" xr:uid="{2BDE6DB4-1181-40F3-BDD7-41469AA39455}"/>
    <cellStyle name="vRedDwn 5 2" xfId="18026" xr:uid="{CDAD6ADE-E71F-4D48-B8C4-A0DC3A8E585D}"/>
    <cellStyle name="vRedDwn 5 2 2" xfId="37553" xr:uid="{789B130A-D63D-4D77-B65D-5A0D514DBACB}"/>
    <cellStyle name="vRedDwn 5 3" xfId="18027" xr:uid="{7891ED58-E8BD-49F2-A824-4766BD87B162}"/>
    <cellStyle name="vRedDwn 5 3 2" xfId="37554" xr:uid="{BFF98459-D81C-417B-A257-1E66CC431DE1}"/>
    <cellStyle name="vRedDwn 5 4" xfId="18028" xr:uid="{F0F63CD9-88FA-42C7-B1C1-AEA4B4E62575}"/>
    <cellStyle name="vRedDwn 5 4 2" xfId="37555" xr:uid="{AD223131-9ADD-45A8-B4CD-F798510361D8}"/>
    <cellStyle name="vRedDwn 5 5" xfId="18029" xr:uid="{391F1CB8-2081-479E-ABA7-A393E7490248}"/>
    <cellStyle name="vRedDwn 5 5 2" xfId="37556" xr:uid="{480B8A1C-E161-433A-93DE-56B293DECC13}"/>
    <cellStyle name="vRedDwn 5 6" xfId="18030" xr:uid="{D9922D5A-767E-4EEF-A152-51860AF34D72}"/>
    <cellStyle name="vRedDwn 5 6 2" xfId="37557" xr:uid="{5F06DB1D-6C52-478B-B937-A7F5F7664AC3}"/>
    <cellStyle name="vRedDwn 5 7" xfId="18031" xr:uid="{C1948CD8-A930-4C53-8986-F7390325FC85}"/>
    <cellStyle name="vRedDwn 5 7 2" xfId="37558" xr:uid="{770B47E8-65C3-4B25-BCD5-976228DC61ED}"/>
    <cellStyle name="vRedDwn 5 8" xfId="18032" xr:uid="{57D83AAE-6805-41CD-AEA2-8B052F3C13F7}"/>
    <cellStyle name="vRedDwn 5 8 2" xfId="37559" xr:uid="{13602DAF-4F5F-4B2A-8522-E49DFAB030FE}"/>
    <cellStyle name="vRedDwn 5 9" xfId="18033" xr:uid="{3261DC3A-790D-4C01-92B3-6B24795939C7}"/>
    <cellStyle name="vRedDwn 5 9 2" xfId="37560" xr:uid="{86274F9A-49D0-4688-83F9-3C807D0178A5}"/>
    <cellStyle name="vRedDwn 6" xfId="18034" xr:uid="{0613A88A-78ED-49D1-9B77-85121134C550}"/>
    <cellStyle name="vRedDwn 6 2" xfId="37561" xr:uid="{86409F25-CF38-437E-A9AD-52FA7C338E70}"/>
    <cellStyle name="vRedDwn 7" xfId="18035" xr:uid="{F3AAD2AA-42CA-4C8D-8DA8-485FAA8818A5}"/>
    <cellStyle name="vRedDwn 7 2" xfId="37562" xr:uid="{CA125895-FD11-49FA-BBF9-804DEEF6AFE3}"/>
    <cellStyle name="vRedDwn 8" xfId="18036" xr:uid="{3B260E61-77EB-4137-9DE3-775BFF0DAA81}"/>
    <cellStyle name="vRedDwn 8 2" xfId="37563" xr:uid="{064D1CBF-DF8F-44C2-AB1E-EB6D3556AC67}"/>
    <cellStyle name="vRedDwn 9" xfId="18037" xr:uid="{2C3CEA70-AAC2-4379-B8F5-C072341A2593}"/>
    <cellStyle name="vRedDwn 9 2" xfId="37564" xr:uid="{1CB12FF4-16DB-4637-B6E6-70982EB4D64C}"/>
    <cellStyle name="vRedDwn2" xfId="504" xr:uid="{75A84C4F-C15B-46B6-A741-34A446E5B2DE}"/>
    <cellStyle name="vRedDwn2 10" xfId="18038" xr:uid="{81E55753-1B06-4DBA-8726-289BE1462B13}"/>
    <cellStyle name="vRedDwn2 10 2" xfId="37565" xr:uid="{4A97BDAC-A2FF-4BB2-B557-3F73B02B91FE}"/>
    <cellStyle name="vRedDwn2 11" xfId="18039" xr:uid="{D54A8015-5222-459D-8EA1-253D34E54532}"/>
    <cellStyle name="vRedDwn2 11 2" xfId="37566" xr:uid="{BB21404D-708E-479B-84A1-31673819AB32}"/>
    <cellStyle name="vRedDwn2 12" xfId="18040" xr:uid="{03AF2A67-8AA9-4D3B-98E1-5DF339332FE8}"/>
    <cellStyle name="vRedDwn2 12 2" xfId="37567" xr:uid="{4C32A8A4-FE53-4C68-8368-391BE96B7B7F}"/>
    <cellStyle name="vRedDwn2 13" xfId="37568" xr:uid="{58DB0736-CEF3-4580-9506-9B252AD9FC50}"/>
    <cellStyle name="vRedDwn2 2" xfId="18041" xr:uid="{FE698B7F-BDC8-43DA-B006-C75697D665CF}"/>
    <cellStyle name="vRedDwn2 2 10" xfId="18042" xr:uid="{ADC48062-DCDE-4990-A4B8-173742245BD8}"/>
    <cellStyle name="vRedDwn2 2 10 2" xfId="37569" xr:uid="{888F77E7-3171-4510-A016-0F1F3B72C132}"/>
    <cellStyle name="vRedDwn2 2 11" xfId="18043" xr:uid="{4EA827B2-B3CD-4310-9C5F-76EBF7EDE54E}"/>
    <cellStyle name="vRedDwn2 2 11 2" xfId="37570" xr:uid="{ED415445-5440-4258-A72A-188CC19AD21A}"/>
    <cellStyle name="vRedDwn2 2 12" xfId="37571" xr:uid="{D15BAE6F-4517-4DD6-BB84-3A0DB8896043}"/>
    <cellStyle name="vRedDwn2 2 2" xfId="18044" xr:uid="{536A9181-5E66-4DF8-8DBA-53CA9331C9B3}"/>
    <cellStyle name="vRedDwn2 2 2 10" xfId="18045" xr:uid="{ECC59DB9-3EF7-41B2-9601-F005854393D0}"/>
    <cellStyle name="vRedDwn2 2 2 10 2" xfId="37572" xr:uid="{DFF3C10E-65D6-4D14-9E6A-B98194C80E8D}"/>
    <cellStyle name="vRedDwn2 2 2 11" xfId="37573" xr:uid="{492D83F8-BEDF-4588-B85D-94966DBC6582}"/>
    <cellStyle name="vRedDwn2 2 2 2" xfId="18046" xr:uid="{94891817-190D-4AED-B79E-5C88A78C508D}"/>
    <cellStyle name="vRedDwn2 2 2 2 10" xfId="37574" xr:uid="{8158F434-7DDF-4038-8E12-80D012426135}"/>
    <cellStyle name="vRedDwn2 2 2 2 2" xfId="18047" xr:uid="{4E2690EC-C341-489A-84AF-BB9D93B26391}"/>
    <cellStyle name="vRedDwn2 2 2 2 2 2" xfId="37575" xr:uid="{BC84FC29-28EE-4F69-86B1-6ECFC831B973}"/>
    <cellStyle name="vRedDwn2 2 2 2 3" xfId="18048" xr:uid="{2528BE61-8804-4721-9707-2532DC420FD8}"/>
    <cellStyle name="vRedDwn2 2 2 2 3 2" xfId="37576" xr:uid="{AA37A5E1-DF75-4010-8573-B5871E67C1E5}"/>
    <cellStyle name="vRedDwn2 2 2 2 4" xfId="18049" xr:uid="{C7D15C67-814A-41F8-A5BB-C8E7A5E14CCB}"/>
    <cellStyle name="vRedDwn2 2 2 2 4 2" xfId="37577" xr:uid="{99FD738B-D833-4C95-8BA9-A371D52B766D}"/>
    <cellStyle name="vRedDwn2 2 2 2 5" xfId="18050" xr:uid="{B84B3218-A3CF-40B4-A883-48E3CBB29CA1}"/>
    <cellStyle name="vRedDwn2 2 2 2 5 2" xfId="37578" xr:uid="{392A853E-B604-4823-B062-3BF365457B66}"/>
    <cellStyle name="vRedDwn2 2 2 2 6" xfId="18051" xr:uid="{BD7A3617-503E-434A-AAB2-108010159DF4}"/>
    <cellStyle name="vRedDwn2 2 2 2 6 2" xfId="37579" xr:uid="{6FD20BA6-1CF1-44AE-92C0-CF32D6EB95A8}"/>
    <cellStyle name="vRedDwn2 2 2 2 7" xfId="18052" xr:uid="{A2644F19-214A-48D8-8CEC-86E0E6B4ED40}"/>
    <cellStyle name="vRedDwn2 2 2 2 7 2" xfId="37580" xr:uid="{31039252-9CB5-4BC3-BFD3-64D7F860A6C2}"/>
    <cellStyle name="vRedDwn2 2 2 2 8" xfId="18053" xr:uid="{7E247C89-9153-4941-8F94-1A47CAE5956B}"/>
    <cellStyle name="vRedDwn2 2 2 2 8 2" xfId="37581" xr:uid="{7A74556A-D2F8-4027-BB58-C0794B6B7362}"/>
    <cellStyle name="vRedDwn2 2 2 2 9" xfId="18054" xr:uid="{522EDFBB-E31F-4BC4-AF17-C80443923B33}"/>
    <cellStyle name="vRedDwn2 2 2 2 9 2" xfId="37582" xr:uid="{FE4DB0B5-3771-4E4D-9A22-6C9E8056E33E}"/>
    <cellStyle name="vRedDwn2 2 2 3" xfId="18055" xr:uid="{B419A7C0-E8EC-42AC-BCA9-1855D6C0C05E}"/>
    <cellStyle name="vRedDwn2 2 2 3 2" xfId="37583" xr:uid="{C1191053-1F67-44C9-895E-00FD8D70761A}"/>
    <cellStyle name="vRedDwn2 2 2 4" xfId="18056" xr:uid="{DAA2B4AC-8ED6-4375-90AE-3341ED450AE5}"/>
    <cellStyle name="vRedDwn2 2 2 4 2" xfId="37584" xr:uid="{9FFCC844-C685-4F20-8413-24460D72F236}"/>
    <cellStyle name="vRedDwn2 2 2 5" xfId="18057" xr:uid="{1486E644-D448-437A-9459-8C2E05CF305F}"/>
    <cellStyle name="vRedDwn2 2 2 5 2" xfId="37585" xr:uid="{CEAC8FFB-08E7-4794-8A93-725EDD9DA4CD}"/>
    <cellStyle name="vRedDwn2 2 2 6" xfId="18058" xr:uid="{0580A288-1CE8-4C1E-9B50-B10CCD2BE752}"/>
    <cellStyle name="vRedDwn2 2 2 6 2" xfId="37586" xr:uid="{4C08C5C7-34F4-4F99-9DD4-EC3A011B394A}"/>
    <cellStyle name="vRedDwn2 2 2 7" xfId="18059" xr:uid="{91FE112A-6FD3-4A3E-82DE-2234266EE962}"/>
    <cellStyle name="vRedDwn2 2 2 7 2" xfId="37587" xr:uid="{5AE7E8CB-8F61-47AF-958B-7EED31709EA9}"/>
    <cellStyle name="vRedDwn2 2 2 8" xfId="18060" xr:uid="{169FE990-B1EC-4CD5-92D2-020E271041B4}"/>
    <cellStyle name="vRedDwn2 2 2 8 2" xfId="37588" xr:uid="{62C455BE-A213-4252-BA37-561C12205BA8}"/>
    <cellStyle name="vRedDwn2 2 2 9" xfId="18061" xr:uid="{00BB1862-8D34-4396-BA39-BA63CDD1D058}"/>
    <cellStyle name="vRedDwn2 2 2 9 2" xfId="37589" xr:uid="{7D6161F4-12F1-428F-8D24-4F4FBEDFAECD}"/>
    <cellStyle name="vRedDwn2 2 3" xfId="18062" xr:uid="{BF370D94-292F-406A-83FE-AE53E0767243}"/>
    <cellStyle name="vRedDwn2 2 3 10" xfId="37590" xr:uid="{100B572E-DC9F-4346-8184-497C5FB93784}"/>
    <cellStyle name="vRedDwn2 2 3 2" xfId="18063" xr:uid="{F71A60DD-C434-4823-B444-886F5A7E2652}"/>
    <cellStyle name="vRedDwn2 2 3 2 2" xfId="37591" xr:uid="{6DE8EC01-3491-43F7-8F95-830A265059E7}"/>
    <cellStyle name="vRedDwn2 2 3 3" xfId="18064" xr:uid="{318F54B5-75A1-4630-A2D4-A9D8A124CC10}"/>
    <cellStyle name="vRedDwn2 2 3 3 2" xfId="37592" xr:uid="{FBC1677C-B2DE-4D2F-BC06-56DD50547B53}"/>
    <cellStyle name="vRedDwn2 2 3 4" xfId="18065" xr:uid="{2FF7D561-50D7-485D-B94E-3D6295627337}"/>
    <cellStyle name="vRedDwn2 2 3 4 2" xfId="37593" xr:uid="{E3D2010F-A22A-4EA7-806F-D5BB2C03A181}"/>
    <cellStyle name="vRedDwn2 2 3 5" xfId="18066" xr:uid="{3B4A3ECF-946C-4968-8605-871DE57CB01F}"/>
    <cellStyle name="vRedDwn2 2 3 5 2" xfId="37594" xr:uid="{D5A052E4-A2DC-41A6-B088-A78ADAB744C9}"/>
    <cellStyle name="vRedDwn2 2 3 6" xfId="18067" xr:uid="{4713CFB8-BD61-4C54-96CE-4A54E6755F87}"/>
    <cellStyle name="vRedDwn2 2 3 6 2" xfId="37595" xr:uid="{B9E4A6B2-8F7A-47FB-BA64-DBDFC41E5984}"/>
    <cellStyle name="vRedDwn2 2 3 7" xfId="18068" xr:uid="{7204301C-B187-48FE-9DE8-3BAC56383E97}"/>
    <cellStyle name="vRedDwn2 2 3 7 2" xfId="37596" xr:uid="{A7C580C7-1653-4EBC-AB26-54841B31E1B9}"/>
    <cellStyle name="vRedDwn2 2 3 8" xfId="18069" xr:uid="{4167A2B3-513A-4B65-A733-6F951888F4BC}"/>
    <cellStyle name="vRedDwn2 2 3 8 2" xfId="37597" xr:uid="{619258B2-1393-494F-A0F7-03B3C5F08771}"/>
    <cellStyle name="vRedDwn2 2 3 9" xfId="18070" xr:uid="{4599C598-1E73-4867-A05A-28AEA7C14FC4}"/>
    <cellStyle name="vRedDwn2 2 3 9 2" xfId="37598" xr:uid="{D66F5C10-C634-473E-87FF-9EEC127582E6}"/>
    <cellStyle name="vRedDwn2 2 4" xfId="18071" xr:uid="{326AAF7D-2B8E-4DB0-BFD7-14101C6DF900}"/>
    <cellStyle name="vRedDwn2 2 4 2" xfId="37599" xr:uid="{1A694D44-7400-490A-BC6F-25A594C07A6A}"/>
    <cellStyle name="vRedDwn2 2 5" xfId="18072" xr:uid="{C24B0273-4A17-4372-8EC4-8D8A819B5A73}"/>
    <cellStyle name="vRedDwn2 2 5 2" xfId="37600" xr:uid="{2CACDDFC-DB2A-47FD-A4A0-6DC535694C69}"/>
    <cellStyle name="vRedDwn2 2 6" xfId="18073" xr:uid="{97CCB40C-4BFB-462B-881E-6511A6625163}"/>
    <cellStyle name="vRedDwn2 2 6 2" xfId="37601" xr:uid="{2F0E53DD-330A-4DCD-9E16-1B49481C7613}"/>
    <cellStyle name="vRedDwn2 2 7" xfId="18074" xr:uid="{32EF0841-794F-4212-B9A3-9581C06F0BA0}"/>
    <cellStyle name="vRedDwn2 2 7 2" xfId="37602" xr:uid="{9C8C9C52-F374-48D3-A5C8-869528DE5368}"/>
    <cellStyle name="vRedDwn2 2 8" xfId="18075" xr:uid="{1BF97200-DEB6-4B2B-9609-5F34483EFAD6}"/>
    <cellStyle name="vRedDwn2 2 8 2" xfId="37603" xr:uid="{AFDE890A-F015-42A8-8650-EF90DD47385A}"/>
    <cellStyle name="vRedDwn2 2 9" xfId="18076" xr:uid="{C3B4F894-13EC-4113-93BE-27F19668D1DE}"/>
    <cellStyle name="vRedDwn2 2 9 2" xfId="37604" xr:uid="{D6CCF741-E2D9-46D3-8AD1-0410564B7C69}"/>
    <cellStyle name="vRedDwn2 3" xfId="18077" xr:uid="{CF6EA470-CA9D-43F5-8345-D61766056654}"/>
    <cellStyle name="vRedDwn2 3 10" xfId="18078" xr:uid="{9473B145-F462-492E-B0F8-A0E9964A31EA}"/>
    <cellStyle name="vRedDwn2 3 10 2" xfId="37605" xr:uid="{5046EB9A-670F-466A-A939-EBCADC8829BE}"/>
    <cellStyle name="vRedDwn2 3 11" xfId="18079" xr:uid="{3B9C91DC-20EA-4998-B189-A8347E3AD358}"/>
    <cellStyle name="vRedDwn2 3 11 2" xfId="37606" xr:uid="{C0E64B98-A21D-4EEA-87B4-6335E7443659}"/>
    <cellStyle name="vRedDwn2 3 12" xfId="37607" xr:uid="{E11B5097-FB93-4343-A6BC-20C793E01A7C}"/>
    <cellStyle name="vRedDwn2 3 2" xfId="18080" xr:uid="{E5DBBB03-EFEE-4F54-AF50-FD24E4D31F1E}"/>
    <cellStyle name="vRedDwn2 3 2 10" xfId="18081" xr:uid="{40E63695-2073-48F7-BE0D-7F24CE89D5B4}"/>
    <cellStyle name="vRedDwn2 3 2 10 2" xfId="37608" xr:uid="{EF3FF76D-84A6-4FE1-A568-27CCD8F17D51}"/>
    <cellStyle name="vRedDwn2 3 2 11" xfId="37609" xr:uid="{4D4328CF-2C4D-4DC3-9905-766474A087D2}"/>
    <cellStyle name="vRedDwn2 3 2 2" xfId="18082" xr:uid="{8B6F0A48-B7E3-47EE-A3F4-211B1E95154A}"/>
    <cellStyle name="vRedDwn2 3 2 2 10" xfId="37610" xr:uid="{777B0539-8DF9-405B-BD6C-684294C323B4}"/>
    <cellStyle name="vRedDwn2 3 2 2 2" xfId="18083" xr:uid="{F27FD58B-3A10-4326-B460-0C45E6AA6EF6}"/>
    <cellStyle name="vRedDwn2 3 2 2 2 2" xfId="37611" xr:uid="{FE51496D-00DA-4259-A5D3-647F500C383B}"/>
    <cellStyle name="vRedDwn2 3 2 2 3" xfId="18084" xr:uid="{0CFF9FC6-1D48-464F-99BC-6BBE7227DFE7}"/>
    <cellStyle name="vRedDwn2 3 2 2 3 2" xfId="37612" xr:uid="{7CBB93CE-C4A0-429A-AC58-25C464C0B53C}"/>
    <cellStyle name="vRedDwn2 3 2 2 4" xfId="18085" xr:uid="{4C3F893D-A60B-44DC-9545-A6E93C75F678}"/>
    <cellStyle name="vRedDwn2 3 2 2 4 2" xfId="37613" xr:uid="{62B975F0-29D7-49A9-937A-FF4E977F74D2}"/>
    <cellStyle name="vRedDwn2 3 2 2 5" xfId="18086" xr:uid="{D9D35B9B-5E9B-4287-91F4-87A6A7047B37}"/>
    <cellStyle name="vRedDwn2 3 2 2 5 2" xfId="37614" xr:uid="{65D08C79-364E-4C34-AA97-E4F882086EB6}"/>
    <cellStyle name="vRedDwn2 3 2 2 6" xfId="18087" xr:uid="{8936935B-37A1-4762-893B-1894960B981A}"/>
    <cellStyle name="vRedDwn2 3 2 2 6 2" xfId="37615" xr:uid="{4F3BE1B4-9962-4A79-9D9B-01A6140C56D5}"/>
    <cellStyle name="vRedDwn2 3 2 2 7" xfId="18088" xr:uid="{2D6509DE-A95F-4025-8C04-718C75F65AF1}"/>
    <cellStyle name="vRedDwn2 3 2 2 7 2" xfId="37616" xr:uid="{967F229E-ADD5-4730-9EEE-E906A5F0B313}"/>
    <cellStyle name="vRedDwn2 3 2 2 8" xfId="18089" xr:uid="{A36A1551-C91B-4C83-88A1-2C14E071D838}"/>
    <cellStyle name="vRedDwn2 3 2 2 8 2" xfId="37617" xr:uid="{2155CD07-722E-44AF-8626-D655F81AA171}"/>
    <cellStyle name="vRedDwn2 3 2 2 9" xfId="18090" xr:uid="{554427AA-7EDD-432D-A7D9-74977BF081DB}"/>
    <cellStyle name="vRedDwn2 3 2 2 9 2" xfId="37618" xr:uid="{26ABF196-BD4C-45BC-83CF-98F2B4C9909B}"/>
    <cellStyle name="vRedDwn2 3 2 3" xfId="18091" xr:uid="{45078BDC-B9A6-4443-AFE6-613D5D7439E3}"/>
    <cellStyle name="vRedDwn2 3 2 3 2" xfId="37619" xr:uid="{DE70F4F7-DD4B-4952-A13D-AC6A7F072A3B}"/>
    <cellStyle name="vRedDwn2 3 2 4" xfId="18092" xr:uid="{1CE8B3AF-1A1D-4D9C-95BF-62FFD1A1A083}"/>
    <cellStyle name="vRedDwn2 3 2 4 2" xfId="37620" xr:uid="{621702E8-393E-4E1E-8F7A-40B72979836B}"/>
    <cellStyle name="vRedDwn2 3 2 5" xfId="18093" xr:uid="{5A42D74A-1D22-4A4D-9D31-402BEA79D424}"/>
    <cellStyle name="vRedDwn2 3 2 5 2" xfId="37621" xr:uid="{8FBF93CB-4254-4D07-961C-9AA917F139D2}"/>
    <cellStyle name="vRedDwn2 3 2 6" xfId="18094" xr:uid="{A299AC65-D612-44ED-B38A-EEFAA235FA3B}"/>
    <cellStyle name="vRedDwn2 3 2 6 2" xfId="37622" xr:uid="{1370A0D3-5C6A-44BD-8744-B73955DA7C50}"/>
    <cellStyle name="vRedDwn2 3 2 7" xfId="18095" xr:uid="{C2C995D3-1A02-49DF-86DE-7D30CC6AC084}"/>
    <cellStyle name="vRedDwn2 3 2 7 2" xfId="37623" xr:uid="{6DD28A46-4C97-4DA7-825A-BA5060922248}"/>
    <cellStyle name="vRedDwn2 3 2 8" xfId="18096" xr:uid="{DCF31393-67F8-42B6-848C-AF6486A01FB0}"/>
    <cellStyle name="vRedDwn2 3 2 8 2" xfId="37624" xr:uid="{E43A0EF5-AD80-4DDD-8D75-33111C756C0F}"/>
    <cellStyle name="vRedDwn2 3 2 9" xfId="18097" xr:uid="{A9499951-DC9F-4C31-8BA4-7D967926D3E5}"/>
    <cellStyle name="vRedDwn2 3 2 9 2" xfId="37625" xr:uid="{86E60A6C-99C7-492A-AFB1-33524A6B1CE2}"/>
    <cellStyle name="vRedDwn2 3 3" xfId="18098" xr:uid="{D74EC000-51FD-466D-B663-DE06F0683709}"/>
    <cellStyle name="vRedDwn2 3 3 10" xfId="37626" xr:uid="{AD1ED2C0-DF80-4BCD-9DD7-C4D24D1C6623}"/>
    <cellStyle name="vRedDwn2 3 3 2" xfId="18099" xr:uid="{3A88373C-CAA3-4923-8465-E45E70C6B2D8}"/>
    <cellStyle name="vRedDwn2 3 3 2 2" xfId="37627" xr:uid="{1412271A-21FF-48F8-87CC-8EC4484DE510}"/>
    <cellStyle name="vRedDwn2 3 3 3" xfId="18100" xr:uid="{D46360FC-12E8-447B-A65B-48FDCA10E9A9}"/>
    <cellStyle name="vRedDwn2 3 3 3 2" xfId="37628" xr:uid="{23CA715C-5C79-4602-8DB4-21822AC4C054}"/>
    <cellStyle name="vRedDwn2 3 3 4" xfId="18101" xr:uid="{14FC8766-0205-405C-A5BC-76A04E80E1D1}"/>
    <cellStyle name="vRedDwn2 3 3 4 2" xfId="37629" xr:uid="{66E5D747-8990-43BB-A027-7F70E0096811}"/>
    <cellStyle name="vRedDwn2 3 3 5" xfId="18102" xr:uid="{92EFC087-5F8C-42AE-9F86-B08355C72941}"/>
    <cellStyle name="vRedDwn2 3 3 5 2" xfId="37630" xr:uid="{B3163CC5-0911-41A2-8972-B8ED3DEC5F2E}"/>
    <cellStyle name="vRedDwn2 3 3 6" xfId="18103" xr:uid="{E215C8DE-734D-46A4-A0B4-B95D9797D5FA}"/>
    <cellStyle name="vRedDwn2 3 3 6 2" xfId="37631" xr:uid="{DB411DF8-5CE3-4AC3-A87B-6B49501F7059}"/>
    <cellStyle name="vRedDwn2 3 3 7" xfId="18104" xr:uid="{703D61E1-9254-4AA3-8AB4-4F463A3DAF63}"/>
    <cellStyle name="vRedDwn2 3 3 7 2" xfId="37632" xr:uid="{41EEEA6A-9292-4313-8380-5D7215BB5EA1}"/>
    <cellStyle name="vRedDwn2 3 3 8" xfId="18105" xr:uid="{0D85E0FA-D8E3-46CF-BF09-944BA3745663}"/>
    <cellStyle name="vRedDwn2 3 3 8 2" xfId="37633" xr:uid="{D6581B36-6F53-467C-8572-48014E82DC94}"/>
    <cellStyle name="vRedDwn2 3 3 9" xfId="18106" xr:uid="{15007DAD-1910-412A-97C8-3BADB98C01DB}"/>
    <cellStyle name="vRedDwn2 3 3 9 2" xfId="37634" xr:uid="{3BCFADD1-8FA2-48CF-AF48-1E819453B915}"/>
    <cellStyle name="vRedDwn2 3 4" xfId="18107" xr:uid="{04E451C1-1401-48C1-8E22-767C7E4AD1EE}"/>
    <cellStyle name="vRedDwn2 3 4 2" xfId="37635" xr:uid="{61204680-FA6B-440D-8225-7CEF5C8D7045}"/>
    <cellStyle name="vRedDwn2 3 5" xfId="18108" xr:uid="{07E70E7B-D347-45BC-9247-F237D80854F3}"/>
    <cellStyle name="vRedDwn2 3 5 2" xfId="37636" xr:uid="{2253078B-DF2B-47FF-8400-FC69D883E43F}"/>
    <cellStyle name="vRedDwn2 3 6" xfId="18109" xr:uid="{DC70B944-3F10-46E1-AFAA-FE5416D8932C}"/>
    <cellStyle name="vRedDwn2 3 6 2" xfId="37637" xr:uid="{8DE7D178-734C-45B1-A091-EFA45F64842F}"/>
    <cellStyle name="vRedDwn2 3 7" xfId="18110" xr:uid="{BF3217E5-909D-48B0-8022-09F1D4450306}"/>
    <cellStyle name="vRedDwn2 3 7 2" xfId="37638" xr:uid="{B057A234-4D11-4402-8D4F-4A855A3B718C}"/>
    <cellStyle name="vRedDwn2 3 8" xfId="18111" xr:uid="{F468EF2A-57E6-42EF-B1AD-22A5FA8D213E}"/>
    <cellStyle name="vRedDwn2 3 8 2" xfId="37639" xr:uid="{345A332A-C44B-4659-86B4-F14C41BFB315}"/>
    <cellStyle name="vRedDwn2 3 9" xfId="18112" xr:uid="{CD621A72-DA8E-41EB-BB69-46F456D2A0BD}"/>
    <cellStyle name="vRedDwn2 3 9 2" xfId="37640" xr:uid="{F89A3BE3-4716-4E3C-B67D-BA83086F1F01}"/>
    <cellStyle name="vRedDwn2 4" xfId="18113" xr:uid="{90F26C0C-C3DC-4ACF-AA3C-142E7C546F50}"/>
    <cellStyle name="vRedDwn2 4 10" xfId="18114" xr:uid="{7C4881C5-8536-4090-B4CB-DD80C8EA3ED4}"/>
    <cellStyle name="vRedDwn2 4 10 2" xfId="37641" xr:uid="{AB8A3BD9-BE3F-4C7C-BF49-78C48670AD27}"/>
    <cellStyle name="vRedDwn2 4 11" xfId="37642" xr:uid="{B673BFA5-8930-42D5-BD42-F2BD2253C865}"/>
    <cellStyle name="vRedDwn2 4 2" xfId="18115" xr:uid="{7BFCD5EB-694B-423C-B0EC-8834AF50563C}"/>
    <cellStyle name="vRedDwn2 4 2 10" xfId="37643" xr:uid="{2DFDA450-BC37-4F89-9165-98FA760188A7}"/>
    <cellStyle name="vRedDwn2 4 2 2" xfId="18116" xr:uid="{59C1CBE0-EC15-4B63-9661-3AA4E3180238}"/>
    <cellStyle name="vRedDwn2 4 2 2 2" xfId="37644" xr:uid="{3BB39B03-7402-4A2F-911F-79F2964C4852}"/>
    <cellStyle name="vRedDwn2 4 2 3" xfId="18117" xr:uid="{93373155-6DA3-46C9-B078-85BB0D58D670}"/>
    <cellStyle name="vRedDwn2 4 2 3 2" xfId="37645" xr:uid="{E2416753-66AF-41DC-9D7C-371DD9D6A7F9}"/>
    <cellStyle name="vRedDwn2 4 2 4" xfId="18118" xr:uid="{9A0FA2F8-673C-4853-B64A-563A07C435A5}"/>
    <cellStyle name="vRedDwn2 4 2 4 2" xfId="37646" xr:uid="{2332BAF2-A7F3-4B4E-B4E0-EDB7F452865E}"/>
    <cellStyle name="vRedDwn2 4 2 5" xfId="18119" xr:uid="{51420B73-1FA4-4FC1-AC4E-745FB11238F1}"/>
    <cellStyle name="vRedDwn2 4 2 5 2" xfId="37647" xr:uid="{441B778A-C908-4398-9A55-275B44F5AB2F}"/>
    <cellStyle name="vRedDwn2 4 2 6" xfId="18120" xr:uid="{8D6A0556-0254-4E80-894A-F0936BB41D12}"/>
    <cellStyle name="vRedDwn2 4 2 6 2" xfId="37648" xr:uid="{1FF67470-EF1B-41BB-BAB3-5C26A1AC2D90}"/>
    <cellStyle name="vRedDwn2 4 2 7" xfId="18121" xr:uid="{13E82AAF-BD9F-4A17-8482-BC1A41217421}"/>
    <cellStyle name="vRedDwn2 4 2 7 2" xfId="37649" xr:uid="{594A194A-88BC-49BF-908D-A0DF0339BE6B}"/>
    <cellStyle name="vRedDwn2 4 2 8" xfId="18122" xr:uid="{1F0D412E-A8AD-4A06-A26F-728793CBEBFE}"/>
    <cellStyle name="vRedDwn2 4 2 8 2" xfId="37650" xr:uid="{26692D34-2EFD-4511-AAFB-4B296C48B8CF}"/>
    <cellStyle name="vRedDwn2 4 2 9" xfId="18123" xr:uid="{E6117E9C-E976-41AF-9C87-DA996F15C22D}"/>
    <cellStyle name="vRedDwn2 4 2 9 2" xfId="37651" xr:uid="{BE33E48C-314C-4898-8436-B249EFB11CAF}"/>
    <cellStyle name="vRedDwn2 4 3" xfId="18124" xr:uid="{C0263372-BC5D-46EE-8303-528F2297A161}"/>
    <cellStyle name="vRedDwn2 4 3 2" xfId="37652" xr:uid="{E3A46E45-6FC8-40C1-940D-2882B99E1B7D}"/>
    <cellStyle name="vRedDwn2 4 4" xfId="18125" xr:uid="{3BE0198B-5D2E-436F-AF69-733682F9DD78}"/>
    <cellStyle name="vRedDwn2 4 4 2" xfId="37653" xr:uid="{718433A2-2DCD-4D7B-BC93-28943ADB5CAE}"/>
    <cellStyle name="vRedDwn2 4 5" xfId="18126" xr:uid="{67379ED7-3A06-4657-9D07-7BEB98A0BCB6}"/>
    <cellStyle name="vRedDwn2 4 5 2" xfId="37654" xr:uid="{BFB826A8-FF9B-4160-B7F1-9E7CC6D106BA}"/>
    <cellStyle name="vRedDwn2 4 6" xfId="18127" xr:uid="{A87CC7F1-0991-46EF-9E85-5966EAE34F30}"/>
    <cellStyle name="vRedDwn2 4 6 2" xfId="37655" xr:uid="{7F4F45EF-9312-4B4F-AEED-D158A0A65107}"/>
    <cellStyle name="vRedDwn2 4 7" xfId="18128" xr:uid="{09E7C862-D3F4-4AA8-8F94-E524C708FDE5}"/>
    <cellStyle name="vRedDwn2 4 7 2" xfId="37656" xr:uid="{D1E37471-0236-45FC-8AB2-204B81FA5F2C}"/>
    <cellStyle name="vRedDwn2 4 8" xfId="18129" xr:uid="{4F474B1A-BF92-4EFD-A7EF-6FE14F77DB9C}"/>
    <cellStyle name="vRedDwn2 4 8 2" xfId="37657" xr:uid="{00D55056-B58F-44B5-8501-7DB7E8BDB72F}"/>
    <cellStyle name="vRedDwn2 4 9" xfId="18130" xr:uid="{CE30072C-3EE0-4366-98F5-DFEBCC56B2EF}"/>
    <cellStyle name="vRedDwn2 4 9 2" xfId="37658" xr:uid="{B7E37BEF-89A9-48FD-A6B1-6DDD710AF5B5}"/>
    <cellStyle name="vRedDwn2 5" xfId="18131" xr:uid="{CFF0F0D0-A9E1-49CC-8B6D-252D69843FF8}"/>
    <cellStyle name="vRedDwn2 5 10" xfId="37659" xr:uid="{A40E153C-BEC8-420A-958F-3C6599BA2BDD}"/>
    <cellStyle name="vRedDwn2 5 2" xfId="18132" xr:uid="{5763FA3A-B0EB-4DF8-AD13-2866C39C6F71}"/>
    <cellStyle name="vRedDwn2 5 2 2" xfId="37660" xr:uid="{58DF16FD-A773-47AD-9C0D-9647A7EC9991}"/>
    <cellStyle name="vRedDwn2 5 3" xfId="18133" xr:uid="{0AEF567A-AA3E-498C-BD93-97B81B078D49}"/>
    <cellStyle name="vRedDwn2 5 3 2" xfId="37661" xr:uid="{656E2C6C-2D3C-4897-B16F-98E1D32250E4}"/>
    <cellStyle name="vRedDwn2 5 4" xfId="18134" xr:uid="{CE162137-167E-4D07-B252-FB38AE845BF6}"/>
    <cellStyle name="vRedDwn2 5 4 2" xfId="37662" xr:uid="{97640F24-BF2C-4194-BC61-F092C97EAAA1}"/>
    <cellStyle name="vRedDwn2 5 5" xfId="18135" xr:uid="{FB67AFD7-5535-43A7-A8EA-30674CD6B3CB}"/>
    <cellStyle name="vRedDwn2 5 5 2" xfId="37663" xr:uid="{E75EBA8F-131D-4D96-A7CC-81388D13E929}"/>
    <cellStyle name="vRedDwn2 5 6" xfId="18136" xr:uid="{58B90D93-F76B-41F4-979C-6A6545422939}"/>
    <cellStyle name="vRedDwn2 5 6 2" xfId="37664" xr:uid="{0508EBBF-B078-4546-83C9-4FA97948E2A1}"/>
    <cellStyle name="vRedDwn2 5 7" xfId="18137" xr:uid="{0CEC1306-1C6A-4A8E-A966-1C6ABFACA53E}"/>
    <cellStyle name="vRedDwn2 5 7 2" xfId="37665" xr:uid="{DFCB4686-9838-41E4-A578-6F7841F82CEB}"/>
    <cellStyle name="vRedDwn2 5 8" xfId="18138" xr:uid="{B98A1F27-D37B-4577-B180-4902173D7ADC}"/>
    <cellStyle name="vRedDwn2 5 8 2" xfId="37666" xr:uid="{E82FDA64-B427-43DC-98E3-B0BAAB7A2868}"/>
    <cellStyle name="vRedDwn2 5 9" xfId="18139" xr:uid="{6AF9C57A-DAD4-42A7-B079-DA39810268AE}"/>
    <cellStyle name="vRedDwn2 5 9 2" xfId="37667" xr:uid="{AB9F12F2-8E29-47C7-A190-B93A097186C7}"/>
    <cellStyle name="vRedDwn2 6" xfId="18140" xr:uid="{5CDDEF9B-4BFF-401A-964C-17A9F73B157E}"/>
    <cellStyle name="vRedDwn2 6 2" xfId="37668" xr:uid="{532BD598-5526-4320-89C3-90C8A0B0890B}"/>
    <cellStyle name="vRedDwn2 7" xfId="18141" xr:uid="{E09E3103-E146-4A48-B95A-81849B3281BD}"/>
    <cellStyle name="vRedDwn2 7 2" xfId="37669" xr:uid="{185D22C4-D000-4DC5-A2F4-498222E7C050}"/>
    <cellStyle name="vRedDwn2 8" xfId="18142" xr:uid="{A90C76CA-D5D3-46E5-BD21-88C0B98CDEA2}"/>
    <cellStyle name="vRedDwn2 8 2" xfId="37670" xr:uid="{21482EDB-B800-446B-9065-BA4369C3A7EB}"/>
    <cellStyle name="vRedDwn2 9" xfId="18143" xr:uid="{A8EF8825-67FE-47AB-9A50-87C75ABCDF07}"/>
    <cellStyle name="vRedDwn2 9 2" xfId="37671" xr:uid="{64415785-982A-469E-B02E-46F790A3BC6E}"/>
    <cellStyle name="vRedUp" xfId="505" xr:uid="{9770F995-E888-45B9-AF68-A854E2B796C3}"/>
    <cellStyle name="vRedUp 10" xfId="18144" xr:uid="{AF136370-D8CF-4BAC-A335-0109B561E302}"/>
    <cellStyle name="vRedUp 10 2" xfId="37672" xr:uid="{422C5C45-3937-4E87-A04B-6D726E05576E}"/>
    <cellStyle name="vRedUp 11" xfId="18145" xr:uid="{08103101-E2C5-4E63-8A2F-F7A0CAFF6C63}"/>
    <cellStyle name="vRedUp 11 2" xfId="37673" xr:uid="{8FC8A08D-F7FF-4B8A-800D-A19CCA0F6EBE}"/>
    <cellStyle name="vRedUp 12" xfId="18146" xr:uid="{CD066970-6803-44C4-A863-B9D37A3F8EDB}"/>
    <cellStyle name="vRedUp 12 2" xfId="37674" xr:uid="{DD19FB7C-5214-404A-A5A7-51F2C07C4A49}"/>
    <cellStyle name="vRedUp 13" xfId="37675" xr:uid="{48A9FFF3-3428-4C59-997E-75948AA0931F}"/>
    <cellStyle name="vRedUp 2" xfId="18147" xr:uid="{9A45158E-CEF5-48B8-93C0-D0C7285CCC5E}"/>
    <cellStyle name="vRedUp 2 10" xfId="18148" xr:uid="{F3F15B08-EF03-4E6E-8E15-BF6A19553DD1}"/>
    <cellStyle name="vRedUp 2 10 2" xfId="37676" xr:uid="{391DEF45-DE3A-44BC-B8CE-C1CA35C23310}"/>
    <cellStyle name="vRedUp 2 11" xfId="18149" xr:uid="{88AECDA3-9969-4D5D-B1B9-780F7802C02C}"/>
    <cellStyle name="vRedUp 2 11 2" xfId="37677" xr:uid="{B9C7EC22-CC63-4C2E-858C-A69992043C95}"/>
    <cellStyle name="vRedUp 2 12" xfId="37678" xr:uid="{F86C653A-077D-45BF-8B2B-6834CB72A397}"/>
    <cellStyle name="vRedUp 2 2" xfId="18150" xr:uid="{53F97381-5843-4408-913A-71A0062EA95E}"/>
    <cellStyle name="vRedUp 2 2 10" xfId="18151" xr:uid="{7EB36CC6-891C-40D0-B90E-E2627270380E}"/>
    <cellStyle name="vRedUp 2 2 10 2" xfId="37679" xr:uid="{B27A13F4-B80C-4832-8391-F479A6676DFE}"/>
    <cellStyle name="vRedUp 2 2 11" xfId="37680" xr:uid="{6D455081-6789-49C4-A5E9-116495C017A6}"/>
    <cellStyle name="vRedUp 2 2 2" xfId="18152" xr:uid="{F891621C-A358-471A-8D2E-A472AF365FD2}"/>
    <cellStyle name="vRedUp 2 2 2 10" xfId="37681" xr:uid="{562CCCD0-B001-470D-B186-155F4EF5161B}"/>
    <cellStyle name="vRedUp 2 2 2 2" xfId="18153" xr:uid="{938B1B6C-2464-429E-9AC1-F56B0ED19481}"/>
    <cellStyle name="vRedUp 2 2 2 2 2" xfId="37682" xr:uid="{7DF777C5-1C9E-4237-859C-5DD5B5744B5A}"/>
    <cellStyle name="vRedUp 2 2 2 3" xfId="18154" xr:uid="{92327477-E250-4540-9056-74937BF46962}"/>
    <cellStyle name="vRedUp 2 2 2 3 2" xfId="37683" xr:uid="{97A455E9-DB5E-4E39-A098-A3CD0C46B1AE}"/>
    <cellStyle name="vRedUp 2 2 2 4" xfId="18155" xr:uid="{83F8FA8E-D5E4-40A2-8343-AEE6F012EBD3}"/>
    <cellStyle name="vRedUp 2 2 2 4 2" xfId="37684" xr:uid="{32A7934E-7366-4E79-9284-5A7BAB3DD637}"/>
    <cellStyle name="vRedUp 2 2 2 5" xfId="18156" xr:uid="{8531E59A-57D2-4016-A6F6-7513145B95CD}"/>
    <cellStyle name="vRedUp 2 2 2 5 2" xfId="37685" xr:uid="{90F34920-94B6-4D52-AB77-9125A4ABAE34}"/>
    <cellStyle name="vRedUp 2 2 2 6" xfId="18157" xr:uid="{CFEC9387-EFF9-4A01-B778-0A155E21AE2E}"/>
    <cellStyle name="vRedUp 2 2 2 6 2" xfId="37686" xr:uid="{32FBC8AB-BBBF-4976-AC62-A1BD335D8B9D}"/>
    <cellStyle name="vRedUp 2 2 2 7" xfId="18158" xr:uid="{9FEE286F-388A-4C50-A959-EBFA981ABB9C}"/>
    <cellStyle name="vRedUp 2 2 2 7 2" xfId="37687" xr:uid="{BFD4D350-A9B5-4FB7-8AD4-04361925C251}"/>
    <cellStyle name="vRedUp 2 2 2 8" xfId="18159" xr:uid="{06057F4C-FB56-4D2B-8F27-B907DB8AD22E}"/>
    <cellStyle name="vRedUp 2 2 2 8 2" xfId="37688" xr:uid="{F0385C24-B4C5-42C8-8913-3CE079F960C9}"/>
    <cellStyle name="vRedUp 2 2 2 9" xfId="18160" xr:uid="{74F50B3B-72A2-467A-AA82-2ACFE9B3BBAB}"/>
    <cellStyle name="vRedUp 2 2 2 9 2" xfId="37689" xr:uid="{68302C4A-EE32-4064-A1E8-280B9D0841DE}"/>
    <cellStyle name="vRedUp 2 2 3" xfId="18161" xr:uid="{B48BBB2B-EFF5-4AA2-908B-7C11EFC5F5A0}"/>
    <cellStyle name="vRedUp 2 2 3 2" xfId="37690" xr:uid="{EB240D0E-54F4-4041-9C39-FD08179CC641}"/>
    <cellStyle name="vRedUp 2 2 4" xfId="18162" xr:uid="{9312156B-F84C-46D5-9B2A-98E71DDF448B}"/>
    <cellStyle name="vRedUp 2 2 4 2" xfId="37691" xr:uid="{CC5B71DE-28C9-4821-A4BD-9CC9706AFE0F}"/>
    <cellStyle name="vRedUp 2 2 5" xfId="18163" xr:uid="{FA10407E-3C10-4FC5-B0A2-39EAA1D411C2}"/>
    <cellStyle name="vRedUp 2 2 5 2" xfId="37692" xr:uid="{247B400E-644D-4499-9F21-F2E25A03C6CA}"/>
    <cellStyle name="vRedUp 2 2 6" xfId="18164" xr:uid="{169F1ABA-6254-4B9E-B192-980EAFAA0ADD}"/>
    <cellStyle name="vRedUp 2 2 6 2" xfId="37693" xr:uid="{C6FAA83C-4042-4F9D-BD59-E01063B5F6BB}"/>
    <cellStyle name="vRedUp 2 2 7" xfId="18165" xr:uid="{818C7F81-2830-428A-8CB5-8289A8CC2A08}"/>
    <cellStyle name="vRedUp 2 2 7 2" xfId="37694" xr:uid="{449922B0-D425-4670-8A74-2AC3BB8B6F15}"/>
    <cellStyle name="vRedUp 2 2 8" xfId="18166" xr:uid="{D0DD8260-CC76-4789-AA17-FA1E40C556F5}"/>
    <cellStyle name="vRedUp 2 2 8 2" xfId="37695" xr:uid="{D94C1AA5-48A4-4689-8CBA-DD029802A70D}"/>
    <cellStyle name="vRedUp 2 2 9" xfId="18167" xr:uid="{8969F03A-D73A-4A08-B6A1-EE07CC0F5472}"/>
    <cellStyle name="vRedUp 2 2 9 2" xfId="37696" xr:uid="{3E545610-7938-41B3-A7D8-AB1E1B19E663}"/>
    <cellStyle name="vRedUp 2 3" xfId="18168" xr:uid="{B4D36E26-15E9-43C6-8A75-A5B4718BE5F3}"/>
    <cellStyle name="vRedUp 2 3 10" xfId="37697" xr:uid="{96BD7728-C3E4-4350-AA59-8999D2A17790}"/>
    <cellStyle name="vRedUp 2 3 2" xfId="18169" xr:uid="{37BB845B-486E-4BB8-AB86-87B779C6DFED}"/>
    <cellStyle name="vRedUp 2 3 2 2" xfId="37698" xr:uid="{6D21F410-40F9-430D-B428-3D3D55C2CE17}"/>
    <cellStyle name="vRedUp 2 3 3" xfId="18170" xr:uid="{563EE1BE-242E-4977-B1E2-BB90F57013BC}"/>
    <cellStyle name="vRedUp 2 3 3 2" xfId="37699" xr:uid="{2F0ECF86-A49A-433D-8B58-A5C04E6CB36B}"/>
    <cellStyle name="vRedUp 2 3 4" xfId="18171" xr:uid="{4FA32CA5-6EB2-48C2-BA25-CA954656AB57}"/>
    <cellStyle name="vRedUp 2 3 4 2" xfId="37700" xr:uid="{529890F7-7EFD-4A5E-9F44-C1FD5AB6FB87}"/>
    <cellStyle name="vRedUp 2 3 5" xfId="18172" xr:uid="{872B41F7-27DB-4025-9D47-949D24E7EAE3}"/>
    <cellStyle name="vRedUp 2 3 5 2" xfId="37701" xr:uid="{6AED5610-A45B-4BD7-A792-96BC4674C125}"/>
    <cellStyle name="vRedUp 2 3 6" xfId="18173" xr:uid="{C2C1E7C6-1EAE-444C-8326-F09169501639}"/>
    <cellStyle name="vRedUp 2 3 6 2" xfId="37702" xr:uid="{5F53A304-61C1-4652-A634-CA70FCE105A2}"/>
    <cellStyle name="vRedUp 2 3 7" xfId="18174" xr:uid="{773342DB-85A2-481F-ACA7-586B8DFAEECA}"/>
    <cellStyle name="vRedUp 2 3 7 2" xfId="37703" xr:uid="{AABA2849-7295-45F7-BBD9-9324FE284087}"/>
    <cellStyle name="vRedUp 2 3 8" xfId="18175" xr:uid="{6982462A-5D3E-4EAB-BFEE-77D41FE8E92B}"/>
    <cellStyle name="vRedUp 2 3 8 2" xfId="37704" xr:uid="{3E3E5301-D935-41E9-B739-034499DAA9F6}"/>
    <cellStyle name="vRedUp 2 3 9" xfId="18176" xr:uid="{F90E5ADA-6179-4085-8189-615BD1E67A46}"/>
    <cellStyle name="vRedUp 2 3 9 2" xfId="37705" xr:uid="{D76978AC-9F77-4881-B532-AB1D514E1408}"/>
    <cellStyle name="vRedUp 2 4" xfId="18177" xr:uid="{EA45F3C2-E611-4B41-8F0E-D8CF32CE429F}"/>
    <cellStyle name="vRedUp 2 4 2" xfId="37706" xr:uid="{F2E24F91-902C-4A1B-A22B-C96683A7F7E9}"/>
    <cellStyle name="vRedUp 2 5" xfId="18178" xr:uid="{C49941CF-231C-45D6-A255-323274796BF4}"/>
    <cellStyle name="vRedUp 2 5 2" xfId="37707" xr:uid="{94FFAE3B-E1FC-4448-87ED-7978F025FFFE}"/>
    <cellStyle name="vRedUp 2 6" xfId="18179" xr:uid="{D34BFFFC-775A-47BE-A841-BD20CF83AB9E}"/>
    <cellStyle name="vRedUp 2 6 2" xfId="37708" xr:uid="{7E1C86BD-02B0-4F03-9271-CE3497525324}"/>
    <cellStyle name="vRedUp 2 7" xfId="18180" xr:uid="{8E06C90C-809F-412A-9AA5-19DCEC3E2B87}"/>
    <cellStyle name="vRedUp 2 7 2" xfId="37709" xr:uid="{61BD2C94-2BAB-4F95-ADD6-78C04E95FF57}"/>
    <cellStyle name="vRedUp 2 8" xfId="18181" xr:uid="{5D59CBE5-9D28-4B43-BA9A-36AA9D984D5D}"/>
    <cellStyle name="vRedUp 2 8 2" xfId="37710" xr:uid="{DD551C92-0E06-4DEF-AF5C-DBC083417467}"/>
    <cellStyle name="vRedUp 2 9" xfId="18182" xr:uid="{2F69B88C-1F2B-44B3-ACAC-008686344AD4}"/>
    <cellStyle name="vRedUp 2 9 2" xfId="37711" xr:uid="{2F8EFEDE-A6DB-4DBC-BF6F-D09150EA3AEB}"/>
    <cellStyle name="vRedUp 3" xfId="18183" xr:uid="{815F610D-783A-4534-8EC8-440DD2047194}"/>
    <cellStyle name="vRedUp 3 10" xfId="18184" xr:uid="{660C62B6-F361-449F-8332-81621E456DD8}"/>
    <cellStyle name="vRedUp 3 10 2" xfId="37712" xr:uid="{74F79544-C6D0-4365-A53D-CD9A945B6504}"/>
    <cellStyle name="vRedUp 3 11" xfId="18185" xr:uid="{328D253C-7227-40D0-85AA-0AE90DB69DCD}"/>
    <cellStyle name="vRedUp 3 11 2" xfId="37713" xr:uid="{FC717B54-804B-46EB-B7AA-F454670ACF56}"/>
    <cellStyle name="vRedUp 3 12" xfId="37714" xr:uid="{8EBAEC35-2679-4536-BFBA-EC4B15DE1C3D}"/>
    <cellStyle name="vRedUp 3 2" xfId="18186" xr:uid="{545B5BA8-63B9-4D31-A208-B935ECC67398}"/>
    <cellStyle name="vRedUp 3 2 10" xfId="18187" xr:uid="{92872281-496F-4355-BC86-9C4A0FFEFF7C}"/>
    <cellStyle name="vRedUp 3 2 10 2" xfId="37715" xr:uid="{63C81928-8900-431A-9E9B-0D84380FF18B}"/>
    <cellStyle name="vRedUp 3 2 11" xfId="37716" xr:uid="{4C588026-83B9-47F8-A31F-6BEED7E77FAD}"/>
    <cellStyle name="vRedUp 3 2 2" xfId="18188" xr:uid="{19214643-065F-4DA1-9F10-FD0885735814}"/>
    <cellStyle name="vRedUp 3 2 2 10" xfId="37717" xr:uid="{C27000F0-2FFF-4DE3-AD09-F7DCC1455296}"/>
    <cellStyle name="vRedUp 3 2 2 2" xfId="18189" xr:uid="{1A6E8883-93A9-4DEE-9909-A0FD8201425B}"/>
    <cellStyle name="vRedUp 3 2 2 2 2" xfId="37718" xr:uid="{B8F0885D-7868-4894-9668-787181EF4256}"/>
    <cellStyle name="vRedUp 3 2 2 3" xfId="18190" xr:uid="{CEBE257E-A590-438C-902A-B35E787E45F6}"/>
    <cellStyle name="vRedUp 3 2 2 3 2" xfId="37719" xr:uid="{CBDE2107-AC85-43F2-BD2C-4088E4E68107}"/>
    <cellStyle name="vRedUp 3 2 2 4" xfId="18191" xr:uid="{6C3C80F9-08EF-46A7-ABDA-243ACFF0B32C}"/>
    <cellStyle name="vRedUp 3 2 2 4 2" xfId="37720" xr:uid="{16739CE5-C5FD-4A09-8D8C-211AF9E5969A}"/>
    <cellStyle name="vRedUp 3 2 2 5" xfId="18192" xr:uid="{ECE013F0-6DF1-4651-BB15-C4F94A2B73ED}"/>
    <cellStyle name="vRedUp 3 2 2 5 2" xfId="37721" xr:uid="{BCF54661-2402-4BDB-9EE1-6A459651A800}"/>
    <cellStyle name="vRedUp 3 2 2 6" xfId="18193" xr:uid="{DE73BF09-F0EC-4B66-BB9F-307EDF0EBB77}"/>
    <cellStyle name="vRedUp 3 2 2 6 2" xfId="37722" xr:uid="{9D3D7292-BCFD-4BA2-899F-70639EF815E1}"/>
    <cellStyle name="vRedUp 3 2 2 7" xfId="18194" xr:uid="{EDA7B670-9793-4983-B4F0-4EDD77ED2E8C}"/>
    <cellStyle name="vRedUp 3 2 2 7 2" xfId="37723" xr:uid="{FCA4B6E2-B3C7-4775-A485-9CE278FC30F3}"/>
    <cellStyle name="vRedUp 3 2 2 8" xfId="18195" xr:uid="{DDF74F00-87BB-46ED-A8B6-5F5EBD8BA10F}"/>
    <cellStyle name="vRedUp 3 2 2 8 2" xfId="37724" xr:uid="{9C8AC95C-4931-42E0-8FB5-D8818923B47C}"/>
    <cellStyle name="vRedUp 3 2 2 9" xfId="18196" xr:uid="{18261679-5423-4AB2-96D3-A655B8B1CDEF}"/>
    <cellStyle name="vRedUp 3 2 2 9 2" xfId="37725" xr:uid="{02E62108-AD39-4F6A-842E-C5B5A2F2A72C}"/>
    <cellStyle name="vRedUp 3 2 3" xfId="18197" xr:uid="{7292D71A-E29F-43AA-BD13-D88289641FEB}"/>
    <cellStyle name="vRedUp 3 2 3 2" xfId="37726" xr:uid="{8E44956C-0ABF-4791-A9BF-99453EEE8721}"/>
    <cellStyle name="vRedUp 3 2 4" xfId="18198" xr:uid="{E6EB83C7-7861-4889-A38C-BDFD5029D44E}"/>
    <cellStyle name="vRedUp 3 2 4 2" xfId="37727" xr:uid="{6E32E3A9-E7F8-489D-B47C-D87B451439A3}"/>
    <cellStyle name="vRedUp 3 2 5" xfId="18199" xr:uid="{C9E63180-B57C-4789-A079-7C2D0461B666}"/>
    <cellStyle name="vRedUp 3 2 5 2" xfId="37728" xr:uid="{99D4372A-4144-4104-89EC-C352C70170B2}"/>
    <cellStyle name="vRedUp 3 2 6" xfId="18200" xr:uid="{6694F9B6-79F7-4581-95E2-D1EA3EDA609A}"/>
    <cellStyle name="vRedUp 3 2 6 2" xfId="37729" xr:uid="{8B5A4F60-A2BB-42E8-BE24-BA6C0D1EFC96}"/>
    <cellStyle name="vRedUp 3 2 7" xfId="18201" xr:uid="{3FB28B26-19F2-4458-85BD-916ECA21B2E8}"/>
    <cellStyle name="vRedUp 3 2 7 2" xfId="37730" xr:uid="{253465CB-A54B-497A-95BB-88DAD52D836C}"/>
    <cellStyle name="vRedUp 3 2 8" xfId="18202" xr:uid="{686F83B7-7409-42C9-8141-2308CCCDD8BC}"/>
    <cellStyle name="vRedUp 3 2 8 2" xfId="37731" xr:uid="{0B84BA35-1215-4F90-845E-F5D39CD8AEC4}"/>
    <cellStyle name="vRedUp 3 2 9" xfId="18203" xr:uid="{A55C044D-1422-4ADD-AE10-E2ABE0552363}"/>
    <cellStyle name="vRedUp 3 2 9 2" xfId="37732" xr:uid="{15F46AC3-D18D-4453-8A28-6538C4B978BF}"/>
    <cellStyle name="vRedUp 3 3" xfId="18204" xr:uid="{3665A28B-5527-4522-B2D0-F1C8348D1143}"/>
    <cellStyle name="vRedUp 3 3 10" xfId="37733" xr:uid="{BEBE4016-F5B9-4812-B132-AB9D8E286A71}"/>
    <cellStyle name="vRedUp 3 3 2" xfId="18205" xr:uid="{E976BFFF-38A2-4B62-82F0-337B762B9C27}"/>
    <cellStyle name="vRedUp 3 3 2 2" xfId="37734" xr:uid="{418C15E3-4F81-413D-8EC6-E82E7F712F93}"/>
    <cellStyle name="vRedUp 3 3 3" xfId="18206" xr:uid="{77EC7CB9-A9BE-410D-B228-CD9994557641}"/>
    <cellStyle name="vRedUp 3 3 3 2" xfId="37735" xr:uid="{7AE40211-27DA-4826-8090-DAEFCAD10EF4}"/>
    <cellStyle name="vRedUp 3 3 4" xfId="18207" xr:uid="{65BD89FB-D0CB-4A39-A100-1F036AB271AE}"/>
    <cellStyle name="vRedUp 3 3 4 2" xfId="37736" xr:uid="{0BC8FF07-41A6-4E79-83EB-2A91FB0F30CA}"/>
    <cellStyle name="vRedUp 3 3 5" xfId="18208" xr:uid="{F3B736B3-F0DB-47A6-A73D-33CB6A2378D0}"/>
    <cellStyle name="vRedUp 3 3 5 2" xfId="37737" xr:uid="{E4520861-053C-41F9-A042-4EA929C387EF}"/>
    <cellStyle name="vRedUp 3 3 6" xfId="18209" xr:uid="{EB165457-8DC6-428E-B5DC-C85D5A6957AC}"/>
    <cellStyle name="vRedUp 3 3 6 2" xfId="37738" xr:uid="{E5B108D6-2B25-4AD4-8C12-3E5B5684B200}"/>
    <cellStyle name="vRedUp 3 3 7" xfId="18210" xr:uid="{6D7102D0-2DB2-468E-AA7D-BCAD99461FD0}"/>
    <cellStyle name="vRedUp 3 3 7 2" xfId="37739" xr:uid="{7AAADC75-58DD-4179-BCB1-3876CCBEE357}"/>
    <cellStyle name="vRedUp 3 3 8" xfId="18211" xr:uid="{0C3618A3-4877-4CAF-8BA0-D006EA9F53BD}"/>
    <cellStyle name="vRedUp 3 3 8 2" xfId="37740" xr:uid="{29C817E8-EE20-425F-84E1-44509FF7B887}"/>
    <cellStyle name="vRedUp 3 3 9" xfId="18212" xr:uid="{3B04F9DD-6CEB-4CDF-A117-67F828C522C5}"/>
    <cellStyle name="vRedUp 3 3 9 2" xfId="37741" xr:uid="{6A548B1F-731B-4854-8E59-AEB03FADFC69}"/>
    <cellStyle name="vRedUp 3 4" xfId="18213" xr:uid="{6DADF9D8-9B03-42FA-8BE1-6BBB477E0D80}"/>
    <cellStyle name="vRedUp 3 4 2" xfId="37742" xr:uid="{206BE247-E69B-43BD-BD0E-9B3FE8F1FFF7}"/>
    <cellStyle name="vRedUp 3 5" xfId="18214" xr:uid="{1CF4F62A-72B1-4AB6-9535-F2B126F735C6}"/>
    <cellStyle name="vRedUp 3 5 2" xfId="37743" xr:uid="{9BF260D3-0118-4D82-9009-9D8DD9089D53}"/>
    <cellStyle name="vRedUp 3 6" xfId="18215" xr:uid="{BB95D6B5-B8F8-4F9D-9D02-8FE4F27119CB}"/>
    <cellStyle name="vRedUp 3 6 2" xfId="37744" xr:uid="{716887FC-BA5C-4003-9A86-3CADFA6746D9}"/>
    <cellStyle name="vRedUp 3 7" xfId="18216" xr:uid="{6B7257D6-E0F5-4C15-A5DB-FEA5367BC668}"/>
    <cellStyle name="vRedUp 3 7 2" xfId="37745" xr:uid="{1E149F50-1CA7-4960-A607-1E37E430FAE8}"/>
    <cellStyle name="vRedUp 3 8" xfId="18217" xr:uid="{DED8A8A5-65E0-4FAF-A3F2-2998B2B78FBC}"/>
    <cellStyle name="vRedUp 3 8 2" xfId="37746" xr:uid="{FC98A5B1-0C9B-4559-A211-F970389EBF5B}"/>
    <cellStyle name="vRedUp 3 9" xfId="18218" xr:uid="{2CFD085D-6FFC-4082-A369-D5468E5C4962}"/>
    <cellStyle name="vRedUp 3 9 2" xfId="37747" xr:uid="{4D751871-9AD5-46B1-858B-2B8AE8A34DA6}"/>
    <cellStyle name="vRedUp 4" xfId="18219" xr:uid="{5BFB93AE-E4C2-49C8-ABA2-913BEA2F555E}"/>
    <cellStyle name="vRedUp 4 10" xfId="18220" xr:uid="{0FF92414-9739-41E1-96CC-F9770AF05945}"/>
    <cellStyle name="vRedUp 4 10 2" xfId="37748" xr:uid="{DA3CB179-05ED-41A5-82E7-759FA5CCBC3A}"/>
    <cellStyle name="vRedUp 4 11" xfId="37749" xr:uid="{F0561C39-72DD-4CC9-A4E0-348BC792BD5C}"/>
    <cellStyle name="vRedUp 4 2" xfId="18221" xr:uid="{25C1E380-87E0-4CD7-9054-2AEDA08D2435}"/>
    <cellStyle name="vRedUp 4 2 10" xfId="37750" xr:uid="{98D1B1E7-78FB-4E8D-BF0D-2518CE1C0A51}"/>
    <cellStyle name="vRedUp 4 2 2" xfId="18222" xr:uid="{CDC16E1D-70A1-4074-8B1A-691061E6E0D6}"/>
    <cellStyle name="vRedUp 4 2 2 2" xfId="37751" xr:uid="{9A25C65D-5FCB-4EF5-ADEC-0F6497E433C8}"/>
    <cellStyle name="vRedUp 4 2 3" xfId="18223" xr:uid="{5484B431-0757-4E1C-85E5-5C8A71EE0125}"/>
    <cellStyle name="vRedUp 4 2 3 2" xfId="37752" xr:uid="{D99229C9-0E13-4763-8BC3-7A4E992A894D}"/>
    <cellStyle name="vRedUp 4 2 4" xfId="18224" xr:uid="{BA3A194D-8999-42B6-8B05-E92A8697664B}"/>
    <cellStyle name="vRedUp 4 2 4 2" xfId="37753" xr:uid="{D9C6EE35-2F9B-4EF3-B78E-E5D87234643F}"/>
    <cellStyle name="vRedUp 4 2 5" xfId="18225" xr:uid="{2624F748-5993-40CD-B6E2-9EBC45E02210}"/>
    <cellStyle name="vRedUp 4 2 5 2" xfId="37754" xr:uid="{C080412E-15B7-4F53-B1B4-1CB8326E5D6D}"/>
    <cellStyle name="vRedUp 4 2 6" xfId="18226" xr:uid="{1088C9F1-B7C6-4833-AD29-E12EBB9B64AB}"/>
    <cellStyle name="vRedUp 4 2 6 2" xfId="37755" xr:uid="{8B0C9FE9-F12B-485D-BBC1-0A5244F4A4D0}"/>
    <cellStyle name="vRedUp 4 2 7" xfId="18227" xr:uid="{000ED997-4709-49CC-8293-9E3D21217F6C}"/>
    <cellStyle name="vRedUp 4 2 7 2" xfId="37756" xr:uid="{E2B67347-8F63-400B-9CC0-0459D95C581D}"/>
    <cellStyle name="vRedUp 4 2 8" xfId="18228" xr:uid="{8FED9B6D-EEDF-4EF6-9512-CF827CE1515B}"/>
    <cellStyle name="vRedUp 4 2 8 2" xfId="37757" xr:uid="{79AE0E43-446D-4CBC-9A24-377CB5F09B67}"/>
    <cellStyle name="vRedUp 4 2 9" xfId="18229" xr:uid="{69A5C4B5-5970-493B-A3E6-94CB221B5EC7}"/>
    <cellStyle name="vRedUp 4 2 9 2" xfId="37758" xr:uid="{1B66EB83-69F3-46B7-8E73-57227C065B1E}"/>
    <cellStyle name="vRedUp 4 3" xfId="18230" xr:uid="{3E699206-1BDE-4CE3-B7C0-B595DAA2404A}"/>
    <cellStyle name="vRedUp 4 3 2" xfId="37759" xr:uid="{ABECBD68-88C7-4E7B-8594-ADDBE3406746}"/>
    <cellStyle name="vRedUp 4 4" xfId="18231" xr:uid="{B7B693D6-7690-45CD-9190-D68D2F8AD2A9}"/>
    <cellStyle name="vRedUp 4 4 2" xfId="37760" xr:uid="{B958C9B3-1E4A-47EE-A137-0F6287CC3158}"/>
    <cellStyle name="vRedUp 4 5" xfId="18232" xr:uid="{B2A92BA5-23D5-4E64-8875-4C90E9CB2D1A}"/>
    <cellStyle name="vRedUp 4 5 2" xfId="37761" xr:uid="{63A8657F-5A96-473F-8203-7DE63564B278}"/>
    <cellStyle name="vRedUp 4 6" xfId="18233" xr:uid="{EB10377B-0DB1-406E-B739-88F0F9D6F71F}"/>
    <cellStyle name="vRedUp 4 6 2" xfId="37762" xr:uid="{12C2AD69-E80A-4B8A-B898-AED317D0334E}"/>
    <cellStyle name="vRedUp 4 7" xfId="18234" xr:uid="{8A62AFC4-C3E5-4181-9168-9097BC07A36A}"/>
    <cellStyle name="vRedUp 4 7 2" xfId="37763" xr:uid="{4AF9F8B1-36BD-4CB5-803F-18955FB8BD4A}"/>
    <cellStyle name="vRedUp 4 8" xfId="18235" xr:uid="{881A5F9B-5C92-49A2-9DB4-4C25DD880BC9}"/>
    <cellStyle name="vRedUp 4 8 2" xfId="37764" xr:uid="{529C3F39-E6B5-4A70-BE16-BB79F305AF32}"/>
    <cellStyle name="vRedUp 4 9" xfId="18236" xr:uid="{7CA18781-AE33-44FF-8A27-A745B1A882EF}"/>
    <cellStyle name="vRedUp 4 9 2" xfId="37765" xr:uid="{0E792E49-4527-4267-8E94-2649AE1DD09C}"/>
    <cellStyle name="vRedUp 5" xfId="18237" xr:uid="{FCCFBE13-0826-4063-A53A-57772940F9D5}"/>
    <cellStyle name="vRedUp 5 10" xfId="37766" xr:uid="{8CB8BEF4-46C3-4254-8F20-5CAC36BF59F5}"/>
    <cellStyle name="vRedUp 5 2" xfId="18238" xr:uid="{CB432E04-389D-4F6B-897B-DA4DD10C49D3}"/>
    <cellStyle name="vRedUp 5 2 2" xfId="37767" xr:uid="{ECD03585-1859-4697-8010-E2138FBA9A33}"/>
    <cellStyle name="vRedUp 5 3" xfId="18239" xr:uid="{CDE2732A-9F24-4DBE-AA19-66DDA6E2016F}"/>
    <cellStyle name="vRedUp 5 3 2" xfId="37768" xr:uid="{61557E8D-A3A5-4DD6-89BB-335517822CB0}"/>
    <cellStyle name="vRedUp 5 4" xfId="18240" xr:uid="{3D0A1B0F-118E-4D8F-8957-0CAFACB08736}"/>
    <cellStyle name="vRedUp 5 4 2" xfId="37769" xr:uid="{07649566-84F0-4C98-BA1A-E95D60C4852E}"/>
    <cellStyle name="vRedUp 5 5" xfId="18241" xr:uid="{A123A878-4352-487C-94DB-40F475B3173F}"/>
    <cellStyle name="vRedUp 5 5 2" xfId="37770" xr:uid="{C3737CF8-344B-4893-912D-4191C0DE784B}"/>
    <cellStyle name="vRedUp 5 6" xfId="18242" xr:uid="{04B46CFE-23E1-476A-ABA9-DFBE62DE6C94}"/>
    <cellStyle name="vRedUp 5 6 2" xfId="37771" xr:uid="{8DE6BA6B-649A-4C66-8FDE-F1D9B2CE339B}"/>
    <cellStyle name="vRedUp 5 7" xfId="18243" xr:uid="{54C02424-1A1C-46D0-BE83-7A4E9CAFCA1B}"/>
    <cellStyle name="vRedUp 5 7 2" xfId="37772" xr:uid="{3D255D0D-84A4-451C-9487-F6168EFB60FE}"/>
    <cellStyle name="vRedUp 5 8" xfId="18244" xr:uid="{A5E5FC9E-AD4A-404B-BD96-31E21E1BC63D}"/>
    <cellStyle name="vRedUp 5 8 2" xfId="37773" xr:uid="{E76F9B0A-8241-4DC3-8703-20A1495BE071}"/>
    <cellStyle name="vRedUp 5 9" xfId="18245" xr:uid="{52FAFA8B-5BC1-4795-B4E0-AB9728DEFDC8}"/>
    <cellStyle name="vRedUp 5 9 2" xfId="37774" xr:uid="{BB9C2551-E385-446C-8576-267FDBAEA969}"/>
    <cellStyle name="vRedUp 6" xfId="18246" xr:uid="{849876C0-9F57-45B8-9586-DAE110FC7089}"/>
    <cellStyle name="vRedUp 6 2" xfId="37775" xr:uid="{D9078CCC-36C6-4B10-81AE-F782A497B04C}"/>
    <cellStyle name="vRedUp 7" xfId="18247" xr:uid="{B8CD678A-9AA7-498F-924C-AD7F2954E00F}"/>
    <cellStyle name="vRedUp 7 2" xfId="37776" xr:uid="{ABAB14C0-AF67-4EA8-A6D2-75058EDF9C43}"/>
    <cellStyle name="vRedUp 8" xfId="18248" xr:uid="{CA08FF84-3134-4646-AAE0-41CE201D3FC9}"/>
    <cellStyle name="vRedUp 8 2" xfId="37777" xr:uid="{E3B7F590-08B3-4F92-A1AB-D97FB644367A}"/>
    <cellStyle name="vRedUp 9" xfId="18249" xr:uid="{92633413-257A-4522-93AA-814E83787A08}"/>
    <cellStyle name="vRedUp 9 2" xfId="37778" xr:uid="{19DF1EE4-CCDF-478E-AAF3-FE45A746D72E}"/>
    <cellStyle name="vRedUp2" xfId="506" xr:uid="{72A8E472-41C8-4D4F-A62C-3169AE8CB5AB}"/>
    <cellStyle name="vRedUp2 10" xfId="18250" xr:uid="{83C3CF82-E2B8-4B18-8326-7CAF421FDBB7}"/>
    <cellStyle name="vRedUp2 10 2" xfId="37779" xr:uid="{ADFCA138-C0C4-4715-A6E6-3DC4E78B0650}"/>
    <cellStyle name="vRedUp2 11" xfId="18251" xr:uid="{8D2F751E-F4FE-43B7-B5E8-C8226C3D39CA}"/>
    <cellStyle name="vRedUp2 11 2" xfId="37780" xr:uid="{C92755B0-A1BC-4E00-BEED-3CC4D1CC2C75}"/>
    <cellStyle name="vRedUp2 12" xfId="18252" xr:uid="{02BB6482-A2CB-46DA-88A4-045B23E6793C}"/>
    <cellStyle name="vRedUp2 12 2" xfId="37781" xr:uid="{C53DDCD2-42F3-4027-89BE-5EE762357FC1}"/>
    <cellStyle name="vRedUp2 13" xfId="37782" xr:uid="{51ECE271-6955-4EFC-816B-A080935385AA}"/>
    <cellStyle name="vRedUp2 2" xfId="18253" xr:uid="{ADD6DF47-1D41-4C7F-8FF4-EC649827AB44}"/>
    <cellStyle name="vRedUp2 2 10" xfId="18254" xr:uid="{925506DE-3D65-436E-B29B-CF8106447B4E}"/>
    <cellStyle name="vRedUp2 2 10 2" xfId="37783" xr:uid="{3ED35ACC-82BF-4FF3-B711-694A0F6D173C}"/>
    <cellStyle name="vRedUp2 2 11" xfId="18255" xr:uid="{FB4866AB-425E-48C4-9DF5-8D629C4B0AAF}"/>
    <cellStyle name="vRedUp2 2 11 2" xfId="37784" xr:uid="{C0B19CE5-5850-4D35-B7B1-800011298646}"/>
    <cellStyle name="vRedUp2 2 12" xfId="37785" xr:uid="{29ACFA40-90B7-40DB-A84F-A43942E4A937}"/>
    <cellStyle name="vRedUp2 2 2" xfId="18256" xr:uid="{1F421933-71E8-4D31-A8EE-FAEA601E90F0}"/>
    <cellStyle name="vRedUp2 2 2 10" xfId="18257" xr:uid="{3D61DFF0-C332-440C-92E5-94243ABB27EE}"/>
    <cellStyle name="vRedUp2 2 2 10 2" xfId="37786" xr:uid="{06EAA536-B2F5-48B7-9292-126BE79EEDB9}"/>
    <cellStyle name="vRedUp2 2 2 11" xfId="37787" xr:uid="{35830F36-CA4A-42F0-B235-D05468B84630}"/>
    <cellStyle name="vRedUp2 2 2 2" xfId="18258" xr:uid="{6E0E7870-123F-4B10-A7D9-D26FC98BBB98}"/>
    <cellStyle name="vRedUp2 2 2 2 10" xfId="37788" xr:uid="{AC696460-215D-475E-BBE6-27CBFB907FB4}"/>
    <cellStyle name="vRedUp2 2 2 2 2" xfId="18259" xr:uid="{BFA5B4CA-76FA-4E6A-A8B1-7481583437A0}"/>
    <cellStyle name="vRedUp2 2 2 2 2 2" xfId="37789" xr:uid="{DFBD8630-5D29-4397-9F99-6EC26481CC89}"/>
    <cellStyle name="vRedUp2 2 2 2 3" xfId="18260" xr:uid="{C69806CF-7BAD-4A58-A206-A50DB1D058B1}"/>
    <cellStyle name="vRedUp2 2 2 2 3 2" xfId="37790" xr:uid="{42EC68F4-F594-458B-9C66-4BFD10280225}"/>
    <cellStyle name="vRedUp2 2 2 2 4" xfId="18261" xr:uid="{23888E47-BB7A-48D5-92A8-1F23A15B53B5}"/>
    <cellStyle name="vRedUp2 2 2 2 4 2" xfId="37791" xr:uid="{69085C34-6F84-47A3-9288-0EEEEE113116}"/>
    <cellStyle name="vRedUp2 2 2 2 5" xfId="18262" xr:uid="{1FEE59A8-9D97-4DA3-B623-DDE44C7ABF42}"/>
    <cellStyle name="vRedUp2 2 2 2 5 2" xfId="37792" xr:uid="{E196BE66-1878-48D0-8916-A3707B979C12}"/>
    <cellStyle name="vRedUp2 2 2 2 6" xfId="18263" xr:uid="{1DEB19CF-2323-47E0-8235-2AE2DF98E8A5}"/>
    <cellStyle name="vRedUp2 2 2 2 6 2" xfId="37793" xr:uid="{C42D758C-58D9-418E-8D9C-646A6434EE8E}"/>
    <cellStyle name="vRedUp2 2 2 2 7" xfId="18264" xr:uid="{83CC5823-11BD-436D-98FB-9F2315DC7182}"/>
    <cellStyle name="vRedUp2 2 2 2 7 2" xfId="37794" xr:uid="{5C0DE3FA-D067-4D3B-8378-46886EABAA6F}"/>
    <cellStyle name="vRedUp2 2 2 2 8" xfId="18265" xr:uid="{03152DDB-58C3-49E4-846F-580FC943985A}"/>
    <cellStyle name="vRedUp2 2 2 2 8 2" xfId="37795" xr:uid="{B31773CC-0A0D-445B-89FD-B8BD31B51B03}"/>
    <cellStyle name="vRedUp2 2 2 2 9" xfId="18266" xr:uid="{F1121EAE-DDB5-44C0-9048-44A137C785AE}"/>
    <cellStyle name="vRedUp2 2 2 2 9 2" xfId="37796" xr:uid="{3416B5EB-5773-41DE-A5B8-CEEE5572E528}"/>
    <cellStyle name="vRedUp2 2 2 3" xfId="18267" xr:uid="{26BD97F1-4451-4BDC-85AB-39B9B8A1DA51}"/>
    <cellStyle name="vRedUp2 2 2 3 2" xfId="37797" xr:uid="{59A0CAFC-3994-4C23-BEF1-6AD1B78A7FF5}"/>
    <cellStyle name="vRedUp2 2 2 4" xfId="18268" xr:uid="{BEBC8030-C2F6-4F32-B25B-C8A401CD0282}"/>
    <cellStyle name="vRedUp2 2 2 4 2" xfId="37798" xr:uid="{C0563274-BC58-4B36-B6CC-2DD56F3228D5}"/>
    <cellStyle name="vRedUp2 2 2 5" xfId="18269" xr:uid="{53F0E8F4-61A4-4074-B9E4-B79B1C9C6175}"/>
    <cellStyle name="vRedUp2 2 2 5 2" xfId="37799" xr:uid="{B724D66D-4229-41C0-BEB6-ED8921A17206}"/>
    <cellStyle name="vRedUp2 2 2 6" xfId="18270" xr:uid="{3282DBA4-FDF5-4C6D-A564-1B98E799EF75}"/>
    <cellStyle name="vRedUp2 2 2 6 2" xfId="37800" xr:uid="{2EBEC76E-6E91-4903-9F2C-815B67961DD9}"/>
    <cellStyle name="vRedUp2 2 2 7" xfId="18271" xr:uid="{C258DF3B-DA27-4873-AA73-C1FC7DC0847B}"/>
    <cellStyle name="vRedUp2 2 2 7 2" xfId="37801" xr:uid="{C0C89DF4-499F-4903-9A43-6ED315C7735E}"/>
    <cellStyle name="vRedUp2 2 2 8" xfId="18272" xr:uid="{90AB1D7F-C909-4C6B-AE6C-70C4E61FB742}"/>
    <cellStyle name="vRedUp2 2 2 8 2" xfId="37802" xr:uid="{ED5DFEED-65C9-4569-9DE8-345AA6F3BA93}"/>
    <cellStyle name="vRedUp2 2 2 9" xfId="18273" xr:uid="{F3317357-AA3C-403D-B377-8F76E0EE0F0F}"/>
    <cellStyle name="vRedUp2 2 2 9 2" xfId="37803" xr:uid="{E862ED3E-8DB7-4E1C-AA4C-F9F6B119D41E}"/>
    <cellStyle name="vRedUp2 2 3" xfId="18274" xr:uid="{8A48B55C-DA45-40E6-9EA9-C1EE31548E02}"/>
    <cellStyle name="vRedUp2 2 3 10" xfId="37804" xr:uid="{1139CEF8-19A4-41C2-A4CC-78152D51D4AC}"/>
    <cellStyle name="vRedUp2 2 3 2" xfId="18275" xr:uid="{E4C97B00-A0D0-4485-8686-6B3AD2A9868A}"/>
    <cellStyle name="vRedUp2 2 3 2 2" xfId="37805" xr:uid="{1CFE86FA-E6AA-4BEE-8A28-197227E75BA3}"/>
    <cellStyle name="vRedUp2 2 3 3" xfId="18276" xr:uid="{ACD2C511-463B-451D-8119-7EFFA18F67DE}"/>
    <cellStyle name="vRedUp2 2 3 3 2" xfId="37806" xr:uid="{9E98B78C-4692-489D-BAA8-3C93D27CAB64}"/>
    <cellStyle name="vRedUp2 2 3 4" xfId="18277" xr:uid="{CAD66888-1A9A-49DC-960B-4FFC26A9506E}"/>
    <cellStyle name="vRedUp2 2 3 4 2" xfId="37807" xr:uid="{AF7D4846-703F-46AF-9464-0C4D90C9E398}"/>
    <cellStyle name="vRedUp2 2 3 5" xfId="18278" xr:uid="{1811EF76-B584-4330-A6A6-2F452AAB076A}"/>
    <cellStyle name="vRedUp2 2 3 5 2" xfId="37808" xr:uid="{6F720DF4-7FE2-43F0-BA31-B234AB2133C6}"/>
    <cellStyle name="vRedUp2 2 3 6" xfId="18279" xr:uid="{13588584-D348-44C8-B838-97D65614B0E2}"/>
    <cellStyle name="vRedUp2 2 3 6 2" xfId="37809" xr:uid="{FB018C0F-2471-4587-B6FB-C5413214E749}"/>
    <cellStyle name="vRedUp2 2 3 7" xfId="18280" xr:uid="{5ECFDB09-CFFF-4FB0-A0AC-D08676C8F7EF}"/>
    <cellStyle name="vRedUp2 2 3 7 2" xfId="37810" xr:uid="{AD32ADAC-635E-4140-9E33-78343FAC60D8}"/>
    <cellStyle name="vRedUp2 2 3 8" xfId="18281" xr:uid="{C4BCA6D1-866B-4F29-B634-10EC3F5F0166}"/>
    <cellStyle name="vRedUp2 2 3 8 2" xfId="37811" xr:uid="{E3ACD4D3-A30C-471D-BC6B-EC6CB6F6F076}"/>
    <cellStyle name="vRedUp2 2 3 9" xfId="18282" xr:uid="{0946CE8E-02E2-4136-8CA5-50953A656FA3}"/>
    <cellStyle name="vRedUp2 2 3 9 2" xfId="37812" xr:uid="{E664A353-C593-46EF-969F-60CC5828CF3C}"/>
    <cellStyle name="vRedUp2 2 4" xfId="18283" xr:uid="{466AF4D1-2C3A-4236-AA81-591A7E16A19C}"/>
    <cellStyle name="vRedUp2 2 4 2" xfId="37813" xr:uid="{E8FF8DF5-513C-4B37-899B-4A10DC58E50A}"/>
    <cellStyle name="vRedUp2 2 5" xfId="18284" xr:uid="{A8E0D8F8-CD40-4ABA-BEAD-18C5F02B60D4}"/>
    <cellStyle name="vRedUp2 2 5 2" xfId="37814" xr:uid="{D5B64F46-1575-445E-8CD6-2F1AE4246168}"/>
    <cellStyle name="vRedUp2 2 6" xfId="18285" xr:uid="{47BB0800-AF71-4C04-BF67-E6B495067C52}"/>
    <cellStyle name="vRedUp2 2 6 2" xfId="37815" xr:uid="{B72F1761-3642-4392-BB96-4C7E0B2C202E}"/>
    <cellStyle name="vRedUp2 2 7" xfId="18286" xr:uid="{B479E9C6-2DE5-4151-9FFF-194E66AE256A}"/>
    <cellStyle name="vRedUp2 2 7 2" xfId="37816" xr:uid="{3E961053-0851-4EB5-A508-6B2ECF6D274E}"/>
    <cellStyle name="vRedUp2 2 8" xfId="18287" xr:uid="{E94A4FCD-1C51-4914-A3F5-37A580232EBD}"/>
    <cellStyle name="vRedUp2 2 8 2" xfId="37817" xr:uid="{2774ADFE-71BC-4CDB-AACD-739706DCF62D}"/>
    <cellStyle name="vRedUp2 2 9" xfId="18288" xr:uid="{59DC3142-72C6-4C56-8BDA-57F1F2C745F2}"/>
    <cellStyle name="vRedUp2 2 9 2" xfId="37818" xr:uid="{4FC2523B-0CEA-4F42-86D8-A379DEA2ED7A}"/>
    <cellStyle name="vRedUp2 3" xfId="18289" xr:uid="{A2073CA7-D766-4965-BE49-D8FFF447780F}"/>
    <cellStyle name="vRedUp2 3 10" xfId="18290" xr:uid="{119CB544-1E06-4E02-AAB8-651BB097A037}"/>
    <cellStyle name="vRedUp2 3 10 2" xfId="37819" xr:uid="{F5694940-0F47-4B5B-9BF8-3FE5B8562323}"/>
    <cellStyle name="vRedUp2 3 11" xfId="18291" xr:uid="{614B46EA-2740-404D-8A93-7CEEC225223A}"/>
    <cellStyle name="vRedUp2 3 11 2" xfId="37820" xr:uid="{1C886FDC-94E9-42AE-83EE-C10DC57E2DA4}"/>
    <cellStyle name="vRedUp2 3 12" xfId="37821" xr:uid="{BAE79B66-4E8F-4857-A689-1EBD3B38DDB9}"/>
    <cellStyle name="vRedUp2 3 2" xfId="18292" xr:uid="{9B405F03-BB15-4D9E-B53E-564E1B635819}"/>
    <cellStyle name="vRedUp2 3 2 10" xfId="18293" xr:uid="{66F4F74F-73AD-45DD-8FDF-34978CC64E46}"/>
    <cellStyle name="vRedUp2 3 2 10 2" xfId="37822" xr:uid="{4F27EE93-76D1-4E6E-8D74-7AB93E402964}"/>
    <cellStyle name="vRedUp2 3 2 11" xfId="37823" xr:uid="{2CC616AD-2C92-441D-8990-DC793744DE99}"/>
    <cellStyle name="vRedUp2 3 2 2" xfId="18294" xr:uid="{30D204D4-258E-4539-8BC1-6ADC7EAFDAC6}"/>
    <cellStyle name="vRedUp2 3 2 2 10" xfId="37824" xr:uid="{FD9C4FD5-8B22-4B27-943F-A672C5A293EA}"/>
    <cellStyle name="vRedUp2 3 2 2 2" xfId="18295" xr:uid="{43EDABD5-3828-4305-AF61-EAC93E4B89D8}"/>
    <cellStyle name="vRedUp2 3 2 2 2 2" xfId="37825" xr:uid="{D1517D9B-0C66-48FD-9345-089E4F429991}"/>
    <cellStyle name="vRedUp2 3 2 2 3" xfId="18296" xr:uid="{6F8394E4-200E-4634-B1FB-7E7A8979C6BC}"/>
    <cellStyle name="vRedUp2 3 2 2 3 2" xfId="37826" xr:uid="{BEDA00ED-CA41-47BB-8643-1123EEAA8EA8}"/>
    <cellStyle name="vRedUp2 3 2 2 4" xfId="18297" xr:uid="{C70A8E03-81AF-42A2-9A68-A3D3D6F62278}"/>
    <cellStyle name="vRedUp2 3 2 2 4 2" xfId="37827" xr:uid="{7A0C8A75-A9F1-4567-BB81-C01DDF25F140}"/>
    <cellStyle name="vRedUp2 3 2 2 5" xfId="18298" xr:uid="{26992977-1C43-45EB-BDE1-5779124D3E68}"/>
    <cellStyle name="vRedUp2 3 2 2 5 2" xfId="37828" xr:uid="{B2F663D7-0A63-48F7-829C-5947E8065CFD}"/>
    <cellStyle name="vRedUp2 3 2 2 6" xfId="18299" xr:uid="{A550C550-8646-424A-B47B-1E83AB1BCF0D}"/>
    <cellStyle name="vRedUp2 3 2 2 6 2" xfId="37829" xr:uid="{C50E14D8-23BE-414D-8345-F0D8DCEB8128}"/>
    <cellStyle name="vRedUp2 3 2 2 7" xfId="18300" xr:uid="{2FAE00CD-BE7F-40DF-9B10-9097603561B8}"/>
    <cellStyle name="vRedUp2 3 2 2 7 2" xfId="37830" xr:uid="{6123F131-0C19-44C3-9D7A-2775A9470179}"/>
    <cellStyle name="vRedUp2 3 2 2 8" xfId="18301" xr:uid="{89506D10-9B3B-440D-A0F1-DEB6764AF8E5}"/>
    <cellStyle name="vRedUp2 3 2 2 8 2" xfId="37831" xr:uid="{088B0D70-1B68-4797-9B5A-FCC0718796DC}"/>
    <cellStyle name="vRedUp2 3 2 2 9" xfId="18302" xr:uid="{A6A4E99B-C321-4A9B-AE44-4E3D7F4B7936}"/>
    <cellStyle name="vRedUp2 3 2 2 9 2" xfId="37832" xr:uid="{22389717-A7FE-4E5E-9105-AD412865BD7B}"/>
    <cellStyle name="vRedUp2 3 2 3" xfId="18303" xr:uid="{A722FA74-0DEB-4E93-B247-B7322DF359D8}"/>
    <cellStyle name="vRedUp2 3 2 3 2" xfId="37833" xr:uid="{CDD05A00-B270-42C0-BA93-FD70A06F59EA}"/>
    <cellStyle name="vRedUp2 3 2 4" xfId="18304" xr:uid="{40121D51-220E-4EB4-B096-F9BB81E94D65}"/>
    <cellStyle name="vRedUp2 3 2 4 2" xfId="37834" xr:uid="{A3FFF5DA-308D-4607-B9FE-5DCB7E35A2F8}"/>
    <cellStyle name="vRedUp2 3 2 5" xfId="18305" xr:uid="{656517B6-BB11-45FE-B8CD-B1E637EADCFF}"/>
    <cellStyle name="vRedUp2 3 2 5 2" xfId="37835" xr:uid="{9524AD5A-C667-490A-A890-BEAC894470C4}"/>
    <cellStyle name="vRedUp2 3 2 6" xfId="18306" xr:uid="{2C77F2A6-83C8-4C17-84C7-96E337F1CB57}"/>
    <cellStyle name="vRedUp2 3 2 6 2" xfId="37836" xr:uid="{D04DD739-3BAC-45FE-A4B3-F4067870E8C8}"/>
    <cellStyle name="vRedUp2 3 2 7" xfId="18307" xr:uid="{9A0A6DBC-497C-43F1-8125-0BDA10091D4D}"/>
    <cellStyle name="vRedUp2 3 2 7 2" xfId="37837" xr:uid="{E4F46126-C1FB-4F71-8082-4D30F50EE88A}"/>
    <cellStyle name="vRedUp2 3 2 8" xfId="18308" xr:uid="{1BC88E52-CD9D-4CE2-9A79-FB704ACDCE5E}"/>
    <cellStyle name="vRedUp2 3 2 8 2" xfId="37838" xr:uid="{41FE7B9E-590C-4487-A56F-5B8C1BB0FA3F}"/>
    <cellStyle name="vRedUp2 3 2 9" xfId="18309" xr:uid="{0497516E-2FD7-4CAC-A176-1D81146B3CA5}"/>
    <cellStyle name="vRedUp2 3 2 9 2" xfId="37839" xr:uid="{84A78C94-D591-4BBC-89B9-0411BA700B44}"/>
    <cellStyle name="vRedUp2 3 3" xfId="18310" xr:uid="{A4F3C73C-9C67-40E1-A606-F62E0578AFA0}"/>
    <cellStyle name="vRedUp2 3 3 10" xfId="37840" xr:uid="{D6E6B099-6BA9-4132-8F49-33A82AFE50DD}"/>
    <cellStyle name="vRedUp2 3 3 2" xfId="18311" xr:uid="{5A7D1A0C-BFA6-44B2-872A-510EF98FD9D0}"/>
    <cellStyle name="vRedUp2 3 3 2 2" xfId="37841" xr:uid="{985A51C9-96F4-4815-912B-2728CB57292A}"/>
    <cellStyle name="vRedUp2 3 3 3" xfId="18312" xr:uid="{F5A4AFA6-07E5-4D79-A0EC-5935D4D2EB58}"/>
    <cellStyle name="vRedUp2 3 3 3 2" xfId="37842" xr:uid="{C157E862-F68D-432C-8C68-A175114D0FDB}"/>
    <cellStyle name="vRedUp2 3 3 4" xfId="18313" xr:uid="{BD29EA7C-F3AF-48A4-8B20-7BE952DF104F}"/>
    <cellStyle name="vRedUp2 3 3 4 2" xfId="37843" xr:uid="{DF256678-C592-40F4-9D83-018274DCDE98}"/>
    <cellStyle name="vRedUp2 3 3 5" xfId="18314" xr:uid="{F1BFFB1E-EE58-466D-BE5C-39EC09074479}"/>
    <cellStyle name="vRedUp2 3 3 5 2" xfId="37844" xr:uid="{AD6754D4-9165-44FD-8E27-3DC01B8E9320}"/>
    <cellStyle name="vRedUp2 3 3 6" xfId="18315" xr:uid="{A99B600F-7291-42F0-998E-9D5BD7CC7B1B}"/>
    <cellStyle name="vRedUp2 3 3 6 2" xfId="37845" xr:uid="{3F58FD2A-6F20-4B11-9CE7-E8F8A832A5B8}"/>
    <cellStyle name="vRedUp2 3 3 7" xfId="18316" xr:uid="{44D1E026-A548-462D-8A9A-B1A6AAADAA0F}"/>
    <cellStyle name="vRedUp2 3 3 7 2" xfId="37846" xr:uid="{B012E3ED-F39A-4F3D-B768-2D1F908FF7CF}"/>
    <cellStyle name="vRedUp2 3 3 8" xfId="18317" xr:uid="{53A6DD5D-CEF0-4152-9B3C-BFB02DEEFC2D}"/>
    <cellStyle name="vRedUp2 3 3 8 2" xfId="37847" xr:uid="{09219980-FBBE-48AA-92B3-322A33CC9549}"/>
    <cellStyle name="vRedUp2 3 3 9" xfId="18318" xr:uid="{679F37EB-A1E7-4D73-84A0-B52F38A65DD7}"/>
    <cellStyle name="vRedUp2 3 3 9 2" xfId="37848" xr:uid="{45CC1791-CEE8-4356-8576-BF6ABDBB742A}"/>
    <cellStyle name="vRedUp2 3 4" xfId="18319" xr:uid="{333C68B3-4170-4D4C-8DA4-1B76B9AEA780}"/>
    <cellStyle name="vRedUp2 3 4 2" xfId="37849" xr:uid="{CD3A625A-CCB6-4F5B-864A-064B7E64F664}"/>
    <cellStyle name="vRedUp2 3 5" xfId="18320" xr:uid="{3D684CC4-B488-4385-BBDF-C65EF0AED600}"/>
    <cellStyle name="vRedUp2 3 5 2" xfId="37850" xr:uid="{37277BE6-13E8-4CD6-BFA1-D7DF921A52EA}"/>
    <cellStyle name="vRedUp2 3 6" xfId="18321" xr:uid="{073CF854-E2E5-42A5-A1DF-E029961B28F5}"/>
    <cellStyle name="vRedUp2 3 6 2" xfId="37851" xr:uid="{FDE00454-E271-4F53-BD3F-7E244FB7AD4A}"/>
    <cellStyle name="vRedUp2 3 7" xfId="18322" xr:uid="{DA458304-72F7-4B85-BD5D-AE92F9D44516}"/>
    <cellStyle name="vRedUp2 3 7 2" xfId="37852" xr:uid="{D4CDFB61-14F3-4EFF-8E90-AF6EDF629B29}"/>
    <cellStyle name="vRedUp2 3 8" xfId="18323" xr:uid="{BA920BD6-9EC3-42A6-A554-A69915BCE30A}"/>
    <cellStyle name="vRedUp2 3 8 2" xfId="37853" xr:uid="{5A6F1AAA-0EED-46AA-85D5-DF64BEE45EC8}"/>
    <cellStyle name="vRedUp2 3 9" xfId="18324" xr:uid="{0FA17BC2-740F-4F6B-B449-7CD5A0B2801F}"/>
    <cellStyle name="vRedUp2 3 9 2" xfId="37854" xr:uid="{484C77A7-3E92-49C1-A8FF-1924FA77C83A}"/>
    <cellStyle name="vRedUp2 4" xfId="18325" xr:uid="{370F67DF-9D80-471B-84E0-939DDFF2F1C1}"/>
    <cellStyle name="vRedUp2 4 10" xfId="18326" xr:uid="{AB50946B-982D-46ED-A3AC-B44D697480DB}"/>
    <cellStyle name="vRedUp2 4 10 2" xfId="37855" xr:uid="{C0C658CB-1AD3-458A-9481-6AA5458FF1C9}"/>
    <cellStyle name="vRedUp2 4 11" xfId="37856" xr:uid="{0AA3501D-3967-40ED-97C1-8F21D8BE3085}"/>
    <cellStyle name="vRedUp2 4 2" xfId="18327" xr:uid="{AAFAB64C-7CB3-462E-804C-8B524834D593}"/>
    <cellStyle name="vRedUp2 4 2 10" xfId="37857" xr:uid="{E972C85D-52B0-48DD-B85E-1A03CD8CDE8A}"/>
    <cellStyle name="vRedUp2 4 2 2" xfId="18328" xr:uid="{7344DBA0-B87F-4355-8605-6738C81B7E6B}"/>
    <cellStyle name="vRedUp2 4 2 2 2" xfId="37858" xr:uid="{91A3BA58-6EA3-45E9-B87B-3D0B755C354E}"/>
    <cellStyle name="vRedUp2 4 2 3" xfId="18329" xr:uid="{EE4C5E8F-858E-4F0E-975C-46931F215E56}"/>
    <cellStyle name="vRedUp2 4 2 3 2" xfId="37859" xr:uid="{6A4C6442-914F-4D40-A48D-342E55B72240}"/>
    <cellStyle name="vRedUp2 4 2 4" xfId="18330" xr:uid="{C3F0C3F4-8ED0-4FB4-8DC8-B03BDA50AFE7}"/>
    <cellStyle name="vRedUp2 4 2 4 2" xfId="37860" xr:uid="{A98738FE-EA2D-46F5-93EC-A5BE3F7D9DB3}"/>
    <cellStyle name="vRedUp2 4 2 5" xfId="18331" xr:uid="{E2C21392-D6B2-4682-A760-D9210F764FB0}"/>
    <cellStyle name="vRedUp2 4 2 5 2" xfId="37861" xr:uid="{8A55BD0E-15E0-4A78-8A26-D3145F1E3781}"/>
    <cellStyle name="vRedUp2 4 2 6" xfId="18332" xr:uid="{01647A34-1902-4FE6-896B-E81E66A191FD}"/>
    <cellStyle name="vRedUp2 4 2 6 2" xfId="37862" xr:uid="{CBDF6491-5F51-4A25-AAD0-4B06719AE6F7}"/>
    <cellStyle name="vRedUp2 4 2 7" xfId="18333" xr:uid="{B0C7B880-759D-4981-8F41-EA61BA5F35F9}"/>
    <cellStyle name="vRedUp2 4 2 7 2" xfId="37863" xr:uid="{9F1D09D8-D289-4211-903B-9D8364DC6FC0}"/>
    <cellStyle name="vRedUp2 4 2 8" xfId="18334" xr:uid="{86F2482C-A930-46F5-8A5B-D5FEEA89DAC3}"/>
    <cellStyle name="vRedUp2 4 2 8 2" xfId="37864" xr:uid="{D82DED87-EDE6-4F12-9C5D-1B22A8F9154E}"/>
    <cellStyle name="vRedUp2 4 2 9" xfId="18335" xr:uid="{D8334D36-0BB2-4DB9-981B-B3F718B63D30}"/>
    <cellStyle name="vRedUp2 4 2 9 2" xfId="37865" xr:uid="{07026DB3-3FB1-4F5A-8E8F-C6782D0F3780}"/>
    <cellStyle name="vRedUp2 4 3" xfId="18336" xr:uid="{CB8436DA-F171-47BB-9B24-26AFD0BEF603}"/>
    <cellStyle name="vRedUp2 4 3 2" xfId="37866" xr:uid="{0F3705CB-6E42-429B-AFA9-62E2F3604AE3}"/>
    <cellStyle name="vRedUp2 4 4" xfId="18337" xr:uid="{D7A1C4E3-E227-4E5A-87B3-159B4FFB77AD}"/>
    <cellStyle name="vRedUp2 4 4 2" xfId="37867" xr:uid="{D1BE366F-5836-4C91-B44B-AB6380E29A4C}"/>
    <cellStyle name="vRedUp2 4 5" xfId="18338" xr:uid="{0DF6A188-7786-4F56-BC9F-EAC2E59F7DD6}"/>
    <cellStyle name="vRedUp2 4 5 2" xfId="37868" xr:uid="{B1166430-69C5-4B39-B542-0BE6ECE4B7C3}"/>
    <cellStyle name="vRedUp2 4 6" xfId="18339" xr:uid="{CBCA1AFC-1CA9-4649-94FE-23E47DD12C45}"/>
    <cellStyle name="vRedUp2 4 6 2" xfId="37869" xr:uid="{B1956D30-C43A-422A-86D6-A340736FE940}"/>
    <cellStyle name="vRedUp2 4 7" xfId="18340" xr:uid="{D22F4849-0487-4DCD-9ED1-EB1148CC39C0}"/>
    <cellStyle name="vRedUp2 4 7 2" xfId="37870" xr:uid="{8362741C-87CC-4543-A705-FC6D98BFF5E7}"/>
    <cellStyle name="vRedUp2 4 8" xfId="18341" xr:uid="{FDDD9863-0E87-405B-8514-9DD02C368F37}"/>
    <cellStyle name="vRedUp2 4 8 2" xfId="37871" xr:uid="{4EE9E9E6-7E1B-40E1-927C-FB08FD6BCB18}"/>
    <cellStyle name="vRedUp2 4 9" xfId="18342" xr:uid="{A523F284-5E05-4BF2-B18E-3F91B8B7A908}"/>
    <cellStyle name="vRedUp2 4 9 2" xfId="37872" xr:uid="{5360F41C-AF96-46A9-9A0B-B49D55D853AB}"/>
    <cellStyle name="vRedUp2 5" xfId="18343" xr:uid="{7768EE80-BDAC-4A32-A043-375A91EBF7C2}"/>
    <cellStyle name="vRedUp2 5 10" xfId="37873" xr:uid="{4162A88A-0175-4776-800D-9588282D5CDF}"/>
    <cellStyle name="vRedUp2 5 2" xfId="18344" xr:uid="{B0FE8EC9-DD83-4724-A989-3F0A4714316D}"/>
    <cellStyle name="vRedUp2 5 2 2" xfId="37874" xr:uid="{29726A3D-65E3-471F-9781-221994C1DCE4}"/>
    <cellStyle name="vRedUp2 5 3" xfId="18345" xr:uid="{53772AE1-F7B2-420C-AF6D-3D56EE31A784}"/>
    <cellStyle name="vRedUp2 5 3 2" xfId="37875" xr:uid="{D647A88A-F669-455E-9EF1-D6F2EE84D3AA}"/>
    <cellStyle name="vRedUp2 5 4" xfId="18346" xr:uid="{A0022B4A-D99F-4DE8-96EC-E75B4DA39959}"/>
    <cellStyle name="vRedUp2 5 4 2" xfId="37876" xr:uid="{D54B1071-6B46-471F-AF06-7A1822C7630E}"/>
    <cellStyle name="vRedUp2 5 5" xfId="18347" xr:uid="{8E362BA5-1409-4353-B09E-69CAEEE49E5D}"/>
    <cellStyle name="vRedUp2 5 5 2" xfId="37877" xr:uid="{E286EFF6-F697-402B-BCF1-31B36DA790BD}"/>
    <cellStyle name="vRedUp2 5 6" xfId="18348" xr:uid="{B5A59FBC-15D1-4A3B-9347-B611987B622D}"/>
    <cellStyle name="vRedUp2 5 6 2" xfId="37878" xr:uid="{67171763-AC7C-4421-9B27-DEB3E7E7DAC9}"/>
    <cellStyle name="vRedUp2 5 7" xfId="18349" xr:uid="{2AABD9E7-36B4-40D1-AF6B-99E6945A4E3D}"/>
    <cellStyle name="vRedUp2 5 7 2" xfId="37879" xr:uid="{9BE4C3BF-2D1E-4FC1-B2B2-5BF9ECB9DAE7}"/>
    <cellStyle name="vRedUp2 5 8" xfId="18350" xr:uid="{538F314C-3704-4FC2-A1CD-0119F45C586E}"/>
    <cellStyle name="vRedUp2 5 8 2" xfId="37880" xr:uid="{80418B62-7D25-4B2F-974D-5082B986553A}"/>
    <cellStyle name="vRedUp2 5 9" xfId="18351" xr:uid="{EB7D05A7-E8F1-4598-9403-61E4CD7A919E}"/>
    <cellStyle name="vRedUp2 5 9 2" xfId="37881" xr:uid="{048F3007-FAE4-46EC-90C2-E41B8AB5AA57}"/>
    <cellStyle name="vRedUp2 6" xfId="18352" xr:uid="{6AFA11E2-0CD0-445E-9931-8FD48F94AA2E}"/>
    <cellStyle name="vRedUp2 6 2" xfId="37882" xr:uid="{E2C9BC43-ACFE-4BBB-9915-FCC674A5E5ED}"/>
    <cellStyle name="vRedUp2 7" xfId="18353" xr:uid="{D5B7C214-48E5-4E4B-8D65-A0F56AF54A20}"/>
    <cellStyle name="vRedUp2 7 2" xfId="37883" xr:uid="{5549F3D2-4762-4505-85DD-311635BBCC07}"/>
    <cellStyle name="vRedUp2 8" xfId="18354" xr:uid="{25E1AA8B-F072-442F-ACE9-99A9CA9D2074}"/>
    <cellStyle name="vRedUp2 8 2" xfId="37884" xr:uid="{1CF18903-7901-41B8-8C0E-5052AC0BE6D5}"/>
    <cellStyle name="vRedUp2 9" xfId="18355" xr:uid="{81CE99D8-190F-4707-B61A-5E634CF12117}"/>
    <cellStyle name="vRedUp2 9 2" xfId="37885" xr:uid="{9C5A5A1F-6E70-4598-9EDC-67EAAAD6A13A}"/>
    <cellStyle name="vUp" xfId="507" xr:uid="{ECE438FC-D2B9-4913-ADBA-BFAA86247132}"/>
    <cellStyle name="vUp 10" xfId="18356" xr:uid="{A18C4388-C90F-4688-BEC6-4A9BA2FC1D55}"/>
    <cellStyle name="vUp 10 2" xfId="37886" xr:uid="{72ADD7F0-5120-42D6-9541-1788784DF941}"/>
    <cellStyle name="vUp 11" xfId="18357" xr:uid="{57890412-5E15-4C42-A1C3-C44C6CEBDE87}"/>
    <cellStyle name="vUp 11 2" xfId="37887" xr:uid="{2D75A3F8-FF4D-4176-B3AD-7B5277E577AB}"/>
    <cellStyle name="vUp 12" xfId="18358" xr:uid="{432D9C32-7C74-471F-8F6C-260C5A5ACF29}"/>
    <cellStyle name="vUp 12 2" xfId="37888" xr:uid="{598F08CD-4788-4983-B15B-26B7CD674D29}"/>
    <cellStyle name="vUp 13" xfId="37889" xr:uid="{6AAB2798-7433-4718-937A-33A113B65604}"/>
    <cellStyle name="vUp 2" xfId="18359" xr:uid="{7318887A-66F1-4410-8FE6-A0DB65F13A8B}"/>
    <cellStyle name="vUp 2 10" xfId="18360" xr:uid="{AD56E9D8-1B5A-4A52-B75F-5810E47189A0}"/>
    <cellStyle name="vUp 2 10 2" xfId="37890" xr:uid="{F93C32F1-9CF6-471C-A300-03374A4DADDD}"/>
    <cellStyle name="vUp 2 11" xfId="18361" xr:uid="{5B0ECB1A-2D9B-402E-BDE2-794A8599B8B0}"/>
    <cellStyle name="vUp 2 11 2" xfId="37891" xr:uid="{2BB30A5E-371C-4EFA-BCD6-D5AAFD53C85D}"/>
    <cellStyle name="vUp 2 12" xfId="37892" xr:uid="{FD8C92A6-1817-4203-AF8D-227AE76C7A1D}"/>
    <cellStyle name="vUp 2 2" xfId="18362" xr:uid="{ED892DC0-50AF-44BA-BFEB-F2E85137E10E}"/>
    <cellStyle name="vUp 2 2 10" xfId="18363" xr:uid="{BE51C46F-058F-47AC-9634-26E518B9D764}"/>
    <cellStyle name="vUp 2 2 10 2" xfId="37893" xr:uid="{7215E26B-25BF-4691-8DE7-E1E05B431F53}"/>
    <cellStyle name="vUp 2 2 11" xfId="37894" xr:uid="{4C2C5957-BC2B-48FC-B149-6A4DB325FD06}"/>
    <cellStyle name="vUp 2 2 2" xfId="18364" xr:uid="{5661F7BD-FFD2-41A3-AA27-8432C9BB20E0}"/>
    <cellStyle name="vUp 2 2 2 10" xfId="37895" xr:uid="{15CEECE1-3F7B-49F0-BD54-62DA6CD009AF}"/>
    <cellStyle name="vUp 2 2 2 2" xfId="18365" xr:uid="{05E0CB41-DA89-489D-968D-4D52EC2020E5}"/>
    <cellStyle name="vUp 2 2 2 2 2" xfId="37896" xr:uid="{195228C8-F497-44B3-B94E-17F6A4707B80}"/>
    <cellStyle name="vUp 2 2 2 3" xfId="18366" xr:uid="{D050CF9C-01FE-4882-B4D5-A54713D949B0}"/>
    <cellStyle name="vUp 2 2 2 3 2" xfId="37897" xr:uid="{28595170-4ADC-40BA-B8E3-17A2C82ED8E7}"/>
    <cellStyle name="vUp 2 2 2 4" xfId="18367" xr:uid="{071D6E1F-3196-4B9D-99FF-8938C005052A}"/>
    <cellStyle name="vUp 2 2 2 4 2" xfId="37898" xr:uid="{B52E78D9-5EF6-4A49-8BA9-FFE69730D593}"/>
    <cellStyle name="vUp 2 2 2 5" xfId="18368" xr:uid="{2A3C7029-4DED-41E8-8CCF-3066DD947BB0}"/>
    <cellStyle name="vUp 2 2 2 5 2" xfId="37899" xr:uid="{699E96F6-2842-48C0-933C-35E61510DE9C}"/>
    <cellStyle name="vUp 2 2 2 6" xfId="18369" xr:uid="{DF769A8E-5F75-4D79-BCD3-BD01F707618E}"/>
    <cellStyle name="vUp 2 2 2 6 2" xfId="37900" xr:uid="{32224FAD-324F-4C2A-A869-C9EFA9919E2C}"/>
    <cellStyle name="vUp 2 2 2 7" xfId="18370" xr:uid="{B7B32DA5-1992-4989-B769-B623E9FB9198}"/>
    <cellStyle name="vUp 2 2 2 7 2" xfId="37901" xr:uid="{55E6E747-B66F-4179-8E84-F670D5E7677D}"/>
    <cellStyle name="vUp 2 2 2 8" xfId="18371" xr:uid="{A77E4018-7205-49AD-AA99-3C1FD426BB23}"/>
    <cellStyle name="vUp 2 2 2 8 2" xfId="37902" xr:uid="{2D2E1F0D-E736-4E62-A3E6-676731FD879A}"/>
    <cellStyle name="vUp 2 2 2 9" xfId="18372" xr:uid="{248AFBF3-F1A9-4F33-8D6B-89CFB78A1612}"/>
    <cellStyle name="vUp 2 2 2 9 2" xfId="37903" xr:uid="{C1C34612-4AF3-4701-8A65-4B3727CE8740}"/>
    <cellStyle name="vUp 2 2 3" xfId="18373" xr:uid="{5D5EF265-56BB-4A50-85EF-F431DEF2B77B}"/>
    <cellStyle name="vUp 2 2 3 2" xfId="37904" xr:uid="{E8740908-7688-4938-8E5D-7CF71C463897}"/>
    <cellStyle name="vUp 2 2 4" xfId="18374" xr:uid="{6B2D8820-8117-4745-AAB1-4997B0A942BB}"/>
    <cellStyle name="vUp 2 2 4 2" xfId="37905" xr:uid="{E305946C-4BCE-484A-81F2-2CC5D7A170AD}"/>
    <cellStyle name="vUp 2 2 5" xfId="18375" xr:uid="{0B893D6A-4F7F-46BF-A823-8D6545DB34F6}"/>
    <cellStyle name="vUp 2 2 5 2" xfId="37906" xr:uid="{3E074D5E-2ECB-47E0-AB46-03F32BBB882F}"/>
    <cellStyle name="vUp 2 2 6" xfId="18376" xr:uid="{959DEB34-C22A-4248-98B7-289BCE461376}"/>
    <cellStyle name="vUp 2 2 6 2" xfId="37907" xr:uid="{81B440CA-E850-41D6-A0AD-37D2AE6F2114}"/>
    <cellStyle name="vUp 2 2 7" xfId="18377" xr:uid="{8C7AE1FE-E282-40F9-99E1-ADFCCEAB435C}"/>
    <cellStyle name="vUp 2 2 7 2" xfId="37908" xr:uid="{E7CEB5C5-606A-47B7-8138-BDC5D43E90E7}"/>
    <cellStyle name="vUp 2 2 8" xfId="18378" xr:uid="{21987FAD-1823-49F2-BE5F-883D02C3DE9E}"/>
    <cellStyle name="vUp 2 2 8 2" xfId="37909" xr:uid="{0D3798A2-61EF-4941-B8FD-858589BE9ACB}"/>
    <cellStyle name="vUp 2 2 9" xfId="18379" xr:uid="{CD6825B6-43A9-4900-A1C4-4C1CFA229AF4}"/>
    <cellStyle name="vUp 2 2 9 2" xfId="37910" xr:uid="{FC27CCFD-D756-4C1B-8FFD-27D4ECF13683}"/>
    <cellStyle name="vUp 2 3" xfId="18380" xr:uid="{8B96F3A9-0024-4B7C-957E-F672067E1403}"/>
    <cellStyle name="vUp 2 3 10" xfId="37911" xr:uid="{84E80494-14F7-4807-957A-83043D85A4D5}"/>
    <cellStyle name="vUp 2 3 2" xfId="18381" xr:uid="{9811239D-DE15-4386-8F28-63CBF6F88D20}"/>
    <cellStyle name="vUp 2 3 2 2" xfId="37912" xr:uid="{063CD4BB-8C3B-4A69-9E57-70B1B29B75E2}"/>
    <cellStyle name="vUp 2 3 3" xfId="18382" xr:uid="{12C3ACF0-9872-44DF-9A4C-C6B001D8FFEA}"/>
    <cellStyle name="vUp 2 3 3 2" xfId="37913" xr:uid="{29B51B7B-8254-4742-A420-DA3C2121DECD}"/>
    <cellStyle name="vUp 2 3 4" xfId="18383" xr:uid="{15D0B2FD-8E94-4620-867C-0245650A7087}"/>
    <cellStyle name="vUp 2 3 4 2" xfId="37914" xr:uid="{2F9B07EF-B5FA-4798-BEA1-1E777658798F}"/>
    <cellStyle name="vUp 2 3 5" xfId="18384" xr:uid="{54F84ECA-A626-492F-A5E6-F530D851F49F}"/>
    <cellStyle name="vUp 2 3 5 2" xfId="37915" xr:uid="{4066D11A-03AD-4DBA-A353-B5BFA1192D9B}"/>
    <cellStyle name="vUp 2 3 6" xfId="18385" xr:uid="{BECED57B-E0D3-43BF-A6E9-FD4954CC18A8}"/>
    <cellStyle name="vUp 2 3 6 2" xfId="37916" xr:uid="{1E66ADA9-E09A-4724-8739-A241E8306F70}"/>
    <cellStyle name="vUp 2 3 7" xfId="18386" xr:uid="{08A3F258-C28A-4C01-B00F-DBC28A0CDE3A}"/>
    <cellStyle name="vUp 2 3 7 2" xfId="37917" xr:uid="{5A085833-C11B-4B1B-8BCE-BB7929598C80}"/>
    <cellStyle name="vUp 2 3 8" xfId="18387" xr:uid="{BDD14A28-6940-4500-8C28-ADAC6F3D3ECC}"/>
    <cellStyle name="vUp 2 3 8 2" xfId="37918" xr:uid="{D7F26FE4-E87B-4E16-91A2-FEC315F94988}"/>
    <cellStyle name="vUp 2 3 9" xfId="18388" xr:uid="{671FC32C-F27B-423B-A970-6BC296A546FB}"/>
    <cellStyle name="vUp 2 3 9 2" xfId="37919" xr:uid="{22BA7D8B-CA20-43C4-ACCC-23E9EC502762}"/>
    <cellStyle name="vUp 2 4" xfId="18389" xr:uid="{AAFAD6E6-E1E8-4788-B33D-99AF532850A4}"/>
    <cellStyle name="vUp 2 4 2" xfId="37920" xr:uid="{3D27AF3F-D4EE-43EB-A4C0-FB9494E02736}"/>
    <cellStyle name="vUp 2 5" xfId="18390" xr:uid="{65EC6123-BA31-4378-84FE-B43B5012B269}"/>
    <cellStyle name="vUp 2 5 2" xfId="37921" xr:uid="{67FC1BC4-0054-451A-A9DF-20F5249479C8}"/>
    <cellStyle name="vUp 2 6" xfId="18391" xr:uid="{98E50088-CFDD-4604-8551-2474521A2DF2}"/>
    <cellStyle name="vUp 2 6 2" xfId="37922" xr:uid="{2FE6DFAC-1A22-4528-B8A3-F2EBE72DC8D1}"/>
    <cellStyle name="vUp 2 7" xfId="18392" xr:uid="{F704BAD0-1EB9-44EC-891E-991F50B64139}"/>
    <cellStyle name="vUp 2 7 2" xfId="37923" xr:uid="{41E246EC-6BA5-42DF-A2B2-CFC079C237DC}"/>
    <cellStyle name="vUp 2 8" xfId="18393" xr:uid="{645C0F72-34EF-42E4-A658-0DB3589865BC}"/>
    <cellStyle name="vUp 2 8 2" xfId="37924" xr:uid="{2936FDFC-7DBF-4CBC-BB83-005FCD34884B}"/>
    <cellStyle name="vUp 2 9" xfId="18394" xr:uid="{E7581B84-CE1B-417A-A6E7-D24C44F97C06}"/>
    <cellStyle name="vUp 2 9 2" xfId="37925" xr:uid="{C2AC4E09-F6D7-4615-880F-DA6F700E3237}"/>
    <cellStyle name="vUp 3" xfId="18395" xr:uid="{664BB240-9F0B-4BAE-BB5F-8A9895BEC5C3}"/>
    <cellStyle name="vUp 3 10" xfId="18396" xr:uid="{480C4235-BECA-4B1C-AD1B-E6DC96345FFC}"/>
    <cellStyle name="vUp 3 10 2" xfId="37926" xr:uid="{E65B768B-22CD-480F-8368-3925346CB8F2}"/>
    <cellStyle name="vUp 3 11" xfId="18397" xr:uid="{B55F26C0-B6FD-4B43-B303-2082436B6CA5}"/>
    <cellStyle name="vUp 3 11 2" xfId="37927" xr:uid="{0977D4D5-0F8A-4AD3-A729-048440A5349F}"/>
    <cellStyle name="vUp 3 12" xfId="37928" xr:uid="{71879C43-21F9-4EA8-93AA-4001EC7242BB}"/>
    <cellStyle name="vUp 3 2" xfId="18398" xr:uid="{D651D216-0264-4BFA-BCA5-83DD6757F103}"/>
    <cellStyle name="vUp 3 2 10" xfId="18399" xr:uid="{1D91AA13-6FE1-48A1-BBB9-6238DA6C8B1E}"/>
    <cellStyle name="vUp 3 2 10 2" xfId="37929" xr:uid="{4748A3FA-0099-4E6E-B1D4-EFD8638A8B7B}"/>
    <cellStyle name="vUp 3 2 11" xfId="37930" xr:uid="{C20770A2-C6DB-4557-88F1-C3664E34B7E9}"/>
    <cellStyle name="vUp 3 2 2" xfId="18400" xr:uid="{D2EE1AB4-032A-4429-B433-9475796E835A}"/>
    <cellStyle name="vUp 3 2 2 10" xfId="37931" xr:uid="{7F3E7261-7A69-45F9-BCF8-A6A8C074FEBF}"/>
    <cellStyle name="vUp 3 2 2 2" xfId="18401" xr:uid="{4F74A3A2-883F-4E6F-8437-8D4BD97AA84D}"/>
    <cellStyle name="vUp 3 2 2 2 2" xfId="37932" xr:uid="{DCFD93BF-B588-4B5D-9FEC-E3D28315CC9A}"/>
    <cellStyle name="vUp 3 2 2 3" xfId="18402" xr:uid="{602BA2EE-FDFE-47EF-B4A4-277900B33FC4}"/>
    <cellStyle name="vUp 3 2 2 3 2" xfId="37933" xr:uid="{FF166CEF-9B86-470C-877E-F856F2DA2402}"/>
    <cellStyle name="vUp 3 2 2 4" xfId="18403" xr:uid="{05AB0C09-D164-49DC-AE29-735124274F9D}"/>
    <cellStyle name="vUp 3 2 2 4 2" xfId="37934" xr:uid="{F714AF50-2F58-42A1-97EC-46C0F3A6C93A}"/>
    <cellStyle name="vUp 3 2 2 5" xfId="18404" xr:uid="{D34626E2-AD37-4879-90EC-B85124F3F871}"/>
    <cellStyle name="vUp 3 2 2 5 2" xfId="37935" xr:uid="{1371E90E-CE62-4B74-B631-B2575BC995CE}"/>
    <cellStyle name="vUp 3 2 2 6" xfId="18405" xr:uid="{BB5DA81B-6F2A-49DA-8870-5D7BE76A1ADB}"/>
    <cellStyle name="vUp 3 2 2 6 2" xfId="37936" xr:uid="{F9989D02-8C85-4A17-8628-9FE90B738452}"/>
    <cellStyle name="vUp 3 2 2 7" xfId="18406" xr:uid="{6A441EC0-17DE-4EAF-8EBC-15C26526D9B3}"/>
    <cellStyle name="vUp 3 2 2 7 2" xfId="37937" xr:uid="{783F869E-79F8-431E-8607-3C7B6483C8CA}"/>
    <cellStyle name="vUp 3 2 2 8" xfId="18407" xr:uid="{4AB8A7FC-DD6A-449B-9CAC-E4E571CF014B}"/>
    <cellStyle name="vUp 3 2 2 8 2" xfId="37938" xr:uid="{CD037A46-A7DD-4CAF-8CE6-35B97BBF93A0}"/>
    <cellStyle name="vUp 3 2 2 9" xfId="18408" xr:uid="{0EC5807C-1F4F-418D-A5DF-07E092400607}"/>
    <cellStyle name="vUp 3 2 2 9 2" xfId="37939" xr:uid="{31062277-D8B7-4AB9-BC0A-47E3B4E02D21}"/>
    <cellStyle name="vUp 3 2 3" xfId="18409" xr:uid="{74B12DC7-5398-4542-B120-FDB44017B3F7}"/>
    <cellStyle name="vUp 3 2 3 2" xfId="37940" xr:uid="{A198591A-7B3B-4A58-BD2F-F5DBB13EFA26}"/>
    <cellStyle name="vUp 3 2 4" xfId="18410" xr:uid="{571073A0-561C-402F-BC04-5F30051ED98B}"/>
    <cellStyle name="vUp 3 2 4 2" xfId="37941" xr:uid="{3C54EDFB-8051-4249-A04B-BE2B71FC4A5C}"/>
    <cellStyle name="vUp 3 2 5" xfId="18411" xr:uid="{3BB86180-0CCC-4D49-A243-FF064AC5123F}"/>
    <cellStyle name="vUp 3 2 5 2" xfId="37942" xr:uid="{D136EDEE-8F1E-4F0F-9078-8F3391BBCA81}"/>
    <cellStyle name="vUp 3 2 6" xfId="18412" xr:uid="{0462F637-2A04-40B7-B5A9-7B85D2389EC2}"/>
    <cellStyle name="vUp 3 2 6 2" xfId="37943" xr:uid="{7164512A-1536-4C9F-82C7-1BC058C14F77}"/>
    <cellStyle name="vUp 3 2 7" xfId="18413" xr:uid="{BB2207C9-9B79-46E6-A8DE-C5B3423D46FC}"/>
    <cellStyle name="vUp 3 2 7 2" xfId="37944" xr:uid="{AE557D73-B07A-4E4A-9BB0-0EAD96588925}"/>
    <cellStyle name="vUp 3 2 8" xfId="18414" xr:uid="{1D2FADBD-DD0B-4B1C-A3DE-2029AA433EF4}"/>
    <cellStyle name="vUp 3 2 8 2" xfId="37945" xr:uid="{4A2BA627-EDC1-4230-8042-A8763E33CF9B}"/>
    <cellStyle name="vUp 3 2 9" xfId="18415" xr:uid="{6A76819B-2DA6-410E-B8E8-741780C9C327}"/>
    <cellStyle name="vUp 3 2 9 2" xfId="37946" xr:uid="{46ABD2EF-1C66-4BDA-9503-5297053DCBAB}"/>
    <cellStyle name="vUp 3 3" xfId="18416" xr:uid="{E0FAA3C5-7112-42D2-AC22-9AEA2D8A2529}"/>
    <cellStyle name="vUp 3 3 10" xfId="37947" xr:uid="{20A36F5D-F132-46DE-BD8B-07D455AFD208}"/>
    <cellStyle name="vUp 3 3 2" xfId="18417" xr:uid="{2321E514-1DAA-45C3-A827-20A07B646662}"/>
    <cellStyle name="vUp 3 3 2 2" xfId="37948" xr:uid="{9B388485-BDA8-4FA6-AEB8-0CB2308834B3}"/>
    <cellStyle name="vUp 3 3 3" xfId="18418" xr:uid="{26CCC7F1-A6D5-40B3-A0AE-0EC062CCB770}"/>
    <cellStyle name="vUp 3 3 3 2" xfId="37949" xr:uid="{0E6CD301-5F97-440B-9760-EB0689D5A39A}"/>
    <cellStyle name="vUp 3 3 4" xfId="18419" xr:uid="{01CAA27B-D2FF-4369-971D-92A4C9BC700B}"/>
    <cellStyle name="vUp 3 3 4 2" xfId="37950" xr:uid="{8ADF263C-936E-4D95-AB19-A8DDB1ACEC87}"/>
    <cellStyle name="vUp 3 3 5" xfId="18420" xr:uid="{F9314771-F674-41E2-8EE3-03F830E11EF8}"/>
    <cellStyle name="vUp 3 3 5 2" xfId="37951" xr:uid="{818A9A7E-3633-4C27-A4C8-77E53A4096A3}"/>
    <cellStyle name="vUp 3 3 6" xfId="18421" xr:uid="{73705867-B9A2-45F2-9474-5640E5F88F2E}"/>
    <cellStyle name="vUp 3 3 6 2" xfId="37952" xr:uid="{8B6CAD08-266E-4D43-8B08-70F4F29D654A}"/>
    <cellStyle name="vUp 3 3 7" xfId="18422" xr:uid="{21571D81-4328-4062-81EB-5EC039DAC4CC}"/>
    <cellStyle name="vUp 3 3 7 2" xfId="37953" xr:uid="{EE05A435-0FDD-4E30-8832-83D891ECB504}"/>
    <cellStyle name="vUp 3 3 8" xfId="18423" xr:uid="{5D3DD1B3-EB84-427E-9B42-39A2C5B4F95E}"/>
    <cellStyle name="vUp 3 3 8 2" xfId="37954" xr:uid="{2EA135F9-7B01-4312-BAAC-996335B735D3}"/>
    <cellStyle name="vUp 3 3 9" xfId="18424" xr:uid="{1D89BE14-9F10-486F-85B4-46A8FE7C5535}"/>
    <cellStyle name="vUp 3 3 9 2" xfId="37955" xr:uid="{ABA1BF2F-2195-42A1-8E56-42DC825A4B58}"/>
    <cellStyle name="vUp 3 4" xfId="18425" xr:uid="{FAD342D0-A0AE-4A94-B90D-37981A18E948}"/>
    <cellStyle name="vUp 3 4 2" xfId="37956" xr:uid="{117AAEFD-1FB0-4DC9-9451-F1A862C4D047}"/>
    <cellStyle name="vUp 3 5" xfId="18426" xr:uid="{52639BB3-45A9-4440-9F8F-F8D83E2C0133}"/>
    <cellStyle name="vUp 3 5 2" xfId="37957" xr:uid="{8BF59F84-D992-4E42-9993-36A70F27F8BD}"/>
    <cellStyle name="vUp 3 6" xfId="18427" xr:uid="{D2B1EF18-21FA-408D-81CF-E16C8BB1F857}"/>
    <cellStyle name="vUp 3 6 2" xfId="37958" xr:uid="{E844CE04-0B0F-40AB-8F9C-9B7FDA442B33}"/>
    <cellStyle name="vUp 3 7" xfId="18428" xr:uid="{B51586CA-9D22-49E2-9C44-FF3DEC782C1B}"/>
    <cellStyle name="vUp 3 7 2" xfId="37959" xr:uid="{35343C2F-6E32-4C29-BA9E-0FC8FD08A22C}"/>
    <cellStyle name="vUp 3 8" xfId="18429" xr:uid="{E72928B1-B231-49ED-B440-A62471896993}"/>
    <cellStyle name="vUp 3 8 2" xfId="37960" xr:uid="{9F57424A-02C9-4484-A808-54569004FC6B}"/>
    <cellStyle name="vUp 3 9" xfId="18430" xr:uid="{33D2CFB8-B39D-4504-91E4-15209FB65DCD}"/>
    <cellStyle name="vUp 3 9 2" xfId="37961" xr:uid="{15E681F7-01FB-4E99-BC6F-1CF284313BE6}"/>
    <cellStyle name="vUp 4" xfId="18431" xr:uid="{89E8C3D4-AB98-4EEF-8A58-7FEE0F46C90C}"/>
    <cellStyle name="vUp 4 10" xfId="18432" xr:uid="{DDD27AFE-656B-4161-B7CB-F5064D339373}"/>
    <cellStyle name="vUp 4 10 2" xfId="37962" xr:uid="{23371447-4142-40AC-9C55-695E2F2D8337}"/>
    <cellStyle name="vUp 4 11" xfId="37963" xr:uid="{B2BE92A2-2FCA-41B8-9213-7C6B9CF25B21}"/>
    <cellStyle name="vUp 4 2" xfId="18433" xr:uid="{AB605A8B-D148-4483-B7F8-C1763B8D03E4}"/>
    <cellStyle name="vUp 4 2 10" xfId="37964" xr:uid="{CEB02E1C-B03F-4F4D-B7A9-D11F535D54C2}"/>
    <cellStyle name="vUp 4 2 2" xfId="18434" xr:uid="{315952C8-0BE1-4B77-8A04-0A67AF72047B}"/>
    <cellStyle name="vUp 4 2 2 2" xfId="37965" xr:uid="{5CCD2861-DAF0-4F17-9EB7-AF393951AEE1}"/>
    <cellStyle name="vUp 4 2 3" xfId="18435" xr:uid="{46EEF201-80C4-4B37-B60D-3E529EA2D2E8}"/>
    <cellStyle name="vUp 4 2 3 2" xfId="37966" xr:uid="{F2BE3DED-28E5-4FB5-AAE2-890BBB2E66D8}"/>
    <cellStyle name="vUp 4 2 4" xfId="18436" xr:uid="{EB4389D8-6D5C-440F-AEED-E25E70591F84}"/>
    <cellStyle name="vUp 4 2 4 2" xfId="37967" xr:uid="{D8CD5C98-D59F-4BDB-BA80-500EE7773B2D}"/>
    <cellStyle name="vUp 4 2 5" xfId="18437" xr:uid="{8BABA04C-9AF2-4220-BD6F-AA80EA9CA849}"/>
    <cellStyle name="vUp 4 2 5 2" xfId="37968" xr:uid="{539352F5-7E80-4C41-B6D5-0209969BA18C}"/>
    <cellStyle name="vUp 4 2 6" xfId="18438" xr:uid="{9C165DA6-5A54-46C9-8ED2-10251FA22618}"/>
    <cellStyle name="vUp 4 2 6 2" xfId="37969" xr:uid="{6BB188ED-00E7-468E-86CC-B71B5C0F5697}"/>
    <cellStyle name="vUp 4 2 7" xfId="18439" xr:uid="{D0C0716F-8431-4793-B809-54BE037271D3}"/>
    <cellStyle name="vUp 4 2 7 2" xfId="37970" xr:uid="{8E1DF61E-FE11-4A7D-9022-E6448E69A86E}"/>
    <cellStyle name="vUp 4 2 8" xfId="18440" xr:uid="{37DBA27B-AAB3-480A-9CDB-586B2DA39272}"/>
    <cellStyle name="vUp 4 2 8 2" xfId="37971" xr:uid="{342E12CE-2B16-47FE-A8F3-8A8D5D41A430}"/>
    <cellStyle name="vUp 4 2 9" xfId="18441" xr:uid="{E7C6504A-15DA-4269-93D8-E6ED8C717AE3}"/>
    <cellStyle name="vUp 4 2 9 2" xfId="37972" xr:uid="{C84A30F7-406D-4064-B89B-5C9B9A2AF101}"/>
    <cellStyle name="vUp 4 3" xfId="18442" xr:uid="{FAD2BD39-DB9F-4903-ACB0-DFBA9AAF5736}"/>
    <cellStyle name="vUp 4 3 2" xfId="37973" xr:uid="{26F0279D-9D77-4116-B995-E7B16AFB269D}"/>
    <cellStyle name="vUp 4 4" xfId="18443" xr:uid="{81973835-3113-456C-9C55-2EC158C7C37E}"/>
    <cellStyle name="vUp 4 4 2" xfId="37974" xr:uid="{5D85961C-03F5-476A-AD68-83D0D4A2B577}"/>
    <cellStyle name="vUp 4 5" xfId="18444" xr:uid="{4CFD5C37-B92A-4731-9990-8CF1AB3B88D4}"/>
    <cellStyle name="vUp 4 5 2" xfId="37975" xr:uid="{E9EF94E9-E935-451D-B225-9F66F26FBE98}"/>
    <cellStyle name="vUp 4 6" xfId="18445" xr:uid="{4DA9276B-DE76-4AB3-B92B-A6935FE6F1E6}"/>
    <cellStyle name="vUp 4 6 2" xfId="37976" xr:uid="{EA8A5D26-03AE-46D5-9365-9CEDD955EDF1}"/>
    <cellStyle name="vUp 4 7" xfId="18446" xr:uid="{E4280F14-4A64-4CE9-B610-AB5189841BF9}"/>
    <cellStyle name="vUp 4 7 2" xfId="37977" xr:uid="{273C2068-1FB3-4C3B-A863-3309B43F85EC}"/>
    <cellStyle name="vUp 4 8" xfId="18447" xr:uid="{F669911B-4884-4230-BA93-5C27C440AC44}"/>
    <cellStyle name="vUp 4 8 2" xfId="37978" xr:uid="{E49218BC-3590-4F3A-B773-00B9A7775587}"/>
    <cellStyle name="vUp 4 9" xfId="18448" xr:uid="{5AE50658-3584-402F-80EB-AE1B552190F7}"/>
    <cellStyle name="vUp 4 9 2" xfId="37979" xr:uid="{9A0851E3-CEEB-493B-AEB7-468C93507C85}"/>
    <cellStyle name="vUp 5" xfId="18449" xr:uid="{51779980-7B41-4E94-AA65-36A7D9358BA8}"/>
    <cellStyle name="vUp 5 10" xfId="37980" xr:uid="{D475914C-EEDD-4282-8B97-7057706EEF92}"/>
    <cellStyle name="vUp 5 2" xfId="18450" xr:uid="{C4230093-8FE9-4BC9-9EF9-32AFBA9AF54D}"/>
    <cellStyle name="vUp 5 2 2" xfId="37981" xr:uid="{82D7B2A8-5C39-4AC4-B650-A60467F1710E}"/>
    <cellStyle name="vUp 5 3" xfId="18451" xr:uid="{80E1B484-CAB7-4098-A793-C96F9F5E83DE}"/>
    <cellStyle name="vUp 5 3 2" xfId="37982" xr:uid="{7DC63197-76C3-452D-978F-A991925F48A9}"/>
    <cellStyle name="vUp 5 4" xfId="18452" xr:uid="{9F312212-AA44-4406-BCA5-B58AFD82BB82}"/>
    <cellStyle name="vUp 5 4 2" xfId="37983" xr:uid="{C18EF728-9E29-491A-88A5-36E023303A36}"/>
    <cellStyle name="vUp 5 5" xfId="18453" xr:uid="{C7D0505F-6F69-400F-85AC-13FD7297F3FD}"/>
    <cellStyle name="vUp 5 5 2" xfId="37984" xr:uid="{08D9FC08-AE98-4D86-AFD1-3141FA455E0C}"/>
    <cellStyle name="vUp 5 6" xfId="18454" xr:uid="{CAF6DF7F-B004-4D5C-8FAA-85ECC8EBF58C}"/>
    <cellStyle name="vUp 5 6 2" xfId="37985" xr:uid="{54681BE2-6A24-4E4F-9055-8D279D7E2AC7}"/>
    <cellStyle name="vUp 5 7" xfId="18455" xr:uid="{41639DFD-D820-4800-88C3-4CBCF46F7BF7}"/>
    <cellStyle name="vUp 5 7 2" xfId="37986" xr:uid="{0D8E9804-A823-440C-9D75-905257B079C5}"/>
    <cellStyle name="vUp 5 8" xfId="18456" xr:uid="{8EA98BC5-B0BF-41A0-A943-FF462A5CC811}"/>
    <cellStyle name="vUp 5 8 2" xfId="37987" xr:uid="{DABF64EF-2E98-4A81-9B85-D5E4B3106DBD}"/>
    <cellStyle name="vUp 5 9" xfId="18457" xr:uid="{F93DB20B-4BB2-4F39-B825-5F1D14166F29}"/>
    <cellStyle name="vUp 5 9 2" xfId="37988" xr:uid="{C7ACBA47-5355-4FCE-B3D8-D4CE6A7B7912}"/>
    <cellStyle name="vUp 6" xfId="18458" xr:uid="{75893099-B999-4C62-B2FC-A30B946316C4}"/>
    <cellStyle name="vUp 6 2" xfId="37989" xr:uid="{18D8BC4B-FAF5-4C22-96F0-FB60D037DB3A}"/>
    <cellStyle name="vUp 7" xfId="18459" xr:uid="{AFE7149E-A606-4818-AB5C-C6CCF83AA456}"/>
    <cellStyle name="vUp 7 2" xfId="37990" xr:uid="{D11EA4C5-C8DF-417C-896C-044CB35C5397}"/>
    <cellStyle name="vUp 8" xfId="18460" xr:uid="{37F07A4C-AB10-4E32-B96B-131B2D5A727D}"/>
    <cellStyle name="vUp 8 2" xfId="37991" xr:uid="{657386F9-4236-403B-BAB7-1C5116FF1CAF}"/>
    <cellStyle name="vUp 9" xfId="18461" xr:uid="{756DC3B7-D7B2-4F8C-B021-897AC3BE24FB}"/>
    <cellStyle name="vUp 9 2" xfId="37992" xr:uid="{E4442935-8D61-46AB-8FE6-E1B44FD4E316}"/>
    <cellStyle name="vYel" xfId="508" xr:uid="{BABF50C1-02F6-4F4D-AFB4-8A4FE08942AA}"/>
    <cellStyle name="vYel 10" xfId="18462" xr:uid="{1A37B2A0-201E-49F6-926E-A6DB9DBD7285}"/>
    <cellStyle name="vYel 10 2" xfId="37993" xr:uid="{54782FF4-F541-4C0C-A44A-4D72B6F5D028}"/>
    <cellStyle name="vYel 11" xfId="18463" xr:uid="{A9F04945-B129-4728-929D-03D7DE549482}"/>
    <cellStyle name="vYel 11 2" xfId="37994" xr:uid="{5EB755B5-643F-48DA-906D-FC318CBA8506}"/>
    <cellStyle name="vYel 12" xfId="18464" xr:uid="{6A668169-8B14-4ABE-AEAE-01C8F4EFD955}"/>
    <cellStyle name="vYel 12 2" xfId="37995" xr:uid="{25AC1B5C-6A46-4449-B161-E5E5342A6A7B}"/>
    <cellStyle name="vYel 13" xfId="37996" xr:uid="{FD793995-770F-4BC2-BCFE-A9A668FA75EA}"/>
    <cellStyle name="vYel 2" xfId="18465" xr:uid="{76A77ADB-86B5-4461-9A38-C077C340F752}"/>
    <cellStyle name="vYel 2 10" xfId="18466" xr:uid="{FF3C29B8-CA42-4992-B2DE-80DBD8DE86AB}"/>
    <cellStyle name="vYel 2 10 2" xfId="37997" xr:uid="{FACFCFB7-2F9F-46DD-9B0D-D01964610995}"/>
    <cellStyle name="vYel 2 11" xfId="18467" xr:uid="{5342302D-70B7-4161-AC56-46ADCC8BB1A7}"/>
    <cellStyle name="vYel 2 11 2" xfId="37998" xr:uid="{44AA19E4-9398-47CF-8DA8-1841848D9B1F}"/>
    <cellStyle name="vYel 2 12" xfId="37999" xr:uid="{D429B55E-CD65-45A7-BAE7-63992C4E2EA0}"/>
    <cellStyle name="vYel 2 2" xfId="18468" xr:uid="{704E9F8C-B951-4F0A-AD5D-54A5CA45495E}"/>
    <cellStyle name="vYel 2 2 10" xfId="18469" xr:uid="{13D00013-4FD9-487D-92CB-715743790665}"/>
    <cellStyle name="vYel 2 2 10 2" xfId="38000" xr:uid="{ACDDA081-D08A-4DDB-AC0C-BC64523CB3AB}"/>
    <cellStyle name="vYel 2 2 11" xfId="38001" xr:uid="{BA0001F1-549F-4CAA-966A-AAFFA507B3CE}"/>
    <cellStyle name="vYel 2 2 2" xfId="18470" xr:uid="{A1B2F7B0-5DC9-4BF3-BDE9-ECB7F771241C}"/>
    <cellStyle name="vYel 2 2 2 10" xfId="38002" xr:uid="{5F9F35EE-8072-4E3C-8B18-B560549B6974}"/>
    <cellStyle name="vYel 2 2 2 2" xfId="18471" xr:uid="{B2CD6E1B-9A11-46D8-B4EB-53873C93B3F3}"/>
    <cellStyle name="vYel 2 2 2 2 2" xfId="38003" xr:uid="{1E32B4D7-B9A2-4B3A-B474-665F2753D871}"/>
    <cellStyle name="vYel 2 2 2 3" xfId="18472" xr:uid="{8C829CF5-2784-441D-AA9E-E94F320B4C71}"/>
    <cellStyle name="vYel 2 2 2 3 2" xfId="38004" xr:uid="{72DD7BC3-2D89-4673-8E1E-1B8C834AFCFE}"/>
    <cellStyle name="vYel 2 2 2 4" xfId="18473" xr:uid="{6C092668-BF4C-455A-9B69-3F7C7882AD90}"/>
    <cellStyle name="vYel 2 2 2 4 2" xfId="38005" xr:uid="{E335267B-B82F-40EF-AE67-260D69DEF819}"/>
    <cellStyle name="vYel 2 2 2 5" xfId="18474" xr:uid="{F05B9FE6-D1C4-442D-9886-64C11D59EAE7}"/>
    <cellStyle name="vYel 2 2 2 5 2" xfId="38006" xr:uid="{3DA076AB-8F2E-4B6A-B9E0-A93D011525DE}"/>
    <cellStyle name="vYel 2 2 2 6" xfId="18475" xr:uid="{9FF6E44E-ABF5-4D22-86B6-AFBCD0AD2096}"/>
    <cellStyle name="vYel 2 2 2 6 2" xfId="38007" xr:uid="{2565EF70-7834-4727-B179-A77D7EAD6AE4}"/>
    <cellStyle name="vYel 2 2 2 7" xfId="18476" xr:uid="{C06EDC44-547B-4C72-90F2-43215E64DD44}"/>
    <cellStyle name="vYel 2 2 2 7 2" xfId="38008" xr:uid="{C66280B2-BAD9-453D-85B8-A3A3A701C90B}"/>
    <cellStyle name="vYel 2 2 2 8" xfId="18477" xr:uid="{68F6ECC2-5D43-48B3-8CA7-2B48D3714068}"/>
    <cellStyle name="vYel 2 2 2 8 2" xfId="38009" xr:uid="{F340965D-6113-4671-A39A-338003742CC5}"/>
    <cellStyle name="vYel 2 2 2 9" xfId="18478" xr:uid="{9DB4829E-1269-48FA-A814-D81CF79F1B7E}"/>
    <cellStyle name="vYel 2 2 2 9 2" xfId="38010" xr:uid="{30B2A53F-8CB2-4F7F-9BB1-68881A6D2F1C}"/>
    <cellStyle name="vYel 2 2 3" xfId="18479" xr:uid="{30B565BD-92CE-482D-803D-FB8191C06A2E}"/>
    <cellStyle name="vYel 2 2 3 2" xfId="38011" xr:uid="{25C93D7F-D9B7-4763-A64C-2025CFEF50B6}"/>
    <cellStyle name="vYel 2 2 4" xfId="18480" xr:uid="{FFF8BB14-365C-4A6B-AED3-2F0DA1790F71}"/>
    <cellStyle name="vYel 2 2 4 2" xfId="38012" xr:uid="{414F7073-7243-4153-A7DB-78DD8BA9ED1F}"/>
    <cellStyle name="vYel 2 2 5" xfId="18481" xr:uid="{B9B4DC53-2D74-4507-8D90-C3F88F1DF3AB}"/>
    <cellStyle name="vYel 2 2 5 2" xfId="38013" xr:uid="{CBCC28E9-3DE4-4B29-912F-6DE38CE5CDA2}"/>
    <cellStyle name="vYel 2 2 6" xfId="18482" xr:uid="{DF5DF8C1-80E6-40C6-9B24-65ADA3F74179}"/>
    <cellStyle name="vYel 2 2 6 2" xfId="38014" xr:uid="{301B1697-1797-499E-A574-DCEBBD52C34D}"/>
    <cellStyle name="vYel 2 2 7" xfId="18483" xr:uid="{FE472E65-A357-4F5A-8F75-EAEB708FB0F8}"/>
    <cellStyle name="vYel 2 2 7 2" xfId="38015" xr:uid="{89019BE9-307E-4C4B-B9CF-E3DD5E903DB9}"/>
    <cellStyle name="vYel 2 2 8" xfId="18484" xr:uid="{1BCFE059-A746-4639-B28C-A15D3074B033}"/>
    <cellStyle name="vYel 2 2 8 2" xfId="38016" xr:uid="{ED8BDEE4-6CF5-4215-83BC-6FA418792371}"/>
    <cellStyle name="vYel 2 2 9" xfId="18485" xr:uid="{B4C78A3A-F637-42AC-ADE5-841FDF90C6E1}"/>
    <cellStyle name="vYel 2 2 9 2" xfId="38017" xr:uid="{8DBFD66E-ABA3-475C-B63A-456771ED55A8}"/>
    <cellStyle name="vYel 2 3" xfId="18486" xr:uid="{69317106-DC72-423A-827B-E2939D1E5FCF}"/>
    <cellStyle name="vYel 2 3 10" xfId="38018" xr:uid="{94E7CC82-886A-4D2C-B1CA-E7150E5F53B4}"/>
    <cellStyle name="vYel 2 3 2" xfId="18487" xr:uid="{6180A531-40CF-494E-A46A-06AF436927B8}"/>
    <cellStyle name="vYel 2 3 2 2" xfId="38019" xr:uid="{8E5FEDA2-B1C2-43EF-B27B-143C049CB1B7}"/>
    <cellStyle name="vYel 2 3 3" xfId="18488" xr:uid="{48F22370-639E-424A-9736-F44327FF00AB}"/>
    <cellStyle name="vYel 2 3 3 2" xfId="38020" xr:uid="{5AD75AEC-4E3A-4A17-8735-492F9B47AFC6}"/>
    <cellStyle name="vYel 2 3 4" xfId="18489" xr:uid="{FC0A2D1E-547B-4370-BA7C-203136240AF3}"/>
    <cellStyle name="vYel 2 3 4 2" xfId="38021" xr:uid="{C2C18BB6-06C8-4817-9C6C-158E4F4A4085}"/>
    <cellStyle name="vYel 2 3 5" xfId="18490" xr:uid="{84C8AAAD-ABD3-4623-8190-C52DCF6FBF2C}"/>
    <cellStyle name="vYel 2 3 5 2" xfId="38022" xr:uid="{17DE6D8A-1367-4239-AAEA-A470F80D2851}"/>
    <cellStyle name="vYel 2 3 6" xfId="18491" xr:uid="{0A316FBB-980C-4F38-B65B-D29BD9DAF062}"/>
    <cellStyle name="vYel 2 3 6 2" xfId="38023" xr:uid="{21377995-96CA-4793-BEA6-1C1A35A88F9B}"/>
    <cellStyle name="vYel 2 3 7" xfId="18492" xr:uid="{0BB99C1E-2730-46D3-B4D8-997A37FC2823}"/>
    <cellStyle name="vYel 2 3 7 2" xfId="38024" xr:uid="{90FC4C0B-991F-42C8-A6C3-D9AE4C7751D6}"/>
    <cellStyle name="vYel 2 3 8" xfId="18493" xr:uid="{820434E7-6138-4B38-93DA-FA7BE7C3EF3F}"/>
    <cellStyle name="vYel 2 3 8 2" xfId="38025" xr:uid="{114CA011-F13D-4F5A-8DA5-38D6C263EF70}"/>
    <cellStyle name="vYel 2 3 9" xfId="18494" xr:uid="{3F882D15-ECEC-461F-A291-B72783EBD429}"/>
    <cellStyle name="vYel 2 3 9 2" xfId="38026" xr:uid="{6287B793-B42C-41B4-8B98-79FE0A1ACFDF}"/>
    <cellStyle name="vYel 2 4" xfId="18495" xr:uid="{B3C37CF5-146E-49D3-90EA-92E4C8792D2F}"/>
    <cellStyle name="vYel 2 4 2" xfId="38027" xr:uid="{25DA7B6F-D6F0-4E45-8D3B-F43A9AFC1F55}"/>
    <cellStyle name="vYel 2 5" xfId="18496" xr:uid="{CAEE64D5-5E4C-4130-BA7E-0694089C9381}"/>
    <cellStyle name="vYel 2 5 2" xfId="38028" xr:uid="{19AEAE22-3CCF-4C31-BD61-43EAC30B742B}"/>
    <cellStyle name="vYel 2 6" xfId="18497" xr:uid="{A650D644-7506-45B9-BFA4-D29C724F0670}"/>
    <cellStyle name="vYel 2 6 2" xfId="38029" xr:uid="{8CF65903-80D6-4D6F-BEB1-A455F512C24F}"/>
    <cellStyle name="vYel 2 7" xfId="18498" xr:uid="{EB835122-B0BF-4B9C-BFE7-1A65E1887543}"/>
    <cellStyle name="vYel 2 7 2" xfId="38030" xr:uid="{7B49250E-C2B7-440C-A16C-C79504233995}"/>
    <cellStyle name="vYel 2 8" xfId="18499" xr:uid="{B50C37F6-4855-4E93-B197-AE058AE7DED1}"/>
    <cellStyle name="vYel 2 8 2" xfId="38031" xr:uid="{7D9B198A-6B98-4606-BC1A-42BE3AFF7308}"/>
    <cellStyle name="vYel 2 9" xfId="18500" xr:uid="{288BAAA6-BE14-4FFD-BD81-14F1570B45EE}"/>
    <cellStyle name="vYel 2 9 2" xfId="38032" xr:uid="{D7D5B55D-0D18-48FA-A107-D6B4E7EE6341}"/>
    <cellStyle name="vYel 3" xfId="18501" xr:uid="{80628686-EE41-4F15-A169-34F06E403F43}"/>
    <cellStyle name="vYel 3 10" xfId="18502" xr:uid="{6430CC7B-53AD-4B4B-BED3-4BC01DD2B602}"/>
    <cellStyle name="vYel 3 10 2" xfId="38033" xr:uid="{A6911C9B-5950-4CCF-8D68-BC117C9C92CB}"/>
    <cellStyle name="vYel 3 11" xfId="18503" xr:uid="{2E2A3788-39BF-45AF-9020-FB83DB307D6D}"/>
    <cellStyle name="vYel 3 11 2" xfId="38034" xr:uid="{40A92ADD-CAF0-46FA-A59F-F0860C26E7F7}"/>
    <cellStyle name="vYel 3 12" xfId="38035" xr:uid="{2DB1E925-4B90-43D1-89DB-ABD13109A19B}"/>
    <cellStyle name="vYel 3 2" xfId="18504" xr:uid="{BE2DCDEA-6D6B-41E2-8CE1-B5C73AB141C0}"/>
    <cellStyle name="vYel 3 2 10" xfId="18505" xr:uid="{AB90FF18-7ABF-411B-9653-6E8C8C279EDB}"/>
    <cellStyle name="vYel 3 2 10 2" xfId="38036" xr:uid="{83FDEADD-67BB-4AA6-B637-ACE53355546A}"/>
    <cellStyle name="vYel 3 2 11" xfId="38037" xr:uid="{85F3C52B-D6AC-4F3A-BE15-823E879E439A}"/>
    <cellStyle name="vYel 3 2 2" xfId="18506" xr:uid="{ED73EC6D-6F08-4834-84C1-6025BCAC38F7}"/>
    <cellStyle name="vYel 3 2 2 10" xfId="38038" xr:uid="{9996191D-DB9B-476A-9FC3-E26580D26C39}"/>
    <cellStyle name="vYel 3 2 2 2" xfId="18507" xr:uid="{2367125A-64F2-41CE-99BA-279E14D85954}"/>
    <cellStyle name="vYel 3 2 2 2 2" xfId="38039" xr:uid="{BE1A9C4F-1D12-4D27-8233-25E80B94D811}"/>
    <cellStyle name="vYel 3 2 2 3" xfId="18508" xr:uid="{A6836082-84ED-460A-97CC-D73E629BBBA8}"/>
    <cellStyle name="vYel 3 2 2 3 2" xfId="38040" xr:uid="{D8CFC8F9-90F4-4F45-96BE-A1EF3B2BD36C}"/>
    <cellStyle name="vYel 3 2 2 4" xfId="18509" xr:uid="{6EDF5C1E-ED34-46F7-BD68-74C5867A3A7B}"/>
    <cellStyle name="vYel 3 2 2 4 2" xfId="38041" xr:uid="{8DB6ADEC-E71E-46F7-A657-032620E21E57}"/>
    <cellStyle name="vYel 3 2 2 5" xfId="18510" xr:uid="{4756723C-9A2C-4205-A76A-7F5AD1C21B59}"/>
    <cellStyle name="vYel 3 2 2 5 2" xfId="38042" xr:uid="{FA750BA6-A953-4A0E-AC4D-8410F79FFFEB}"/>
    <cellStyle name="vYel 3 2 2 6" xfId="18511" xr:uid="{2501EBC9-B3F9-4101-A76D-A67C5D5A4FE5}"/>
    <cellStyle name="vYel 3 2 2 6 2" xfId="38043" xr:uid="{53E46E56-5130-4E60-B7E8-A21459F0C2E1}"/>
    <cellStyle name="vYel 3 2 2 7" xfId="18512" xr:uid="{963D3AA5-D945-4269-A3D1-796C258D004D}"/>
    <cellStyle name="vYel 3 2 2 7 2" xfId="38044" xr:uid="{DAFF3B81-C6DE-445C-8377-50BFCE2CA73D}"/>
    <cellStyle name="vYel 3 2 2 8" xfId="18513" xr:uid="{BCBD7524-0ECC-41FD-9022-996112C23AE5}"/>
    <cellStyle name="vYel 3 2 2 8 2" xfId="38045" xr:uid="{6F51C082-006A-4D40-AE50-3D50AD4B309D}"/>
    <cellStyle name="vYel 3 2 2 9" xfId="18514" xr:uid="{0B18B3AA-13D2-40B9-9BDE-4AA729D3C739}"/>
    <cellStyle name="vYel 3 2 2 9 2" xfId="38046" xr:uid="{7666C5D6-7EEA-4732-94F9-797991F6DCBE}"/>
    <cellStyle name="vYel 3 2 3" xfId="18515" xr:uid="{DED5C13B-41AE-44AE-B644-A8143ECFECA9}"/>
    <cellStyle name="vYel 3 2 3 2" xfId="38047" xr:uid="{D297F089-5592-492A-874C-D6F91C32E54C}"/>
    <cellStyle name="vYel 3 2 4" xfId="18516" xr:uid="{B57B6DF5-7DEA-4805-BCFE-7A18510C1D9D}"/>
    <cellStyle name="vYel 3 2 4 2" xfId="38048" xr:uid="{6565CDEC-51B7-4A27-806E-DF3448725EEB}"/>
    <cellStyle name="vYel 3 2 5" xfId="18517" xr:uid="{F63EBDAE-4BC4-4A28-B986-B21486CB8772}"/>
    <cellStyle name="vYel 3 2 5 2" xfId="38049" xr:uid="{181F97E4-6DB9-4FDC-8E3D-83F8E3EFCD27}"/>
    <cellStyle name="vYel 3 2 6" xfId="18518" xr:uid="{07788AB6-43FF-4662-8481-DB128ACE47C8}"/>
    <cellStyle name="vYel 3 2 6 2" xfId="38050" xr:uid="{B89A431D-91FF-40E2-930A-99304BB69103}"/>
    <cellStyle name="vYel 3 2 7" xfId="18519" xr:uid="{D6245A96-3EC3-4130-8C90-5AC01F1E2A22}"/>
    <cellStyle name="vYel 3 2 7 2" xfId="38051" xr:uid="{E9192AE1-930C-4360-AC19-B265FB9E80F0}"/>
    <cellStyle name="vYel 3 2 8" xfId="18520" xr:uid="{5E1D3AF4-44BC-458A-BCAB-D0DB6D1272E1}"/>
    <cellStyle name="vYel 3 2 8 2" xfId="38052" xr:uid="{1EDC2232-57BF-4905-BFBC-6B8499B9B8E0}"/>
    <cellStyle name="vYel 3 2 9" xfId="18521" xr:uid="{4A6D9D3E-E3C0-487A-BDF2-EDA07252A53A}"/>
    <cellStyle name="vYel 3 2 9 2" xfId="38053" xr:uid="{0CEFC443-7D2B-48EA-9A14-F929CB92BFE9}"/>
    <cellStyle name="vYel 3 3" xfId="18522" xr:uid="{2DFE7486-9338-4944-AAA7-362E4CDE31C6}"/>
    <cellStyle name="vYel 3 3 10" xfId="38054" xr:uid="{ACDE54B5-CF94-421A-B1B1-80EC9A523727}"/>
    <cellStyle name="vYel 3 3 2" xfId="18523" xr:uid="{6742D4C9-6816-451E-A597-4276CE568B7E}"/>
    <cellStyle name="vYel 3 3 2 2" xfId="38055" xr:uid="{3DDAAA68-69CA-47F5-B7EA-689A377039F3}"/>
    <cellStyle name="vYel 3 3 3" xfId="18524" xr:uid="{C0BF2EBB-E04D-427B-A4F4-3B45DA8DC495}"/>
    <cellStyle name="vYel 3 3 3 2" xfId="38056" xr:uid="{FF966800-0037-4971-91EB-071214671716}"/>
    <cellStyle name="vYel 3 3 4" xfId="18525" xr:uid="{55FBFC7B-22F7-47BC-9B8B-1B73C0FC0152}"/>
    <cellStyle name="vYel 3 3 4 2" xfId="38057" xr:uid="{E7A2D32B-A7D7-4E71-B4DA-EE53599E4B1B}"/>
    <cellStyle name="vYel 3 3 5" xfId="18526" xr:uid="{1A1805D9-A0B1-4EA0-8707-F6F56B32BF22}"/>
    <cellStyle name="vYel 3 3 5 2" xfId="38058" xr:uid="{FE45156D-79EE-43A4-A989-F4FE35B2B5F8}"/>
    <cellStyle name="vYel 3 3 6" xfId="18527" xr:uid="{C8BEA740-F040-40B0-9303-16DC7FD5879B}"/>
    <cellStyle name="vYel 3 3 6 2" xfId="38059" xr:uid="{20494112-C9E6-43A1-BD83-38FE88C6E4B1}"/>
    <cellStyle name="vYel 3 3 7" xfId="18528" xr:uid="{3C02E372-87D9-4A32-BFDF-E565DEC0E3D2}"/>
    <cellStyle name="vYel 3 3 7 2" xfId="38060" xr:uid="{9E8655EB-5A2B-4B90-819B-DDF012B2C58F}"/>
    <cellStyle name="vYel 3 3 8" xfId="18529" xr:uid="{F6BB7C82-ADD0-499D-926D-B0EAC0764829}"/>
    <cellStyle name="vYel 3 3 8 2" xfId="38061" xr:uid="{EB5C1342-DA0B-4D84-8FAF-5FDFC88AF680}"/>
    <cellStyle name="vYel 3 3 9" xfId="18530" xr:uid="{20FD30E0-4692-4A74-8A4C-7D483EB3AAE2}"/>
    <cellStyle name="vYel 3 3 9 2" xfId="38062" xr:uid="{A8628CE7-B0D8-40D0-9577-3A1EF4C86891}"/>
    <cellStyle name="vYel 3 4" xfId="18531" xr:uid="{1EB5EF89-6F62-4964-9360-F87A078B319F}"/>
    <cellStyle name="vYel 3 4 2" xfId="38063" xr:uid="{5D9D48D0-B877-4CBC-9C19-3C56CE0D1576}"/>
    <cellStyle name="vYel 3 5" xfId="18532" xr:uid="{9D594810-245E-4651-98DB-8C4B55AEA4B6}"/>
    <cellStyle name="vYel 3 5 2" xfId="38064" xr:uid="{27144ED2-C322-4D87-9944-551040502D75}"/>
    <cellStyle name="vYel 3 6" xfId="18533" xr:uid="{A5364475-77F5-4152-80E6-AB89FFF1EAA9}"/>
    <cellStyle name="vYel 3 6 2" xfId="38065" xr:uid="{BE71A3D3-875B-4493-AC68-CE8F2A48A681}"/>
    <cellStyle name="vYel 3 7" xfId="18534" xr:uid="{085F6EBB-8FF4-45D0-9066-813B61BCA20C}"/>
    <cellStyle name="vYel 3 7 2" xfId="38066" xr:uid="{BD7086B0-0D59-4415-9A17-6C8EC01023EF}"/>
    <cellStyle name="vYel 3 8" xfId="18535" xr:uid="{77FDBA29-3786-4041-8D3C-88A629540492}"/>
    <cellStyle name="vYel 3 8 2" xfId="38067" xr:uid="{DAF412A7-1AD7-426D-94DE-C4C754E8D57B}"/>
    <cellStyle name="vYel 3 9" xfId="18536" xr:uid="{05FBA4B8-E2A9-443A-94B0-3AB1A916BA40}"/>
    <cellStyle name="vYel 3 9 2" xfId="38068" xr:uid="{71135229-DE09-4BBB-A5DF-54AF98993BD4}"/>
    <cellStyle name="vYel 4" xfId="18537" xr:uid="{277CDD62-89FC-40E3-8DB2-AEC99BD51F8E}"/>
    <cellStyle name="vYel 4 10" xfId="18538" xr:uid="{53FD0AAF-1920-4266-B0FE-C09B4DF121A2}"/>
    <cellStyle name="vYel 4 10 2" xfId="38069" xr:uid="{64C7AA05-E3B5-46AB-8A82-5CC081AC451C}"/>
    <cellStyle name="vYel 4 11" xfId="38070" xr:uid="{3CED9457-A2AA-4E38-80FE-75B137852847}"/>
    <cellStyle name="vYel 4 2" xfId="18539" xr:uid="{6824DBD6-10AC-47E1-8912-D72BD8758A19}"/>
    <cellStyle name="vYel 4 2 10" xfId="38071" xr:uid="{2DADF8B8-6252-4809-8535-0388752F8DE7}"/>
    <cellStyle name="vYel 4 2 2" xfId="18540" xr:uid="{77AE2C27-F666-4FC9-B1EE-D20770364E05}"/>
    <cellStyle name="vYel 4 2 2 2" xfId="38072" xr:uid="{C440F006-2454-45C1-BB6F-F31AEEFED101}"/>
    <cellStyle name="vYel 4 2 3" xfId="18541" xr:uid="{0039C756-08FB-4072-8A27-4D4D2B6238BA}"/>
    <cellStyle name="vYel 4 2 3 2" xfId="38073" xr:uid="{9364B430-6EAF-4514-8F14-0F2FFFA90F75}"/>
    <cellStyle name="vYel 4 2 4" xfId="18542" xr:uid="{C810284F-08D6-4D02-B8C0-9F23A87FFE1D}"/>
    <cellStyle name="vYel 4 2 4 2" xfId="38074" xr:uid="{499E40C9-948C-41A9-A5D9-E98CE0D67AF8}"/>
    <cellStyle name="vYel 4 2 5" xfId="18543" xr:uid="{BC4E9922-26F7-40AA-9DDD-A93654004B9A}"/>
    <cellStyle name="vYel 4 2 5 2" xfId="38075" xr:uid="{0A3EC16C-9C35-456E-BA1F-5E53749EEB9C}"/>
    <cellStyle name="vYel 4 2 6" xfId="18544" xr:uid="{91AAB8E7-110A-4D75-9D25-5BB6E0384A33}"/>
    <cellStyle name="vYel 4 2 6 2" xfId="38076" xr:uid="{C0648DA5-6F4D-460D-B9ED-80ECECD1CA6F}"/>
    <cellStyle name="vYel 4 2 7" xfId="18545" xr:uid="{09AF8D35-7DEC-4289-A576-D7B4F9434C45}"/>
    <cellStyle name="vYel 4 2 7 2" xfId="38077" xr:uid="{0F6F8F15-64DF-4AF4-8D7D-43134CAD5C85}"/>
    <cellStyle name="vYel 4 2 8" xfId="18546" xr:uid="{C2843E38-552A-4666-A905-7971DB063599}"/>
    <cellStyle name="vYel 4 2 8 2" xfId="38078" xr:uid="{09661EA0-FE7A-4CD0-931A-62C60F69CA49}"/>
    <cellStyle name="vYel 4 2 9" xfId="18547" xr:uid="{79DCC701-452D-48E0-9C08-01EAD8E95D2F}"/>
    <cellStyle name="vYel 4 2 9 2" xfId="38079" xr:uid="{9F6F61CC-F364-4341-8302-2C48B26E31FA}"/>
    <cellStyle name="vYel 4 3" xfId="18548" xr:uid="{6E1D772A-7F43-409A-A455-9061FEEF2F97}"/>
    <cellStyle name="vYel 4 3 2" xfId="38080" xr:uid="{53DEB424-E909-48F5-98B2-1099D4A400A9}"/>
    <cellStyle name="vYel 4 4" xfId="18549" xr:uid="{C88BD138-F974-4737-B4B4-D1C448BBA82D}"/>
    <cellStyle name="vYel 4 4 2" xfId="38081" xr:uid="{95FBCC1A-E3F8-4256-ABA6-6C925C1E9708}"/>
    <cellStyle name="vYel 4 5" xfId="18550" xr:uid="{75B79738-02B8-4CC2-94E4-9515D3D860CE}"/>
    <cellStyle name="vYel 4 5 2" xfId="38082" xr:uid="{56EC4F1E-E2BB-47F6-957C-E6F2D119BFAE}"/>
    <cellStyle name="vYel 4 6" xfId="18551" xr:uid="{876F4AEC-246A-4970-B5C6-347DE0A3F75E}"/>
    <cellStyle name="vYel 4 6 2" xfId="38083" xr:uid="{448E6120-C4E7-4151-B379-DF5C0BCA06F7}"/>
    <cellStyle name="vYel 4 7" xfId="18552" xr:uid="{F76781F2-F775-45DB-8847-480F0CC8C4BD}"/>
    <cellStyle name="vYel 4 7 2" xfId="38084" xr:uid="{0BB551BA-8835-4DFD-8EF9-7D366E1D2BD8}"/>
    <cellStyle name="vYel 4 8" xfId="18553" xr:uid="{9FF7EF30-2903-466B-B0B7-9668704D1863}"/>
    <cellStyle name="vYel 4 8 2" xfId="38085" xr:uid="{5AF0FDA5-9253-4AA3-B847-E674922F7978}"/>
    <cellStyle name="vYel 4 9" xfId="18554" xr:uid="{9FA96F42-19CA-4190-B210-1A25FC81A4D5}"/>
    <cellStyle name="vYel 4 9 2" xfId="38086" xr:uid="{FF7B237B-5743-499D-BDCF-67F0A1F2E48B}"/>
    <cellStyle name="vYel 5" xfId="18555" xr:uid="{BA1D65D5-1468-4065-8742-4D48D7E7ADF5}"/>
    <cellStyle name="vYel 5 10" xfId="38087" xr:uid="{3CF6FD4B-9D9A-4CC0-8201-10414F4F9777}"/>
    <cellStyle name="vYel 5 2" xfId="18556" xr:uid="{A88A2D99-E62E-404A-ACE6-4FF82137F4C9}"/>
    <cellStyle name="vYel 5 2 2" xfId="38088" xr:uid="{BD510FFE-B7A2-439D-903F-AFBED5FF2BE4}"/>
    <cellStyle name="vYel 5 3" xfId="18557" xr:uid="{AEA7C379-8A75-454F-86F0-8A4D5F6A1D45}"/>
    <cellStyle name="vYel 5 3 2" xfId="38089" xr:uid="{C8E8E58B-943C-49EB-817A-38DEE825D299}"/>
    <cellStyle name="vYel 5 4" xfId="18558" xr:uid="{7B9594A4-7F25-4ECB-9A21-AEC05AC73B50}"/>
    <cellStyle name="vYel 5 4 2" xfId="38090" xr:uid="{3A26D811-9EC4-4588-B185-A87E6CDDCA42}"/>
    <cellStyle name="vYel 5 5" xfId="18559" xr:uid="{4611A1A1-4B89-4DA8-99F3-CC17E80A31EA}"/>
    <cellStyle name="vYel 5 5 2" xfId="38091" xr:uid="{77CA342A-C544-429E-BBB6-DA994F3574BD}"/>
    <cellStyle name="vYel 5 6" xfId="18560" xr:uid="{E5A57F0C-DDF3-4D4E-BB41-618A74B9F3E4}"/>
    <cellStyle name="vYel 5 6 2" xfId="38092" xr:uid="{15ED5467-D3F8-4915-8A38-BD2AE9A61207}"/>
    <cellStyle name="vYel 5 7" xfId="18561" xr:uid="{81A9BEFC-B814-4283-8CFD-AC8ED89DBD6B}"/>
    <cellStyle name="vYel 5 7 2" xfId="38093" xr:uid="{828BA794-9E25-40C3-8AFF-40A5A22A834A}"/>
    <cellStyle name="vYel 5 8" xfId="18562" xr:uid="{0B7C807A-0DE2-4EE4-8300-6C375977B0F6}"/>
    <cellStyle name="vYel 5 8 2" xfId="38094" xr:uid="{AAF729BF-E4C3-405C-B4E7-C84CA9FF5337}"/>
    <cellStyle name="vYel 5 9" xfId="18563" xr:uid="{095D9FF0-7343-4E65-A0CC-E55BEC2E30F4}"/>
    <cellStyle name="vYel 5 9 2" xfId="38095" xr:uid="{6CFE80A2-AF1D-485E-BF30-0D49167BFA9B}"/>
    <cellStyle name="vYel 6" xfId="18564" xr:uid="{14DA3071-EB9D-4B88-B438-280A2F3A1DE5}"/>
    <cellStyle name="vYel 6 2" xfId="38096" xr:uid="{F78DEA05-4D90-40B2-BB95-00627736373C}"/>
    <cellStyle name="vYel 7" xfId="18565" xr:uid="{E243F812-C28C-4314-9C5B-88B470AC489A}"/>
    <cellStyle name="vYel 7 2" xfId="38097" xr:uid="{CE814BB5-C1F6-48A3-9F33-C20111AAD9D6}"/>
    <cellStyle name="vYel 8" xfId="18566" xr:uid="{F29C50B3-FFBA-4E56-A376-692624DC61BC}"/>
    <cellStyle name="vYel 8 2" xfId="38098" xr:uid="{1D452961-E92C-4A4C-B45B-C617C259F149}"/>
    <cellStyle name="vYel 9" xfId="18567" xr:uid="{D1DC6CBA-8196-4DF6-8DC9-93F5C8759BB1}"/>
    <cellStyle name="vYel 9 2" xfId="38099" xr:uid="{B20EE07E-6028-4522-A1E2-F51033657ECF}"/>
    <cellStyle name="vYel2" xfId="509" xr:uid="{870E6437-932A-43D3-9AF0-2E4905BE036F}"/>
    <cellStyle name="vYel2 10" xfId="18568" xr:uid="{26E1FE03-2961-4106-BECA-2ED861F43CEB}"/>
    <cellStyle name="vYel2 10 2" xfId="38100" xr:uid="{7540CAE0-721A-4900-ADAA-DC9C06B0D1A7}"/>
    <cellStyle name="vYel2 11" xfId="18569" xr:uid="{1D00D6C8-1929-4DE9-9C1B-285A35DA123F}"/>
    <cellStyle name="vYel2 11 2" xfId="38101" xr:uid="{71A52E36-36D2-47E1-AEDD-BA669E139B51}"/>
    <cellStyle name="vYel2 12" xfId="18570" xr:uid="{CE4CB8BE-4C5F-4955-AFC9-51F9DDAB8978}"/>
    <cellStyle name="vYel2 12 2" xfId="38102" xr:uid="{E019F264-90B6-4225-AE7A-A28D809EC2D9}"/>
    <cellStyle name="vYel2 13" xfId="38103" xr:uid="{16677490-98CC-4181-BB54-851461339737}"/>
    <cellStyle name="vYel2 2" xfId="18571" xr:uid="{28CF8DF7-DB76-402E-84EF-45D5AADA655E}"/>
    <cellStyle name="vYel2 2 10" xfId="18572" xr:uid="{6205CCEC-58F9-4EBA-A031-DED075052DCC}"/>
    <cellStyle name="vYel2 2 10 2" xfId="38104" xr:uid="{1874C956-3F51-448F-8FAD-62DC3DCEB1BF}"/>
    <cellStyle name="vYel2 2 11" xfId="18573" xr:uid="{DB17D917-1316-4EA5-9FCD-7314A1481334}"/>
    <cellStyle name="vYel2 2 11 2" xfId="38105" xr:uid="{14DE770D-5E2A-442A-8D9F-CFC054CE7B73}"/>
    <cellStyle name="vYel2 2 12" xfId="38106" xr:uid="{8AE84FF4-7D3E-4698-AC6E-BB868BC8315B}"/>
    <cellStyle name="vYel2 2 2" xfId="18574" xr:uid="{5809C62E-65BD-4F8E-9045-7426B80C5458}"/>
    <cellStyle name="vYel2 2 2 10" xfId="18575" xr:uid="{EC732AB6-A2DF-4C46-A53B-D08C1A1FC2EB}"/>
    <cellStyle name="vYel2 2 2 10 2" xfId="38107" xr:uid="{3208EE1F-3E34-4DF0-89A9-63E92C32A8E3}"/>
    <cellStyle name="vYel2 2 2 11" xfId="38108" xr:uid="{F9951FC1-D3CA-4088-8A5A-EA69F1396C9B}"/>
    <cellStyle name="vYel2 2 2 2" xfId="18576" xr:uid="{B804D221-5EF9-4D02-834C-94523DA62C16}"/>
    <cellStyle name="vYel2 2 2 2 10" xfId="38109" xr:uid="{BF5F448B-96DE-4D19-8FA9-2F6ABFEEB91E}"/>
    <cellStyle name="vYel2 2 2 2 2" xfId="18577" xr:uid="{97341965-612E-41FF-9412-DFD6AEF253A5}"/>
    <cellStyle name="vYel2 2 2 2 2 2" xfId="38110" xr:uid="{C1727B0B-1F4E-4BE2-A628-2C131A022387}"/>
    <cellStyle name="vYel2 2 2 2 3" xfId="18578" xr:uid="{51F12277-4B66-45B7-B772-550D158EADB5}"/>
    <cellStyle name="vYel2 2 2 2 3 2" xfId="38111" xr:uid="{FC5A7B1B-0CE7-4F71-9AF6-D8956116814B}"/>
    <cellStyle name="vYel2 2 2 2 4" xfId="18579" xr:uid="{6A2EB31B-01D3-4104-83C2-A6C651C0273B}"/>
    <cellStyle name="vYel2 2 2 2 4 2" xfId="38112" xr:uid="{E94AF96F-75F6-460E-B884-0EFBBA451B63}"/>
    <cellStyle name="vYel2 2 2 2 5" xfId="18580" xr:uid="{2F570BF3-9494-4E80-BAD6-71C538A7756D}"/>
    <cellStyle name="vYel2 2 2 2 5 2" xfId="38113" xr:uid="{FA2B0D0A-89EA-4A9B-9CFA-BB7CE6B6F260}"/>
    <cellStyle name="vYel2 2 2 2 6" xfId="18581" xr:uid="{C6A2B159-14AA-44E6-BE9B-3EFFA36C3B26}"/>
    <cellStyle name="vYel2 2 2 2 6 2" xfId="38114" xr:uid="{E616F25D-C437-4D00-BB8F-76D4FF9E1DA8}"/>
    <cellStyle name="vYel2 2 2 2 7" xfId="18582" xr:uid="{405ECA02-838F-4A4C-8C64-5ADC486185FD}"/>
    <cellStyle name="vYel2 2 2 2 7 2" xfId="38115" xr:uid="{74DF7E03-3023-4F53-BC77-04BAADB271C8}"/>
    <cellStyle name="vYel2 2 2 2 8" xfId="18583" xr:uid="{D7D52404-9539-4B2A-86F2-AAB238A11D75}"/>
    <cellStyle name="vYel2 2 2 2 8 2" xfId="38116" xr:uid="{9F8A8F30-0CE2-41C1-8269-ADDEE9CCD9EE}"/>
    <cellStyle name="vYel2 2 2 2 9" xfId="18584" xr:uid="{49B92F60-5DF8-4CE1-B334-D7BD7856C59E}"/>
    <cellStyle name="vYel2 2 2 2 9 2" xfId="38117" xr:uid="{A79B8DEA-74D9-4AC8-B4A6-E21CF130E7B9}"/>
    <cellStyle name="vYel2 2 2 3" xfId="18585" xr:uid="{21007613-83C9-4B6E-8EA5-46C2BB774B93}"/>
    <cellStyle name="vYel2 2 2 3 2" xfId="38118" xr:uid="{12043172-A638-4793-9733-CF50AB091D7D}"/>
    <cellStyle name="vYel2 2 2 4" xfId="18586" xr:uid="{70DBB8DA-5865-40AA-9B6A-F6F34DAA31BC}"/>
    <cellStyle name="vYel2 2 2 4 2" xfId="38119" xr:uid="{83140FDF-1864-460C-8896-749A9465F6DB}"/>
    <cellStyle name="vYel2 2 2 5" xfId="18587" xr:uid="{89DC8727-C1BC-4DAC-8592-18E5121C35E7}"/>
    <cellStyle name="vYel2 2 2 5 2" xfId="38120" xr:uid="{D685692C-984E-46FE-B8D3-9EB23ECAA098}"/>
    <cellStyle name="vYel2 2 2 6" xfId="18588" xr:uid="{95C04CE5-5E4F-43E3-9FD6-0A4ABEC5CC13}"/>
    <cellStyle name="vYel2 2 2 6 2" xfId="38121" xr:uid="{0CCFA8A3-B0AB-4106-9445-DAF1C8BA8BA2}"/>
    <cellStyle name="vYel2 2 2 7" xfId="18589" xr:uid="{B77209B2-44B1-4D96-B925-BBF42D5F9DA1}"/>
    <cellStyle name="vYel2 2 2 7 2" xfId="38122" xr:uid="{9D9992B6-A57F-47F9-9581-E7AAC903DCD0}"/>
    <cellStyle name="vYel2 2 2 8" xfId="18590" xr:uid="{67911ABF-D7A2-4A74-95A0-929909057514}"/>
    <cellStyle name="vYel2 2 2 8 2" xfId="38123" xr:uid="{8AAF9BE7-0BD5-420E-B026-C7983E92068F}"/>
    <cellStyle name="vYel2 2 2 9" xfId="18591" xr:uid="{B64FB906-D3F9-47E8-96B4-52B3E940525F}"/>
    <cellStyle name="vYel2 2 2 9 2" xfId="38124" xr:uid="{57D876ED-5333-40D5-A7F7-A2D3F67FFF53}"/>
    <cellStyle name="vYel2 2 3" xfId="18592" xr:uid="{35D8400B-03B7-47DA-B217-3EBD0C4BE78A}"/>
    <cellStyle name="vYel2 2 3 10" xfId="38125" xr:uid="{C55C40B4-D7C3-4123-8073-EDC9218538FE}"/>
    <cellStyle name="vYel2 2 3 2" xfId="18593" xr:uid="{878A8669-65DB-44E7-B257-5ADD52C8C244}"/>
    <cellStyle name="vYel2 2 3 2 2" xfId="38126" xr:uid="{7AE38908-140F-42B5-9F2C-D83E1F517ECC}"/>
    <cellStyle name="vYel2 2 3 3" xfId="18594" xr:uid="{5E43CF32-1974-4AE8-A5A6-2DB35FF81A9A}"/>
    <cellStyle name="vYel2 2 3 3 2" xfId="38127" xr:uid="{4CAE7054-078E-4280-BA92-0BF6567A82D6}"/>
    <cellStyle name="vYel2 2 3 4" xfId="18595" xr:uid="{D06936AA-9D52-4657-8205-2E0DE589C1C0}"/>
    <cellStyle name="vYel2 2 3 4 2" xfId="38128" xr:uid="{D2DC305C-0DEB-4F84-890D-E117C163BCF5}"/>
    <cellStyle name="vYel2 2 3 5" xfId="18596" xr:uid="{A33A109B-9D0E-48F9-B431-6AA08FFB4D19}"/>
    <cellStyle name="vYel2 2 3 5 2" xfId="38129" xr:uid="{1787FB1C-C777-41B7-8464-E0C2FF16CA4B}"/>
    <cellStyle name="vYel2 2 3 6" xfId="18597" xr:uid="{AAAE71E5-52EB-48BE-9291-B6A7C75110B9}"/>
    <cellStyle name="vYel2 2 3 6 2" xfId="38130" xr:uid="{F46AD0A1-21DD-4119-90E5-ABF06F325C9E}"/>
    <cellStyle name="vYel2 2 3 7" xfId="18598" xr:uid="{80D2760C-125B-4723-9FBF-FFCCA936EE2F}"/>
    <cellStyle name="vYel2 2 3 7 2" xfId="38131" xr:uid="{CA5062A7-FAC8-4598-8A87-8C94E133EADF}"/>
    <cellStyle name="vYel2 2 3 8" xfId="18599" xr:uid="{6B35181F-48E5-4C75-8FF6-F1B783453537}"/>
    <cellStyle name="vYel2 2 3 8 2" xfId="38132" xr:uid="{962CC686-D275-44BC-AAAF-B56C4CA8D2B4}"/>
    <cellStyle name="vYel2 2 3 9" xfId="18600" xr:uid="{5A64A132-8D3F-4AC8-96AC-8B70D85D9DD8}"/>
    <cellStyle name="vYel2 2 3 9 2" xfId="38133" xr:uid="{D2DB4C63-300C-48D8-A17E-0426F98D610D}"/>
    <cellStyle name="vYel2 2 4" xfId="18601" xr:uid="{18496449-BA95-4365-A05F-D67D2054D13B}"/>
    <cellStyle name="vYel2 2 4 2" xfId="38134" xr:uid="{3228380C-F53B-4049-97BA-681757A0E7D5}"/>
    <cellStyle name="vYel2 2 5" xfId="18602" xr:uid="{4233EE4E-E4CB-405C-929C-8146C61BFAD3}"/>
    <cellStyle name="vYel2 2 5 2" xfId="38135" xr:uid="{EC45A532-D608-4EF1-B0A9-C97169164677}"/>
    <cellStyle name="vYel2 2 6" xfId="18603" xr:uid="{D14873B6-D1CF-43A8-AC2F-0192018F5FC2}"/>
    <cellStyle name="vYel2 2 6 2" xfId="38136" xr:uid="{8C78776A-CFE7-4733-A177-53C57EAF34E6}"/>
    <cellStyle name="vYel2 2 7" xfId="18604" xr:uid="{66E8145B-8067-4855-B3B9-06B3CDE68272}"/>
    <cellStyle name="vYel2 2 7 2" xfId="38137" xr:uid="{CF7742CE-CEDC-4725-97C5-F1B9FD006119}"/>
    <cellStyle name="vYel2 2 8" xfId="18605" xr:uid="{0EDDA963-2DD5-4C22-ADAD-B72F2B799E69}"/>
    <cellStyle name="vYel2 2 8 2" xfId="38138" xr:uid="{7C2AAF21-026F-4E50-9515-A8970FF9559E}"/>
    <cellStyle name="vYel2 2 9" xfId="18606" xr:uid="{C34358C8-9364-4D68-A3FF-1C2703396F4B}"/>
    <cellStyle name="vYel2 2 9 2" xfId="38139" xr:uid="{F0AE8C6F-DCCB-4D0E-A438-544676C9C0A1}"/>
    <cellStyle name="vYel2 3" xfId="18607" xr:uid="{C0D720CB-71CA-4D03-8512-AB3FC62C2151}"/>
    <cellStyle name="vYel2 3 10" xfId="18608" xr:uid="{0CD28C8E-457B-4B16-BCD5-42BE71430441}"/>
    <cellStyle name="vYel2 3 10 2" xfId="38140" xr:uid="{D5847F44-1ED3-45B0-AD9B-D73F42489592}"/>
    <cellStyle name="vYel2 3 11" xfId="18609" xr:uid="{351CC7BD-8C94-4AE7-BE1F-169867556E25}"/>
    <cellStyle name="vYel2 3 11 2" xfId="38141" xr:uid="{F7DF7E73-7A9E-48CD-9718-889B827CD782}"/>
    <cellStyle name="vYel2 3 12" xfId="38142" xr:uid="{A390AAF6-3B75-445E-B413-E50C5C87D4B5}"/>
    <cellStyle name="vYel2 3 2" xfId="18610" xr:uid="{26B59520-A527-46ED-B1BB-2500447CED88}"/>
    <cellStyle name="vYel2 3 2 10" xfId="18611" xr:uid="{7212AA80-3531-4DCE-B267-2673E1FEE126}"/>
    <cellStyle name="vYel2 3 2 10 2" xfId="38143" xr:uid="{4DB7E58B-6719-4345-B432-86909DBD75BB}"/>
    <cellStyle name="vYel2 3 2 11" xfId="38144" xr:uid="{08F8025D-5403-4398-8FA8-72D5283E51A9}"/>
    <cellStyle name="vYel2 3 2 2" xfId="18612" xr:uid="{DB0C0C9A-D9C1-41F5-A7F1-A1030FD73015}"/>
    <cellStyle name="vYel2 3 2 2 10" xfId="38145" xr:uid="{B303C46F-22AC-4FDC-901C-52920D27BB88}"/>
    <cellStyle name="vYel2 3 2 2 2" xfId="18613" xr:uid="{60EE6EFE-5FB2-47DC-BBF8-1DD17CE2B1BD}"/>
    <cellStyle name="vYel2 3 2 2 2 2" xfId="38146" xr:uid="{AFDAF5DB-F104-48F4-B252-04F4EF6163F3}"/>
    <cellStyle name="vYel2 3 2 2 3" xfId="18614" xr:uid="{34C15DB2-60E9-4A16-B3C3-0431AA557507}"/>
    <cellStyle name="vYel2 3 2 2 3 2" xfId="38147" xr:uid="{5BC58646-DBCF-40CB-BC1B-4DF0502115AE}"/>
    <cellStyle name="vYel2 3 2 2 4" xfId="18615" xr:uid="{2CD9B583-06B4-4916-B4AF-CC67BD88E569}"/>
    <cellStyle name="vYel2 3 2 2 4 2" xfId="38148" xr:uid="{A555901C-1EBB-41A3-BD0D-D0CCF0D4B00A}"/>
    <cellStyle name="vYel2 3 2 2 5" xfId="18616" xr:uid="{2E162BB1-045E-42DE-8061-2DE1D902E9D7}"/>
    <cellStyle name="vYel2 3 2 2 5 2" xfId="38149" xr:uid="{0EBE905B-08D9-4B39-89A4-6032831EA5AA}"/>
    <cellStyle name="vYel2 3 2 2 6" xfId="18617" xr:uid="{71AAC43C-9B1E-4B92-B86B-D4BDC7E99B16}"/>
    <cellStyle name="vYel2 3 2 2 6 2" xfId="38150" xr:uid="{45B514DD-4123-4748-8756-8C08F54FC61D}"/>
    <cellStyle name="vYel2 3 2 2 7" xfId="18618" xr:uid="{28C9C47A-AA82-4618-883F-6E65553269BF}"/>
    <cellStyle name="vYel2 3 2 2 7 2" xfId="38151" xr:uid="{063603F1-0ADB-4CB0-9769-4CC792BE7667}"/>
    <cellStyle name="vYel2 3 2 2 8" xfId="18619" xr:uid="{489D4818-DFE1-4D99-8C91-09BA611DEF69}"/>
    <cellStyle name="vYel2 3 2 2 8 2" xfId="38152" xr:uid="{EC9CFC99-427C-4EB7-98CD-6435BB480757}"/>
    <cellStyle name="vYel2 3 2 2 9" xfId="18620" xr:uid="{9F06A36F-9440-49E7-8F3A-3BF806276C19}"/>
    <cellStyle name="vYel2 3 2 2 9 2" xfId="38153" xr:uid="{85300FAF-44F2-47B7-9154-4E43F3A37E48}"/>
    <cellStyle name="vYel2 3 2 3" xfId="18621" xr:uid="{5831FAE4-D7D1-441F-A1FD-F530A7EB4307}"/>
    <cellStyle name="vYel2 3 2 3 2" xfId="38154" xr:uid="{AB907757-ADF4-46A6-AAD3-D54B8D2C2605}"/>
    <cellStyle name="vYel2 3 2 4" xfId="18622" xr:uid="{C15EA588-06A9-4BFE-87CE-9E42E6E3F4F3}"/>
    <cellStyle name="vYel2 3 2 4 2" xfId="38155" xr:uid="{FADA9C4C-6F01-4C2C-B1F5-5C0BCD944353}"/>
    <cellStyle name="vYel2 3 2 5" xfId="18623" xr:uid="{2BE95557-30DF-4A56-938C-3928D7B40DBC}"/>
    <cellStyle name="vYel2 3 2 5 2" xfId="38156" xr:uid="{A5283AFB-C087-472A-AE5F-8A36B4EF85B2}"/>
    <cellStyle name="vYel2 3 2 6" xfId="18624" xr:uid="{1B1D0405-8BEA-4EA0-932F-02BA12D8C3EE}"/>
    <cellStyle name="vYel2 3 2 6 2" xfId="38157" xr:uid="{7CF3EC9F-842C-4546-8B86-510044327B99}"/>
    <cellStyle name="vYel2 3 2 7" xfId="18625" xr:uid="{590242C9-4910-4F24-A6FC-9076925A2021}"/>
    <cellStyle name="vYel2 3 2 7 2" xfId="38158" xr:uid="{5B7412F2-747A-4358-B16E-36A95E3A704E}"/>
    <cellStyle name="vYel2 3 2 8" xfId="18626" xr:uid="{D397F159-C087-4C3D-98AC-495D168E3FC1}"/>
    <cellStyle name="vYel2 3 2 8 2" xfId="38159" xr:uid="{57984D0C-D885-472C-982E-FDCCD0ECBBD5}"/>
    <cellStyle name="vYel2 3 2 9" xfId="18627" xr:uid="{0D37C2AD-7051-4900-8532-188C475D6356}"/>
    <cellStyle name="vYel2 3 2 9 2" xfId="38160" xr:uid="{47D9290E-686A-4A40-8A89-E97BB0B7EA2B}"/>
    <cellStyle name="vYel2 3 3" xfId="18628" xr:uid="{F897A656-1D65-4CF7-BAD7-92C794129FA8}"/>
    <cellStyle name="vYel2 3 3 10" xfId="38161" xr:uid="{2D7C4DA0-CF4A-4AD1-86E7-0B7B49A1780C}"/>
    <cellStyle name="vYel2 3 3 2" xfId="18629" xr:uid="{82DF2962-01FE-4B74-A7B1-C26C6EDF9EB0}"/>
    <cellStyle name="vYel2 3 3 2 2" xfId="38162" xr:uid="{114069FA-442F-4584-8CDA-EE0ACEC840C2}"/>
    <cellStyle name="vYel2 3 3 3" xfId="18630" xr:uid="{D9903784-C128-469A-9AC9-71BB9B8B5EBD}"/>
    <cellStyle name="vYel2 3 3 3 2" xfId="38163" xr:uid="{10834EA2-C400-46E6-9749-5B82943D5430}"/>
    <cellStyle name="vYel2 3 3 4" xfId="18631" xr:uid="{DA94A6A0-EF36-4DC4-B9A8-D20D8FDF33D0}"/>
    <cellStyle name="vYel2 3 3 4 2" xfId="38164" xr:uid="{D1EDBB82-7315-48DA-8C32-69613273363E}"/>
    <cellStyle name="vYel2 3 3 5" xfId="18632" xr:uid="{3149E040-C65B-4F89-9309-4EBA26D34088}"/>
    <cellStyle name="vYel2 3 3 5 2" xfId="38165" xr:uid="{699F979C-5229-4E3C-8B45-A6675D21CD90}"/>
    <cellStyle name="vYel2 3 3 6" xfId="18633" xr:uid="{3B5E70F5-9B22-41BF-8874-6B6B81F1EA06}"/>
    <cellStyle name="vYel2 3 3 6 2" xfId="38166" xr:uid="{1F4DD26F-844B-435F-A736-FF080AF021C1}"/>
    <cellStyle name="vYel2 3 3 7" xfId="18634" xr:uid="{2803E67A-5CA4-4B9E-B521-85E483A3E732}"/>
    <cellStyle name="vYel2 3 3 7 2" xfId="38167" xr:uid="{EC52794F-71EF-4E50-8390-F631C5EB4AC7}"/>
    <cellStyle name="vYel2 3 3 8" xfId="18635" xr:uid="{BC58A645-50C2-4FEF-A96A-0CF0E80B72F0}"/>
    <cellStyle name="vYel2 3 3 8 2" xfId="38168" xr:uid="{CCFDC427-EB1F-432E-BA0B-92AD1C29F90B}"/>
    <cellStyle name="vYel2 3 3 9" xfId="18636" xr:uid="{F4004C8A-0EA1-4B48-B054-1E3D40342316}"/>
    <cellStyle name="vYel2 3 3 9 2" xfId="38169" xr:uid="{E5A41110-F6C8-4F3D-BF8A-AA5A7854F54A}"/>
    <cellStyle name="vYel2 3 4" xfId="18637" xr:uid="{07BC0CCE-CE62-4F90-88E9-3CAD9CB1E4C8}"/>
    <cellStyle name="vYel2 3 4 2" xfId="38170" xr:uid="{3CD6FD87-559E-4FAF-A60A-6197708A55E0}"/>
    <cellStyle name="vYel2 3 5" xfId="18638" xr:uid="{E2C15B16-F39B-4AF4-9BA8-991DAECB0A19}"/>
    <cellStyle name="vYel2 3 5 2" xfId="38171" xr:uid="{EE6DEB56-B057-42EE-ADA3-FC7B01826341}"/>
    <cellStyle name="vYel2 3 6" xfId="18639" xr:uid="{C8089365-6E1F-4CA8-9446-0AD434CFE593}"/>
    <cellStyle name="vYel2 3 6 2" xfId="38172" xr:uid="{E6B864A2-EC89-4F85-9ACB-B65DC8805CBB}"/>
    <cellStyle name="vYel2 3 7" xfId="18640" xr:uid="{DC08241E-CE4E-45A4-9C83-7BBDF6C05303}"/>
    <cellStyle name="vYel2 3 7 2" xfId="38173" xr:uid="{BCBF3698-59DC-4AC2-A88A-AB245B7BB26C}"/>
    <cellStyle name="vYel2 3 8" xfId="18641" xr:uid="{1B96AD9D-B609-4DE8-8FEE-7709E6D85BDD}"/>
    <cellStyle name="vYel2 3 8 2" xfId="38174" xr:uid="{664DE167-3673-48FB-BBCA-F101DA3A9BA0}"/>
    <cellStyle name="vYel2 3 9" xfId="18642" xr:uid="{04885400-4E23-40CF-8286-65EEB16C1B7E}"/>
    <cellStyle name="vYel2 3 9 2" xfId="38175" xr:uid="{6C136A55-EF35-479B-BD9E-CCBFAC131A7F}"/>
    <cellStyle name="vYel2 4" xfId="18643" xr:uid="{3C0F4592-353A-4222-A57C-019C6E88529C}"/>
    <cellStyle name="vYel2 4 10" xfId="18644" xr:uid="{C51B7D51-5781-4D70-9F07-723154BBEF36}"/>
    <cellStyle name="vYel2 4 10 2" xfId="38176" xr:uid="{5D61B8FE-F233-43E3-9D90-A8ABF5F2A010}"/>
    <cellStyle name="vYel2 4 11" xfId="38177" xr:uid="{9BEBAC04-05DB-49B9-B74E-ABA0CD6C0593}"/>
    <cellStyle name="vYel2 4 2" xfId="18645" xr:uid="{7CDEDE5D-9F0F-47DC-8ECF-0E1C0ECF1237}"/>
    <cellStyle name="vYel2 4 2 10" xfId="38178" xr:uid="{8813E2EE-DA09-40E3-BCFC-6E3EDC9B19DA}"/>
    <cellStyle name="vYel2 4 2 2" xfId="18646" xr:uid="{ECDCB513-8990-40E0-BC3B-F5288CBBB40B}"/>
    <cellStyle name="vYel2 4 2 2 2" xfId="38179" xr:uid="{DA537513-0381-4129-A37B-AC757DFD1E8F}"/>
    <cellStyle name="vYel2 4 2 3" xfId="18647" xr:uid="{5424D396-4770-4453-8074-7E648518C90C}"/>
    <cellStyle name="vYel2 4 2 3 2" xfId="38180" xr:uid="{15B21AF4-3316-4651-8686-BBBC47CDAEC0}"/>
    <cellStyle name="vYel2 4 2 4" xfId="18648" xr:uid="{3DA5B6E5-3DC5-40AF-ADBB-CDA3582E4D8E}"/>
    <cellStyle name="vYel2 4 2 4 2" xfId="38181" xr:uid="{89908F44-1093-4ABD-AB0C-0A165F420E82}"/>
    <cellStyle name="vYel2 4 2 5" xfId="18649" xr:uid="{D81A7B01-44AC-4A4F-96D5-373A7DA012B6}"/>
    <cellStyle name="vYel2 4 2 5 2" xfId="38182" xr:uid="{ED3EB71E-7492-4580-9567-A70FA303FAC4}"/>
    <cellStyle name="vYel2 4 2 6" xfId="18650" xr:uid="{4E8466D3-24A0-4C4E-9FE3-00084B7E13DD}"/>
    <cellStyle name="vYel2 4 2 6 2" xfId="38183" xr:uid="{AC2B53D5-3B87-420D-99B4-83846662F2AC}"/>
    <cellStyle name="vYel2 4 2 7" xfId="18651" xr:uid="{FA1E0A02-4656-49C7-9224-D46D8A81006F}"/>
    <cellStyle name="vYel2 4 2 7 2" xfId="38184" xr:uid="{A5CBC9D8-B275-4D7A-AF88-CFEB7C47D6EF}"/>
    <cellStyle name="vYel2 4 2 8" xfId="18652" xr:uid="{FFF24FF6-6287-4174-A9CC-58917E67C008}"/>
    <cellStyle name="vYel2 4 2 8 2" xfId="38185" xr:uid="{8EFBE53B-40BC-4CA9-AC41-06BC37B7F8A7}"/>
    <cellStyle name="vYel2 4 2 9" xfId="18653" xr:uid="{C8E5FC47-7FFB-478B-9404-6B48F48411DD}"/>
    <cellStyle name="vYel2 4 2 9 2" xfId="38186" xr:uid="{6ADCCC7D-8752-4FFD-B7A3-55120999DAEC}"/>
    <cellStyle name="vYel2 4 3" xfId="18654" xr:uid="{F94E797F-EC80-4751-B41B-143FC93DACE9}"/>
    <cellStyle name="vYel2 4 3 2" xfId="38187" xr:uid="{12D7A310-B7EE-4646-BB52-1C58BB45AC17}"/>
    <cellStyle name="vYel2 4 4" xfId="18655" xr:uid="{18190852-9229-4994-A48C-8604A43290AC}"/>
    <cellStyle name="vYel2 4 4 2" xfId="38188" xr:uid="{459B4E9F-47F9-4061-BFD3-823A796A800C}"/>
    <cellStyle name="vYel2 4 5" xfId="18656" xr:uid="{ABA51133-4CA5-4AC8-ACC8-272A01828B25}"/>
    <cellStyle name="vYel2 4 5 2" xfId="38189" xr:uid="{E469FCB7-F33F-4F45-B262-6A590F68A53B}"/>
    <cellStyle name="vYel2 4 6" xfId="18657" xr:uid="{77603C7D-DB37-441C-99D2-74BE2AEE45B6}"/>
    <cellStyle name="vYel2 4 6 2" xfId="38190" xr:uid="{8267823A-A195-4874-B6B8-CE545D5D60BA}"/>
    <cellStyle name="vYel2 4 7" xfId="18658" xr:uid="{F3247745-BDB3-40E2-B195-8652142EC772}"/>
    <cellStyle name="vYel2 4 7 2" xfId="38191" xr:uid="{9238467B-86A2-4918-B8A5-28330D02641A}"/>
    <cellStyle name="vYel2 4 8" xfId="18659" xr:uid="{7AC9867B-46FC-4469-BF51-B1E83B3D608D}"/>
    <cellStyle name="vYel2 4 8 2" xfId="38192" xr:uid="{CAE5513A-DD4F-4564-9784-632642ACB9F7}"/>
    <cellStyle name="vYel2 4 9" xfId="18660" xr:uid="{5AC53055-D69C-4D7B-8243-6817260C558C}"/>
    <cellStyle name="vYel2 4 9 2" xfId="38193" xr:uid="{95B2B7E7-1599-4A24-8756-85FA7ECD12A0}"/>
    <cellStyle name="vYel2 5" xfId="18661" xr:uid="{F7AB4386-00C0-4D8C-BBFD-BDDCE018F404}"/>
    <cellStyle name="vYel2 5 10" xfId="38194" xr:uid="{DB311C04-85C0-41CB-BE26-F9779787CF0B}"/>
    <cellStyle name="vYel2 5 2" xfId="18662" xr:uid="{67212C36-B38E-4E5E-9D2A-43C66238C47C}"/>
    <cellStyle name="vYel2 5 2 2" xfId="38195" xr:uid="{FF3CD62B-202E-44C4-9DCA-727B1C68ECDC}"/>
    <cellStyle name="vYel2 5 3" xfId="18663" xr:uid="{CBC90371-1E3C-45A8-82CB-31538B333C6D}"/>
    <cellStyle name="vYel2 5 3 2" xfId="38196" xr:uid="{970852F0-1C15-4326-B95D-9EBA9D7DDEDB}"/>
    <cellStyle name="vYel2 5 4" xfId="18664" xr:uid="{ED3325CC-C987-486C-9FBF-022527E5E25B}"/>
    <cellStyle name="vYel2 5 4 2" xfId="38197" xr:uid="{FF7D738C-BF6C-465D-B6BA-343E75340CAC}"/>
    <cellStyle name="vYel2 5 5" xfId="18665" xr:uid="{0760EC28-1657-47EC-A966-FEFC9BC4AEC1}"/>
    <cellStyle name="vYel2 5 5 2" xfId="38198" xr:uid="{FD60A596-0774-4403-92B7-96AAB34B39AA}"/>
    <cellStyle name="vYel2 5 6" xfId="18666" xr:uid="{4785E87A-6E2A-4443-8A16-E73BD64901B2}"/>
    <cellStyle name="vYel2 5 6 2" xfId="38199" xr:uid="{151669E5-8374-4824-8CD7-50F9CF249BEC}"/>
    <cellStyle name="vYel2 5 7" xfId="18667" xr:uid="{499C1D36-6EE6-467B-99EB-233418B4415A}"/>
    <cellStyle name="vYel2 5 7 2" xfId="38200" xr:uid="{106E944E-4F14-4EA1-9AAA-14E243F10D55}"/>
    <cellStyle name="vYel2 5 8" xfId="18668" xr:uid="{732EBE75-708E-46A2-B768-F1190EA590DF}"/>
    <cellStyle name="vYel2 5 8 2" xfId="38201" xr:uid="{2F8EBF1C-94B0-4D85-A57B-AD2D186BF46D}"/>
    <cellStyle name="vYel2 5 9" xfId="18669" xr:uid="{897F0F15-6CEA-4B80-8D98-76F36658CA23}"/>
    <cellStyle name="vYel2 5 9 2" xfId="38202" xr:uid="{B70FEE9E-7E9B-46A0-9368-56AAC316A9F6}"/>
    <cellStyle name="vYel2 6" xfId="18670" xr:uid="{7F1BF5FA-9889-46DD-AE10-BA18575DBFBB}"/>
    <cellStyle name="vYel2 6 2" xfId="38203" xr:uid="{5A1E4D05-F3B4-4291-A42B-2CEF1A0B1FA9}"/>
    <cellStyle name="vYel2 7" xfId="18671" xr:uid="{8E509EF0-B880-44A0-82CC-2E971002A0CC}"/>
    <cellStyle name="vYel2 7 2" xfId="38204" xr:uid="{8BD96E85-8904-406E-B4E8-157C0EE249F4}"/>
    <cellStyle name="vYel2 8" xfId="18672" xr:uid="{43F12283-4787-49DC-BE9E-0395490BCE49}"/>
    <cellStyle name="vYel2 8 2" xfId="38205" xr:uid="{EC697D73-D516-4F6D-A4BB-CB192EFF226D}"/>
    <cellStyle name="vYel2 9" xfId="18673" xr:uid="{91EEE6A7-1CE0-49C7-A791-9F404A4CC2D2}"/>
    <cellStyle name="vYel2 9 2" xfId="38206" xr:uid="{D7D0A960-3A1D-4ADC-BBDD-2CFA34A285E7}"/>
    <cellStyle name="vYelDwn" xfId="510" xr:uid="{0650B4D9-8C18-4C0D-8D2A-1636A416E1E5}"/>
    <cellStyle name="vYelDwn 10" xfId="18674" xr:uid="{661289EF-85BA-49E5-928B-872BC29608A6}"/>
    <cellStyle name="vYelDwn 10 2" xfId="38207" xr:uid="{9A9FA06F-CB5E-4601-AD4F-EDAE6DAA79C1}"/>
    <cellStyle name="vYelDwn 11" xfId="18675" xr:uid="{F99FF07B-3926-4E16-8892-0DE6BD404975}"/>
    <cellStyle name="vYelDwn 11 2" xfId="38208" xr:uid="{780B21CD-6490-4CDE-9509-A53DC4365922}"/>
    <cellStyle name="vYelDwn 12" xfId="18676" xr:uid="{E618801F-8F6E-4BEE-8D3B-72CC185EF340}"/>
    <cellStyle name="vYelDwn 12 2" xfId="38209" xr:uid="{E92AEF9B-7B6C-491E-9D20-1E3E9F096F97}"/>
    <cellStyle name="vYelDwn 13" xfId="38210" xr:uid="{96F6A018-4144-4688-98A3-D5BDC9B5B55E}"/>
    <cellStyle name="vYelDwn 2" xfId="18677" xr:uid="{281DB003-2DB6-4499-BA63-E59B0837F6E2}"/>
    <cellStyle name="vYelDwn 2 10" xfId="18678" xr:uid="{1A660CAB-8A54-4969-8735-FB320C751B2B}"/>
    <cellStyle name="vYelDwn 2 10 2" xfId="38211" xr:uid="{AC8AB459-AB3A-4866-9497-B3BB628475E7}"/>
    <cellStyle name="vYelDwn 2 11" xfId="18679" xr:uid="{842212D4-410F-4A3A-BFF7-8501F3C4FCFD}"/>
    <cellStyle name="vYelDwn 2 11 2" xfId="38212" xr:uid="{327B6162-3A77-4FA1-B981-C1FE3D125FAC}"/>
    <cellStyle name="vYelDwn 2 12" xfId="38213" xr:uid="{CEDE2BAD-3B54-4CF4-9A99-2DFB39EF92A2}"/>
    <cellStyle name="vYelDwn 2 2" xfId="18680" xr:uid="{CF8223DC-F6D6-452A-A626-49B292301384}"/>
    <cellStyle name="vYelDwn 2 2 10" xfId="18681" xr:uid="{C7772E15-43E7-4A6A-90B8-1E8F2C7E7310}"/>
    <cellStyle name="vYelDwn 2 2 10 2" xfId="38214" xr:uid="{FBA09010-F9D5-474B-B961-9C0FAC1A5972}"/>
    <cellStyle name="vYelDwn 2 2 11" xfId="38215" xr:uid="{0617682B-AA80-41A8-A685-9258749AA438}"/>
    <cellStyle name="vYelDwn 2 2 2" xfId="18682" xr:uid="{290BBCD2-7795-447F-A168-9478E16DE52B}"/>
    <cellStyle name="vYelDwn 2 2 2 10" xfId="38216" xr:uid="{1FB0C74A-270A-4C68-A160-DE7EE1FD2537}"/>
    <cellStyle name="vYelDwn 2 2 2 2" xfId="18683" xr:uid="{79112CF7-9DF3-4270-9E4D-5D63B78064FE}"/>
    <cellStyle name="vYelDwn 2 2 2 2 2" xfId="38217" xr:uid="{1721F2DB-7B27-4650-A2A6-859F13E43FEF}"/>
    <cellStyle name="vYelDwn 2 2 2 3" xfId="18684" xr:uid="{89BFE427-5E2B-42D9-8384-DB330990CE4B}"/>
    <cellStyle name="vYelDwn 2 2 2 3 2" xfId="38218" xr:uid="{351A038C-E3EC-4B18-A897-1FCB1C7B9B4C}"/>
    <cellStyle name="vYelDwn 2 2 2 4" xfId="18685" xr:uid="{83400F74-0BEE-4F5B-8904-1163E74BFB5E}"/>
    <cellStyle name="vYelDwn 2 2 2 4 2" xfId="38219" xr:uid="{AD31114B-BA87-4F87-88A1-FD53F07F70D4}"/>
    <cellStyle name="vYelDwn 2 2 2 5" xfId="18686" xr:uid="{44967B1D-0EB4-4DFE-935F-632659697378}"/>
    <cellStyle name="vYelDwn 2 2 2 5 2" xfId="38220" xr:uid="{E3BBA6EA-4FD6-43B5-A68D-AC78D8BCE6DC}"/>
    <cellStyle name="vYelDwn 2 2 2 6" xfId="18687" xr:uid="{8C525364-2494-40C6-A2A6-B7DB0DA9BC90}"/>
    <cellStyle name="vYelDwn 2 2 2 6 2" xfId="38221" xr:uid="{75BEEB81-9090-4576-88A7-9F67E393CC87}"/>
    <cellStyle name="vYelDwn 2 2 2 7" xfId="18688" xr:uid="{FB1C3781-DB1A-45DF-B16E-97CECA7A42CD}"/>
    <cellStyle name="vYelDwn 2 2 2 7 2" xfId="38222" xr:uid="{F2FE1024-3155-4D9B-A797-ACCE0FB2DC92}"/>
    <cellStyle name="vYelDwn 2 2 2 8" xfId="18689" xr:uid="{99C681C2-2944-4A1D-8928-2B08C3883688}"/>
    <cellStyle name="vYelDwn 2 2 2 8 2" xfId="38223" xr:uid="{0383B5F3-2661-429B-9116-27B95ACD56C2}"/>
    <cellStyle name="vYelDwn 2 2 2 9" xfId="18690" xr:uid="{AC911689-2AD3-4F81-A991-54AB21339F49}"/>
    <cellStyle name="vYelDwn 2 2 2 9 2" xfId="38224" xr:uid="{DBBFFCA0-5E09-46B4-828A-D189665B01CE}"/>
    <cellStyle name="vYelDwn 2 2 3" xfId="18691" xr:uid="{7E02CDC4-2E96-40F5-A648-31FBF1ED72F9}"/>
    <cellStyle name="vYelDwn 2 2 3 2" xfId="38225" xr:uid="{B6C1BBF6-3BFE-46BD-B091-60892D3DFC2F}"/>
    <cellStyle name="vYelDwn 2 2 4" xfId="18692" xr:uid="{3D1AB109-F285-4B16-BE93-82448EAE0D94}"/>
    <cellStyle name="vYelDwn 2 2 4 2" xfId="38226" xr:uid="{ED70DC37-EBDF-4B16-9E94-79EEF263B9FD}"/>
    <cellStyle name="vYelDwn 2 2 5" xfId="18693" xr:uid="{E645F583-432B-4359-B239-8578657D4D63}"/>
    <cellStyle name="vYelDwn 2 2 5 2" xfId="38227" xr:uid="{20CF7084-0F34-4C22-8173-BEABD85F3429}"/>
    <cellStyle name="vYelDwn 2 2 6" xfId="18694" xr:uid="{D3E849BA-C594-4D76-8609-8B9DFC91EFD4}"/>
    <cellStyle name="vYelDwn 2 2 6 2" xfId="38228" xr:uid="{4EBE8530-1559-4256-9FBC-E1D3BF5D226E}"/>
    <cellStyle name="vYelDwn 2 2 7" xfId="18695" xr:uid="{9C52D6E5-BAD8-4935-BF5A-C270252C0530}"/>
    <cellStyle name="vYelDwn 2 2 7 2" xfId="38229" xr:uid="{2915DB8E-713C-4AAF-89CE-B4719640A126}"/>
    <cellStyle name="vYelDwn 2 2 8" xfId="18696" xr:uid="{7734D59D-6EF9-472F-81B9-497C6F6104FC}"/>
    <cellStyle name="vYelDwn 2 2 8 2" xfId="38230" xr:uid="{13C7E8C1-C7E9-4757-BA82-011F704AE96B}"/>
    <cellStyle name="vYelDwn 2 2 9" xfId="18697" xr:uid="{1F707C6A-B783-41C0-B221-AC3AE0BD6562}"/>
    <cellStyle name="vYelDwn 2 2 9 2" xfId="38231" xr:uid="{F14AAC40-CB06-4A4C-84B8-DB571E4FF842}"/>
    <cellStyle name="vYelDwn 2 3" xfId="18698" xr:uid="{76F0BABF-2B97-43D6-A6AE-37E3F447229E}"/>
    <cellStyle name="vYelDwn 2 3 10" xfId="38232" xr:uid="{A116E95E-17A5-4C2A-92B1-62EFFDB776C4}"/>
    <cellStyle name="vYelDwn 2 3 2" xfId="18699" xr:uid="{D5F86E92-BBA8-4959-9D60-D122CF9945E4}"/>
    <cellStyle name="vYelDwn 2 3 2 2" xfId="38233" xr:uid="{1046759C-2C51-4D52-8BEE-D4447B173B36}"/>
    <cellStyle name="vYelDwn 2 3 3" xfId="18700" xr:uid="{46467D5F-8BC1-417C-B4D7-6201FF41A85B}"/>
    <cellStyle name="vYelDwn 2 3 3 2" xfId="38234" xr:uid="{B976F76F-51E2-428D-88C3-F190E434556E}"/>
    <cellStyle name="vYelDwn 2 3 4" xfId="18701" xr:uid="{61901ADA-AC46-4E94-BA98-5824AF95CFA6}"/>
    <cellStyle name="vYelDwn 2 3 4 2" xfId="38235" xr:uid="{762282C5-C5E8-401B-BE6B-16AEA6AF7999}"/>
    <cellStyle name="vYelDwn 2 3 5" xfId="18702" xr:uid="{51674C59-C13F-423E-8D55-2D49F638EB14}"/>
    <cellStyle name="vYelDwn 2 3 5 2" xfId="38236" xr:uid="{DEE988CC-5395-437F-906D-A51096C4E84B}"/>
    <cellStyle name="vYelDwn 2 3 6" xfId="18703" xr:uid="{6BD66EBB-DE91-4102-83BD-D587AB938919}"/>
    <cellStyle name="vYelDwn 2 3 6 2" xfId="38237" xr:uid="{884E08F8-16A8-464C-BA12-9639C4B7E0F4}"/>
    <cellStyle name="vYelDwn 2 3 7" xfId="18704" xr:uid="{2AA4BC1A-BEAA-417F-925B-2938AD370793}"/>
    <cellStyle name="vYelDwn 2 3 7 2" xfId="38238" xr:uid="{8FD67880-AD01-4EC5-94D9-3F57BC634300}"/>
    <cellStyle name="vYelDwn 2 3 8" xfId="18705" xr:uid="{8E64556C-C5B4-498B-A46F-501729C8400D}"/>
    <cellStyle name="vYelDwn 2 3 8 2" xfId="38239" xr:uid="{070E05A0-E27E-43EE-8D22-C18C57E497C0}"/>
    <cellStyle name="vYelDwn 2 3 9" xfId="18706" xr:uid="{A4CABEF0-2F88-48A9-A41A-9EEA572B4DF6}"/>
    <cellStyle name="vYelDwn 2 3 9 2" xfId="38240" xr:uid="{2E03B0D4-297C-4988-AC42-46672A5FCEB9}"/>
    <cellStyle name="vYelDwn 2 4" xfId="18707" xr:uid="{89FEFEC5-7A28-4901-AEB4-A152AE8DD1DB}"/>
    <cellStyle name="vYelDwn 2 4 2" xfId="38241" xr:uid="{D3136D29-339B-43F5-831F-4FC39C8AECEE}"/>
    <cellStyle name="vYelDwn 2 5" xfId="18708" xr:uid="{E310DBED-2E6C-4212-AF04-1D43C665B0E6}"/>
    <cellStyle name="vYelDwn 2 5 2" xfId="38242" xr:uid="{55A8FBC1-4487-474A-B5B7-7B25E9C6D095}"/>
    <cellStyle name="vYelDwn 2 6" xfId="18709" xr:uid="{9B240521-FD53-4ECB-8D45-CED669B52AD1}"/>
    <cellStyle name="vYelDwn 2 6 2" xfId="38243" xr:uid="{CF87DEF7-9D0F-41EB-8AB5-B8DB6DD5F715}"/>
    <cellStyle name="vYelDwn 2 7" xfId="18710" xr:uid="{0C4C013F-528B-41F1-B497-761A0E5BBFDD}"/>
    <cellStyle name="vYelDwn 2 7 2" xfId="38244" xr:uid="{66C284E9-DB0D-45B6-8026-AB0506468CE7}"/>
    <cellStyle name="vYelDwn 2 8" xfId="18711" xr:uid="{C7733A89-A9F3-4BFC-A159-ECEF73E55213}"/>
    <cellStyle name="vYelDwn 2 8 2" xfId="38245" xr:uid="{2C6E3DFD-40B7-4120-AAC3-5EDCE3B5C2CE}"/>
    <cellStyle name="vYelDwn 2 9" xfId="18712" xr:uid="{78EE09E4-C741-49C6-8022-03F091A75B11}"/>
    <cellStyle name="vYelDwn 2 9 2" xfId="38246" xr:uid="{470E2AC4-F581-40F9-8A8F-F592323862A2}"/>
    <cellStyle name="vYelDwn 3" xfId="18713" xr:uid="{5931CD71-0955-44DC-B95C-0FA95A6C0FE0}"/>
    <cellStyle name="vYelDwn 3 10" xfId="18714" xr:uid="{504E3A65-42DA-4BCC-9785-C07A26816A49}"/>
    <cellStyle name="vYelDwn 3 10 2" xfId="38247" xr:uid="{58B331A7-1652-41E5-AA1E-C571D8A4BD37}"/>
    <cellStyle name="vYelDwn 3 11" xfId="18715" xr:uid="{4B1DE174-6557-4AC8-83B8-2F1FED38E90D}"/>
    <cellStyle name="vYelDwn 3 11 2" xfId="38248" xr:uid="{BF8E5F46-0B60-4E48-8346-0C16161EB2CD}"/>
    <cellStyle name="vYelDwn 3 12" xfId="38249" xr:uid="{F433E2E6-7000-4B13-B4D3-1122D098FBFD}"/>
    <cellStyle name="vYelDwn 3 2" xfId="18716" xr:uid="{EC7A1CEC-A22C-48C3-B9DA-68A9E0E12DF7}"/>
    <cellStyle name="vYelDwn 3 2 10" xfId="18717" xr:uid="{69EA0252-946E-40DB-B355-62EA64A0F57B}"/>
    <cellStyle name="vYelDwn 3 2 10 2" xfId="38250" xr:uid="{BFFAFDAC-AD1B-46B2-908B-892037C82E71}"/>
    <cellStyle name="vYelDwn 3 2 11" xfId="38251" xr:uid="{4C7CDACB-1B51-43DD-BC67-D707D18EC9AF}"/>
    <cellStyle name="vYelDwn 3 2 2" xfId="18718" xr:uid="{F45A8C38-332D-4A43-B515-78EA8A764997}"/>
    <cellStyle name="vYelDwn 3 2 2 10" xfId="38252" xr:uid="{1823E285-C4A3-4A1E-9273-B8E647A30266}"/>
    <cellStyle name="vYelDwn 3 2 2 2" xfId="18719" xr:uid="{C3367D8D-1BB5-448B-A43E-68F2D82FF855}"/>
    <cellStyle name="vYelDwn 3 2 2 2 2" xfId="38253" xr:uid="{7BF465E8-8C3D-4D14-BDE9-33DC54592A34}"/>
    <cellStyle name="vYelDwn 3 2 2 3" xfId="18720" xr:uid="{BFADFDF9-546D-4F51-8791-80F849ABF137}"/>
    <cellStyle name="vYelDwn 3 2 2 3 2" xfId="38254" xr:uid="{4D700A49-D0E8-4E7D-8960-78416C23A423}"/>
    <cellStyle name="vYelDwn 3 2 2 4" xfId="18721" xr:uid="{98C9E797-88B7-4205-8352-834CA0D8EA5E}"/>
    <cellStyle name="vYelDwn 3 2 2 4 2" xfId="38255" xr:uid="{4EBE4820-4B10-4E8F-A0AB-E65556FBC8EC}"/>
    <cellStyle name="vYelDwn 3 2 2 5" xfId="18722" xr:uid="{5F496D71-A4D5-4361-91F4-3356AC1ED888}"/>
    <cellStyle name="vYelDwn 3 2 2 5 2" xfId="38256" xr:uid="{79F3B936-7181-47AE-91A0-DA3F6F50A4F7}"/>
    <cellStyle name="vYelDwn 3 2 2 6" xfId="18723" xr:uid="{D569C7CC-12B9-42EA-83D1-DCB290B348BA}"/>
    <cellStyle name="vYelDwn 3 2 2 6 2" xfId="38257" xr:uid="{70CC917F-4806-486E-90AE-64F2C4611BA2}"/>
    <cellStyle name="vYelDwn 3 2 2 7" xfId="18724" xr:uid="{A8C5A6A8-57D4-43FF-B980-00310F942794}"/>
    <cellStyle name="vYelDwn 3 2 2 7 2" xfId="38258" xr:uid="{BA0B2BCC-810E-472C-8B85-D1E08F32772A}"/>
    <cellStyle name="vYelDwn 3 2 2 8" xfId="18725" xr:uid="{BFE68E24-F339-4D2A-A7E5-CD166AF51FA5}"/>
    <cellStyle name="vYelDwn 3 2 2 8 2" xfId="38259" xr:uid="{395BC7B2-F577-4285-B04F-400940F9EC62}"/>
    <cellStyle name="vYelDwn 3 2 2 9" xfId="18726" xr:uid="{6C629F33-4F35-468C-8D3D-56EB0A50BAB2}"/>
    <cellStyle name="vYelDwn 3 2 2 9 2" xfId="38260" xr:uid="{F46A07D9-8494-46B9-8594-9836073DCB9F}"/>
    <cellStyle name="vYelDwn 3 2 3" xfId="18727" xr:uid="{8A1D3301-BBFD-4164-BBB2-DFE8CD48E7DA}"/>
    <cellStyle name="vYelDwn 3 2 3 2" xfId="38261" xr:uid="{B21641FC-AA35-4BFA-A343-B2D13D7C8FFC}"/>
    <cellStyle name="vYelDwn 3 2 4" xfId="18728" xr:uid="{47F085E6-B15D-4D09-A2FF-64FC8870A650}"/>
    <cellStyle name="vYelDwn 3 2 4 2" xfId="38262" xr:uid="{F19DECB9-BC3F-417E-8F03-EF9E3689A2D1}"/>
    <cellStyle name="vYelDwn 3 2 5" xfId="18729" xr:uid="{AB33AB42-54AB-46E7-90DB-F1C6BBEF71C4}"/>
    <cellStyle name="vYelDwn 3 2 5 2" xfId="38263" xr:uid="{F8564005-7762-4EE8-A86D-A51597B0468A}"/>
    <cellStyle name="vYelDwn 3 2 6" xfId="18730" xr:uid="{F4B31467-0918-45F4-B98D-57EE8C5D213F}"/>
    <cellStyle name="vYelDwn 3 2 6 2" xfId="38264" xr:uid="{50DC1D53-9F80-41BA-9C98-B7B58415944E}"/>
    <cellStyle name="vYelDwn 3 2 7" xfId="18731" xr:uid="{86BBE7CC-7590-4CEC-9E5D-26F738C432A0}"/>
    <cellStyle name="vYelDwn 3 2 7 2" xfId="38265" xr:uid="{B77E3A95-F0EC-4CD4-A9E4-FAC4C112ADC1}"/>
    <cellStyle name="vYelDwn 3 2 8" xfId="18732" xr:uid="{EBC6F04D-505F-4D7C-BA45-7A5332B12525}"/>
    <cellStyle name="vYelDwn 3 2 8 2" xfId="38266" xr:uid="{6D2C138D-BAFE-457D-AA2C-DAD0A81D784D}"/>
    <cellStyle name="vYelDwn 3 2 9" xfId="18733" xr:uid="{1498A1FD-742A-493F-9F55-0729CDF51F0D}"/>
    <cellStyle name="vYelDwn 3 2 9 2" xfId="38267" xr:uid="{0D4FF995-B4DB-474C-B293-AC1EAD9904B5}"/>
    <cellStyle name="vYelDwn 3 3" xfId="18734" xr:uid="{A70DBF90-0F47-4859-8898-882283869A4F}"/>
    <cellStyle name="vYelDwn 3 3 10" xfId="38268" xr:uid="{0500E4BF-5182-41EF-B126-9BD7F71C5E8A}"/>
    <cellStyle name="vYelDwn 3 3 2" xfId="18735" xr:uid="{10A91F89-F478-40E4-BEF7-E6E116CDD15E}"/>
    <cellStyle name="vYelDwn 3 3 2 2" xfId="38269" xr:uid="{38AA6070-8265-46CD-9BEB-C0838CFA1826}"/>
    <cellStyle name="vYelDwn 3 3 3" xfId="18736" xr:uid="{B0492726-4BDD-4752-8BC2-C55719C3DBAA}"/>
    <cellStyle name="vYelDwn 3 3 3 2" xfId="38270" xr:uid="{92FD5FCE-B950-439B-98C2-FF370CAEC811}"/>
    <cellStyle name="vYelDwn 3 3 4" xfId="18737" xr:uid="{ECFBF0B0-DDA4-451F-9AD8-5CA693782E76}"/>
    <cellStyle name="vYelDwn 3 3 4 2" xfId="38271" xr:uid="{A93CA1AB-2312-4885-878B-1AEFEEC86A5F}"/>
    <cellStyle name="vYelDwn 3 3 5" xfId="18738" xr:uid="{A7377AE9-DD1C-4773-872E-872148BD37EA}"/>
    <cellStyle name="vYelDwn 3 3 5 2" xfId="38272" xr:uid="{E7CCE44B-0FA5-43DA-88D0-FE45A4B37A71}"/>
    <cellStyle name="vYelDwn 3 3 6" xfId="18739" xr:uid="{59C01E05-59D0-42A4-A031-EB7CFDF22EC8}"/>
    <cellStyle name="vYelDwn 3 3 6 2" xfId="38273" xr:uid="{1E5AD85C-A56A-4BF9-BC29-E8C0C02380BA}"/>
    <cellStyle name="vYelDwn 3 3 7" xfId="18740" xr:uid="{F9B6B455-72EE-468E-97ED-A25AA147810B}"/>
    <cellStyle name="vYelDwn 3 3 7 2" xfId="38274" xr:uid="{41D93080-6709-43DF-9730-40C44DF77AD9}"/>
    <cellStyle name="vYelDwn 3 3 8" xfId="18741" xr:uid="{51D22F52-07C4-48EC-930D-540254B89FF3}"/>
    <cellStyle name="vYelDwn 3 3 8 2" xfId="38275" xr:uid="{CBB4D1E9-7A4A-4D49-9AED-71C2F889AF20}"/>
    <cellStyle name="vYelDwn 3 3 9" xfId="18742" xr:uid="{4332DFD7-591F-40A8-8DE8-6FD145D673F6}"/>
    <cellStyle name="vYelDwn 3 3 9 2" xfId="38276" xr:uid="{1B35ECA2-40BD-415A-9AC7-1DB8C64E0EFD}"/>
    <cellStyle name="vYelDwn 3 4" xfId="18743" xr:uid="{AEEACC79-1293-48D3-B745-B16F54F99266}"/>
    <cellStyle name="vYelDwn 3 4 2" xfId="38277" xr:uid="{470B5015-2B67-46D9-98F1-F15D413D9A83}"/>
    <cellStyle name="vYelDwn 3 5" xfId="18744" xr:uid="{10B27DAB-849F-4C78-AF8F-B5B880AE261F}"/>
    <cellStyle name="vYelDwn 3 5 2" xfId="38278" xr:uid="{DC05BEF0-D658-447C-9961-CEDB3BE81BDC}"/>
    <cellStyle name="vYelDwn 3 6" xfId="18745" xr:uid="{12E6B970-23E7-4E5C-A80B-7662B2CE079B}"/>
    <cellStyle name="vYelDwn 3 6 2" xfId="38279" xr:uid="{B8008890-02E4-46DA-82CA-F6AA33C3F571}"/>
    <cellStyle name="vYelDwn 3 7" xfId="18746" xr:uid="{9F04FADE-BF9A-4D9C-A7AC-A07FBC3D079F}"/>
    <cellStyle name="vYelDwn 3 7 2" xfId="38280" xr:uid="{7D0A3365-04D6-4EA0-803E-9C64F3C5997C}"/>
    <cellStyle name="vYelDwn 3 8" xfId="18747" xr:uid="{F8E946EE-1A70-41B6-B28A-5A24687DA360}"/>
    <cellStyle name="vYelDwn 3 8 2" xfId="38281" xr:uid="{B20B0543-DC62-4D33-91CC-94F74CD227C1}"/>
    <cellStyle name="vYelDwn 3 9" xfId="18748" xr:uid="{16B72094-C477-45ED-951C-026AD2F04AF3}"/>
    <cellStyle name="vYelDwn 3 9 2" xfId="38282" xr:uid="{4C816E34-2000-4143-A1D6-49D5283E43FC}"/>
    <cellStyle name="vYelDwn 4" xfId="18749" xr:uid="{1466BC03-4D3F-40ED-B8F3-EFC655EECF64}"/>
    <cellStyle name="vYelDwn 4 10" xfId="18750" xr:uid="{7E5C5105-DBAD-48B6-B56C-7CDFACEE8A29}"/>
    <cellStyle name="vYelDwn 4 10 2" xfId="38283" xr:uid="{39252A0D-E43C-467B-9C5D-B1E674D952AD}"/>
    <cellStyle name="vYelDwn 4 11" xfId="38284" xr:uid="{3ADF3413-8AD5-41BF-8C88-38DC6B591FC4}"/>
    <cellStyle name="vYelDwn 4 2" xfId="18751" xr:uid="{B05F5DAC-DB4B-4080-98D8-44AE4214865B}"/>
    <cellStyle name="vYelDwn 4 2 10" xfId="38285" xr:uid="{11D42C14-93CF-47EA-9952-5C2C3E5CB02B}"/>
    <cellStyle name="vYelDwn 4 2 2" xfId="18752" xr:uid="{7773F061-E6B9-4BA7-A14A-BF932B043292}"/>
    <cellStyle name="vYelDwn 4 2 2 2" xfId="38286" xr:uid="{696A5787-FEA7-4A6B-B210-75CEF1919D3B}"/>
    <cellStyle name="vYelDwn 4 2 3" xfId="18753" xr:uid="{8EBD7E62-D92D-49AC-B5EA-E0E47F247882}"/>
    <cellStyle name="vYelDwn 4 2 3 2" xfId="38287" xr:uid="{D9290265-6EB0-4329-BEA0-E323CB7D3ADF}"/>
    <cellStyle name="vYelDwn 4 2 4" xfId="18754" xr:uid="{F34E68D1-FD96-4109-91E9-7ACD9E6863B3}"/>
    <cellStyle name="vYelDwn 4 2 4 2" xfId="38288" xr:uid="{184CB5B5-208D-45CF-B153-BFDBD3CB2761}"/>
    <cellStyle name="vYelDwn 4 2 5" xfId="18755" xr:uid="{07ECF20D-72F3-44D7-A3CB-ACF39F9F5CE3}"/>
    <cellStyle name="vYelDwn 4 2 5 2" xfId="38289" xr:uid="{E6078AB2-8D91-48D2-8A0A-94DE6569C886}"/>
    <cellStyle name="vYelDwn 4 2 6" xfId="18756" xr:uid="{B71E3554-DFF0-4F7C-BDC4-012B7617EE68}"/>
    <cellStyle name="vYelDwn 4 2 6 2" xfId="38290" xr:uid="{50155ED9-5F0F-4D7F-B950-9AF33E0036C8}"/>
    <cellStyle name="vYelDwn 4 2 7" xfId="18757" xr:uid="{80900605-1E51-42DD-899C-9E1E265BBD22}"/>
    <cellStyle name="vYelDwn 4 2 7 2" xfId="38291" xr:uid="{EBAB0F84-3052-4C45-A15D-50ED912EB4EE}"/>
    <cellStyle name="vYelDwn 4 2 8" xfId="18758" xr:uid="{CAD11BF8-D5D1-4B12-A945-ABED3F5ECDCC}"/>
    <cellStyle name="vYelDwn 4 2 8 2" xfId="38292" xr:uid="{185A15A8-1FF6-4180-9149-46C346379476}"/>
    <cellStyle name="vYelDwn 4 2 9" xfId="18759" xr:uid="{FE89F17B-2AF9-4DA1-BAB1-6D4501D67A75}"/>
    <cellStyle name="vYelDwn 4 2 9 2" xfId="38293" xr:uid="{1A6D1A4C-E493-43E1-8EF3-E5F6A52E53A2}"/>
    <cellStyle name="vYelDwn 4 3" xfId="18760" xr:uid="{6A43770D-F672-46C1-B0CB-E12099E45CB1}"/>
    <cellStyle name="vYelDwn 4 3 2" xfId="38294" xr:uid="{53B3FEC1-E5CA-45AB-A455-2D601B30533B}"/>
    <cellStyle name="vYelDwn 4 4" xfId="18761" xr:uid="{D0FDD37D-8B8C-4677-8BE4-4FD47E1744CE}"/>
    <cellStyle name="vYelDwn 4 4 2" xfId="38295" xr:uid="{764ADA1D-7F07-4D5C-8613-8976977FA581}"/>
    <cellStyle name="vYelDwn 4 5" xfId="18762" xr:uid="{B35BFA19-7EF7-4C96-A442-DC9F2804A33E}"/>
    <cellStyle name="vYelDwn 4 5 2" xfId="38296" xr:uid="{EECDB946-5742-4439-A999-273E033F802A}"/>
    <cellStyle name="vYelDwn 4 6" xfId="18763" xr:uid="{0C916F03-EAF4-4D4C-992C-A706E67A36C5}"/>
    <cellStyle name="vYelDwn 4 6 2" xfId="38297" xr:uid="{347F9E78-FDDB-4B2A-9319-6034618417FC}"/>
    <cellStyle name="vYelDwn 4 7" xfId="18764" xr:uid="{C73AEE88-9C1A-4F63-8918-DD8D163C0277}"/>
    <cellStyle name="vYelDwn 4 7 2" xfId="38298" xr:uid="{4B638103-6758-4AB9-9A31-ED4B584841FD}"/>
    <cellStyle name="vYelDwn 4 8" xfId="18765" xr:uid="{1E1150B7-29D2-4AAC-8B9B-2BBD215F4D08}"/>
    <cellStyle name="vYelDwn 4 8 2" xfId="38299" xr:uid="{F73C2092-3089-4884-B8D9-550A3D857B40}"/>
    <cellStyle name="vYelDwn 4 9" xfId="18766" xr:uid="{8BF7C107-4134-48AA-A583-3CF55BC20FEA}"/>
    <cellStyle name="vYelDwn 4 9 2" xfId="38300" xr:uid="{CEB417B5-9C0A-4379-AD84-61CD9C3FEB9C}"/>
    <cellStyle name="vYelDwn 5" xfId="18767" xr:uid="{7E7E1CB3-0433-4AED-8898-350C312E8A97}"/>
    <cellStyle name="vYelDwn 5 10" xfId="38301" xr:uid="{176A0F7B-0DB3-48E8-96CC-5954CA05C3E6}"/>
    <cellStyle name="vYelDwn 5 2" xfId="18768" xr:uid="{F197DAC4-8C71-42D8-9691-BB7DFF34117F}"/>
    <cellStyle name="vYelDwn 5 2 2" xfId="38302" xr:uid="{2A6DA404-AF7B-4E04-A3AD-A11325249A7B}"/>
    <cellStyle name="vYelDwn 5 3" xfId="18769" xr:uid="{13C14E22-E5A8-44C6-A5E6-D7AFA5D3D4C1}"/>
    <cellStyle name="vYelDwn 5 3 2" xfId="38303" xr:uid="{617CB791-F058-49F0-ACBE-7C8AC4DA81F0}"/>
    <cellStyle name="vYelDwn 5 4" xfId="18770" xr:uid="{039D17DC-7079-411C-9D13-F5326E64D5CB}"/>
    <cellStyle name="vYelDwn 5 4 2" xfId="38304" xr:uid="{F93B2EDA-8125-436B-9ADF-C94A43B46FDD}"/>
    <cellStyle name="vYelDwn 5 5" xfId="18771" xr:uid="{2827DEEE-4F9A-4ED6-B4C6-0C7676787FD6}"/>
    <cellStyle name="vYelDwn 5 5 2" xfId="38305" xr:uid="{B6AE9B7A-44A7-41B4-A313-8620CDFC3095}"/>
    <cellStyle name="vYelDwn 5 6" xfId="18772" xr:uid="{F2A972A4-44EF-446B-A668-8783D3CC3BA8}"/>
    <cellStyle name="vYelDwn 5 6 2" xfId="38306" xr:uid="{6F9176CD-EBEE-4AF9-8B3F-9D230FC3891A}"/>
    <cellStyle name="vYelDwn 5 7" xfId="18773" xr:uid="{93CA796C-F5D1-4CAC-A356-5A53A55E8E6E}"/>
    <cellStyle name="vYelDwn 5 7 2" xfId="38307" xr:uid="{692362BE-A398-498D-9153-2FE9EE1E35E8}"/>
    <cellStyle name="vYelDwn 5 8" xfId="18774" xr:uid="{2CD657B9-3DBC-492A-8DD3-003E195AEC9B}"/>
    <cellStyle name="vYelDwn 5 8 2" xfId="38308" xr:uid="{4EB09D83-6E7A-4D3B-894B-9550CCEA53FC}"/>
    <cellStyle name="vYelDwn 5 9" xfId="18775" xr:uid="{4C418305-B81F-440E-9B10-2D13A0F9F1AD}"/>
    <cellStyle name="vYelDwn 5 9 2" xfId="38309" xr:uid="{CBB49FB9-6FF1-43D1-873D-6F5314B4D79D}"/>
    <cellStyle name="vYelDwn 6" xfId="18776" xr:uid="{2391CCA0-4D9F-4AE9-9BE8-90DA9E62B68E}"/>
    <cellStyle name="vYelDwn 6 2" xfId="38310" xr:uid="{D51B8944-9D0C-4655-83C2-19AAD1FBB6A8}"/>
    <cellStyle name="vYelDwn 7" xfId="18777" xr:uid="{4CA66082-DBBC-4058-9E0E-406AFDBD9031}"/>
    <cellStyle name="vYelDwn 7 2" xfId="38311" xr:uid="{44955A3E-5D77-4479-819B-7B11AF9B7FA1}"/>
    <cellStyle name="vYelDwn 8" xfId="18778" xr:uid="{C81822DC-FFB9-478A-A6A4-DBF112CDED1F}"/>
    <cellStyle name="vYelDwn 8 2" xfId="38312" xr:uid="{D6E9E573-05DA-42A4-8D86-7627C9D9D661}"/>
    <cellStyle name="vYelDwn 9" xfId="18779" xr:uid="{759A2DDC-EA30-4043-9A33-9A5415A0EF87}"/>
    <cellStyle name="vYelDwn 9 2" xfId="38313" xr:uid="{01FABF3C-6808-46C9-9611-72A7AA467606}"/>
    <cellStyle name="vYelDwn2" xfId="511" xr:uid="{9DCC81F5-3FC3-4D18-874B-157E43960290}"/>
    <cellStyle name="vYelDwn2 10" xfId="18780" xr:uid="{ADB64E1C-B2EA-4610-A151-5B9B92B9480C}"/>
    <cellStyle name="vYelDwn2 10 2" xfId="38314" xr:uid="{0416AFA4-7FB0-4716-B134-AB3B5C6AF341}"/>
    <cellStyle name="vYelDwn2 11" xfId="18781" xr:uid="{91DA4630-CCEB-4791-8D82-1A0AD7C2E145}"/>
    <cellStyle name="vYelDwn2 11 2" xfId="38315" xr:uid="{50964186-9280-462A-A0FD-FB60DFA9CC97}"/>
    <cellStyle name="vYelDwn2 12" xfId="18782" xr:uid="{1E44E78B-DBF8-4013-8B72-53A25BB14E64}"/>
    <cellStyle name="vYelDwn2 12 2" xfId="38316" xr:uid="{FF75EA7F-F32D-445D-9248-CCF3BB253F58}"/>
    <cellStyle name="vYelDwn2 13" xfId="38317" xr:uid="{8DB958F6-DAFE-49BC-AC8B-81AD0780E635}"/>
    <cellStyle name="vYelDwn2 2" xfId="18783" xr:uid="{27B5ACC1-8A25-4D28-870B-12D6E534DBC7}"/>
    <cellStyle name="vYelDwn2 2 10" xfId="18784" xr:uid="{11CC9762-98BC-4EBA-BF56-231CBB91989A}"/>
    <cellStyle name="vYelDwn2 2 10 2" xfId="38318" xr:uid="{E3161D5B-4FEA-4A06-A313-2091699A2172}"/>
    <cellStyle name="vYelDwn2 2 11" xfId="18785" xr:uid="{608FF61A-824C-4F64-8B8D-4E0C4262FDA0}"/>
    <cellStyle name="vYelDwn2 2 11 2" xfId="38319" xr:uid="{E6D35AC8-1A03-4FC9-BA84-B14D3E27BA4E}"/>
    <cellStyle name="vYelDwn2 2 12" xfId="38320" xr:uid="{4CFE0674-230B-450E-BE6E-C9F9368DE7DD}"/>
    <cellStyle name="vYelDwn2 2 2" xfId="18786" xr:uid="{8180F2E6-F9CA-4F12-B5C8-BF211E09B762}"/>
    <cellStyle name="vYelDwn2 2 2 10" xfId="18787" xr:uid="{B1D36F20-1E75-4A03-A525-29221AEF8CFF}"/>
    <cellStyle name="vYelDwn2 2 2 10 2" xfId="38321" xr:uid="{52749D06-3F52-40D0-8188-72621E6FD2C3}"/>
    <cellStyle name="vYelDwn2 2 2 11" xfId="38322" xr:uid="{C67403C6-4D99-4A22-8B17-80B430A617B4}"/>
    <cellStyle name="vYelDwn2 2 2 2" xfId="18788" xr:uid="{881C7603-7D2A-4343-8970-F9796EFA4851}"/>
    <cellStyle name="vYelDwn2 2 2 2 10" xfId="38323" xr:uid="{711A42A5-916C-4173-8FDB-303B1212E88B}"/>
    <cellStyle name="vYelDwn2 2 2 2 2" xfId="18789" xr:uid="{0CD89A74-9622-4D38-B526-46C36265ACD3}"/>
    <cellStyle name="vYelDwn2 2 2 2 2 2" xfId="38324" xr:uid="{4DDA380A-DAA7-4F73-A2FC-47641CDD305B}"/>
    <cellStyle name="vYelDwn2 2 2 2 3" xfId="18790" xr:uid="{569FF3AD-3308-413A-A3E2-98DAF29A9E32}"/>
    <cellStyle name="vYelDwn2 2 2 2 3 2" xfId="38325" xr:uid="{94E34158-AC53-41BB-A7EB-F9C6BB2D360C}"/>
    <cellStyle name="vYelDwn2 2 2 2 4" xfId="18791" xr:uid="{0C4694F9-D815-4D4C-9368-A6436D5926B8}"/>
    <cellStyle name="vYelDwn2 2 2 2 4 2" xfId="38326" xr:uid="{FF4AD725-56EB-4220-96E0-CE285B7DC414}"/>
    <cellStyle name="vYelDwn2 2 2 2 5" xfId="18792" xr:uid="{27B588B0-1C3D-42ED-BD2F-BBECEAD0E779}"/>
    <cellStyle name="vYelDwn2 2 2 2 5 2" xfId="38327" xr:uid="{64966879-AC18-4475-BA1A-B5491319F25F}"/>
    <cellStyle name="vYelDwn2 2 2 2 6" xfId="18793" xr:uid="{819A57C9-B1AA-45D1-9BB8-B3140820FA9E}"/>
    <cellStyle name="vYelDwn2 2 2 2 6 2" xfId="38328" xr:uid="{FAEFD58C-B3C5-422D-9339-5D29680A41F5}"/>
    <cellStyle name="vYelDwn2 2 2 2 7" xfId="18794" xr:uid="{E310B998-1D7D-4B04-8CA0-19FABAE8A539}"/>
    <cellStyle name="vYelDwn2 2 2 2 7 2" xfId="38329" xr:uid="{920F1201-556A-48D1-8F7B-34A221037012}"/>
    <cellStyle name="vYelDwn2 2 2 2 8" xfId="18795" xr:uid="{1121715F-3663-41DF-B583-4A601B32CBF1}"/>
    <cellStyle name="vYelDwn2 2 2 2 8 2" xfId="38330" xr:uid="{2217B1F5-39E4-451F-9B4E-6E291303223B}"/>
    <cellStyle name="vYelDwn2 2 2 2 9" xfId="18796" xr:uid="{791BC9BE-5ABE-4905-9684-D47E8B0A2CCC}"/>
    <cellStyle name="vYelDwn2 2 2 2 9 2" xfId="38331" xr:uid="{437DE940-9D9F-4874-B74A-E4E296833090}"/>
    <cellStyle name="vYelDwn2 2 2 3" xfId="18797" xr:uid="{5BD73143-4017-465F-8577-A9A386E54DB5}"/>
    <cellStyle name="vYelDwn2 2 2 3 2" xfId="38332" xr:uid="{BBE9FA9E-3545-492D-9BB1-AD8FD7C2B81A}"/>
    <cellStyle name="vYelDwn2 2 2 4" xfId="18798" xr:uid="{2DE920AD-C5E1-4A48-A4AF-625391FA234F}"/>
    <cellStyle name="vYelDwn2 2 2 4 2" xfId="38333" xr:uid="{FECF1E9E-19FA-4C8A-B493-310BB4247ADA}"/>
    <cellStyle name="vYelDwn2 2 2 5" xfId="18799" xr:uid="{356E3226-65E6-4461-9414-9E71B6AFF882}"/>
    <cellStyle name="vYelDwn2 2 2 5 2" xfId="38334" xr:uid="{E6B729D5-D2F5-4327-8152-6169F4F8D02D}"/>
    <cellStyle name="vYelDwn2 2 2 6" xfId="18800" xr:uid="{0CFC6A45-4170-44A0-A78A-34EC900FC465}"/>
    <cellStyle name="vYelDwn2 2 2 6 2" xfId="38335" xr:uid="{EE5EC774-E867-42C7-BC11-E1D299DF50B4}"/>
    <cellStyle name="vYelDwn2 2 2 7" xfId="18801" xr:uid="{DC0C3C85-EF73-4612-92FC-6B758A9C5D2C}"/>
    <cellStyle name="vYelDwn2 2 2 7 2" xfId="38336" xr:uid="{B8BD819C-C62F-4D59-AF0E-9E0159837841}"/>
    <cellStyle name="vYelDwn2 2 2 8" xfId="18802" xr:uid="{C71EDE5E-B22E-4490-9906-98108B6F8C40}"/>
    <cellStyle name="vYelDwn2 2 2 8 2" xfId="38337" xr:uid="{C090DC99-8938-464D-98F8-6C0ACF74E557}"/>
    <cellStyle name="vYelDwn2 2 2 9" xfId="18803" xr:uid="{20018AE0-7989-4569-AB06-3E488C5B6FD9}"/>
    <cellStyle name="vYelDwn2 2 2 9 2" xfId="38338" xr:uid="{CF2746BD-80EF-4648-BAF6-7693665B14F4}"/>
    <cellStyle name="vYelDwn2 2 3" xfId="18804" xr:uid="{01B2C466-74CA-476F-8A0B-ABFC28CCBD11}"/>
    <cellStyle name="vYelDwn2 2 3 10" xfId="38339" xr:uid="{E91A8BBD-2AAF-4301-A76C-F1D576280E7D}"/>
    <cellStyle name="vYelDwn2 2 3 2" xfId="18805" xr:uid="{D98C5A23-38CD-4DF7-AEF7-84408123620B}"/>
    <cellStyle name="vYelDwn2 2 3 2 2" xfId="38340" xr:uid="{9CA7A050-41C2-4ADF-B2E1-908716469D44}"/>
    <cellStyle name="vYelDwn2 2 3 3" xfId="18806" xr:uid="{7FD36E13-7CC3-439B-BBA0-DF2AD7254636}"/>
    <cellStyle name="vYelDwn2 2 3 3 2" xfId="38341" xr:uid="{BEC59C9A-6381-4E81-97C5-0314D626C54E}"/>
    <cellStyle name="vYelDwn2 2 3 4" xfId="18807" xr:uid="{7B6DFA19-9988-4568-AF3C-D7DFF71155C0}"/>
    <cellStyle name="vYelDwn2 2 3 4 2" xfId="38342" xr:uid="{0DFF0915-E615-441F-B452-A0F56D2100C5}"/>
    <cellStyle name="vYelDwn2 2 3 5" xfId="18808" xr:uid="{1C3FC296-7639-495E-A033-4E4C1DF325BB}"/>
    <cellStyle name="vYelDwn2 2 3 5 2" xfId="38343" xr:uid="{070A7BAF-D85F-4D81-AF96-569DC5E8C2F9}"/>
    <cellStyle name="vYelDwn2 2 3 6" xfId="18809" xr:uid="{6556134C-5314-4475-A291-D9BEAF1780BC}"/>
    <cellStyle name="vYelDwn2 2 3 6 2" xfId="38344" xr:uid="{58E85109-8F47-4C52-BD01-138F4D0DA118}"/>
    <cellStyle name="vYelDwn2 2 3 7" xfId="18810" xr:uid="{95036B90-32DE-48A1-B954-B1770C88F516}"/>
    <cellStyle name="vYelDwn2 2 3 7 2" xfId="38345" xr:uid="{31D138D2-D84B-4BD4-9AE3-B7BF6F5B86D0}"/>
    <cellStyle name="vYelDwn2 2 3 8" xfId="18811" xr:uid="{F4CA7FDB-9822-4D6F-BBA2-25F74F852AF1}"/>
    <cellStyle name="vYelDwn2 2 3 8 2" xfId="38346" xr:uid="{5A23FD8A-91E6-47B9-8D23-FA8E1931442C}"/>
    <cellStyle name="vYelDwn2 2 3 9" xfId="18812" xr:uid="{9B1B28D7-B4AE-429D-9393-A5CE7D848551}"/>
    <cellStyle name="vYelDwn2 2 3 9 2" xfId="38347" xr:uid="{BE92898F-3078-4728-B12D-E9C79DF9BC27}"/>
    <cellStyle name="vYelDwn2 2 4" xfId="18813" xr:uid="{B10E0555-11E8-4726-9DD9-190E60399D3E}"/>
    <cellStyle name="vYelDwn2 2 4 2" xfId="38348" xr:uid="{C98830F2-FD0C-46A8-9D9A-BDCA2D258CD4}"/>
    <cellStyle name="vYelDwn2 2 5" xfId="18814" xr:uid="{07D97CD3-802D-4D7B-A4A6-AE8F2F9A9064}"/>
    <cellStyle name="vYelDwn2 2 5 2" xfId="38349" xr:uid="{B844B0A7-2D41-4ECD-B499-5ECBC7DE3AF4}"/>
    <cellStyle name="vYelDwn2 2 6" xfId="18815" xr:uid="{913ED29A-CCAE-470A-AA46-A4AA59713828}"/>
    <cellStyle name="vYelDwn2 2 6 2" xfId="38350" xr:uid="{68F52CF2-9900-4C9D-9878-AE5612539280}"/>
    <cellStyle name="vYelDwn2 2 7" xfId="18816" xr:uid="{CE555C70-4266-44AA-83CF-6A25A968BDF0}"/>
    <cellStyle name="vYelDwn2 2 7 2" xfId="38351" xr:uid="{E7AA9CA7-0B7E-495B-BACB-5CE63AA9F393}"/>
    <cellStyle name="vYelDwn2 2 8" xfId="18817" xr:uid="{CBDADC6C-8CF0-4D41-A95D-4B8880AD5826}"/>
    <cellStyle name="vYelDwn2 2 8 2" xfId="38352" xr:uid="{31BCD9C9-C2B3-49B7-B00E-A2DB915A8842}"/>
    <cellStyle name="vYelDwn2 2 9" xfId="18818" xr:uid="{29A8F1E7-F2A0-4CAC-BFD2-7A14D0EF8AAA}"/>
    <cellStyle name="vYelDwn2 2 9 2" xfId="38353" xr:uid="{DD46E3D5-97D0-4B13-8DCF-5E0A68388D44}"/>
    <cellStyle name="vYelDwn2 3" xfId="18819" xr:uid="{D41B996E-1F03-492B-AA3E-848B82B3EA98}"/>
    <cellStyle name="vYelDwn2 3 10" xfId="18820" xr:uid="{7F47EABA-E4EA-4EFC-B087-DEF6ED6D7077}"/>
    <cellStyle name="vYelDwn2 3 10 2" xfId="38354" xr:uid="{B1714EE3-FBE6-427B-8F73-B5F425884897}"/>
    <cellStyle name="vYelDwn2 3 11" xfId="18821" xr:uid="{48F7177C-A1B6-48D0-BCD9-A88663EFDB67}"/>
    <cellStyle name="vYelDwn2 3 11 2" xfId="38355" xr:uid="{AE33F348-2BF1-43B7-AC62-A511E52CE6B6}"/>
    <cellStyle name="vYelDwn2 3 12" xfId="38356" xr:uid="{D77EBEC9-D52B-4C08-BF63-31D0136264BE}"/>
    <cellStyle name="vYelDwn2 3 2" xfId="18822" xr:uid="{C8BC71C3-C46E-4F22-B6C9-274272BE682A}"/>
    <cellStyle name="vYelDwn2 3 2 10" xfId="18823" xr:uid="{1EDD240D-11E1-4C06-AFD2-F7A4CEEB8058}"/>
    <cellStyle name="vYelDwn2 3 2 10 2" xfId="38357" xr:uid="{5746E49E-02D2-49F7-9E01-8D814858A77E}"/>
    <cellStyle name="vYelDwn2 3 2 11" xfId="38358" xr:uid="{C6D784D2-E260-4B53-8872-5C6418474E93}"/>
    <cellStyle name="vYelDwn2 3 2 2" xfId="18824" xr:uid="{6E3DB040-4C84-4188-8646-BCAF0F91EC70}"/>
    <cellStyle name="vYelDwn2 3 2 2 10" xfId="38359" xr:uid="{4229CD18-76BD-4E04-8E27-400D1834A44F}"/>
    <cellStyle name="vYelDwn2 3 2 2 2" xfId="18825" xr:uid="{0FF8C247-2785-4210-892E-AF286219F507}"/>
    <cellStyle name="vYelDwn2 3 2 2 2 2" xfId="38360" xr:uid="{F4E2A51D-E8E3-47DE-AB02-DBED925DDF44}"/>
    <cellStyle name="vYelDwn2 3 2 2 3" xfId="18826" xr:uid="{AF5DF317-F88C-49B9-AF1B-13763F4478CB}"/>
    <cellStyle name="vYelDwn2 3 2 2 3 2" xfId="38361" xr:uid="{498ACCBB-3723-491F-9DFD-10369A04A7E4}"/>
    <cellStyle name="vYelDwn2 3 2 2 4" xfId="18827" xr:uid="{4223820E-F338-4B53-BE2C-18F016119B88}"/>
    <cellStyle name="vYelDwn2 3 2 2 4 2" xfId="38362" xr:uid="{C521DB18-797D-4B8D-893A-61B428642B23}"/>
    <cellStyle name="vYelDwn2 3 2 2 5" xfId="18828" xr:uid="{A5AC81CC-5148-4E90-B212-97B97FA7240B}"/>
    <cellStyle name="vYelDwn2 3 2 2 5 2" xfId="38363" xr:uid="{AE5BE6F6-A608-4B07-B324-02468F008E3F}"/>
    <cellStyle name="vYelDwn2 3 2 2 6" xfId="18829" xr:uid="{C52D715E-8BB1-4157-82DD-1D9343D732AD}"/>
    <cellStyle name="vYelDwn2 3 2 2 6 2" xfId="38364" xr:uid="{0AFBABF0-02E4-4802-9487-D460291B1C8E}"/>
    <cellStyle name="vYelDwn2 3 2 2 7" xfId="18830" xr:uid="{069C6174-B670-47CB-AAFC-984520D08828}"/>
    <cellStyle name="vYelDwn2 3 2 2 7 2" xfId="38365" xr:uid="{B7A84DF9-306E-4991-BED7-D2EEB5F05B64}"/>
    <cellStyle name="vYelDwn2 3 2 2 8" xfId="18831" xr:uid="{74EE5B0B-9EE4-4121-ABC6-45019D7BB406}"/>
    <cellStyle name="vYelDwn2 3 2 2 8 2" xfId="38366" xr:uid="{1F792B97-E10C-4160-AF80-D15826B13C4E}"/>
    <cellStyle name="vYelDwn2 3 2 2 9" xfId="18832" xr:uid="{211B20A2-0720-4958-A4CC-28D9032B537A}"/>
    <cellStyle name="vYelDwn2 3 2 2 9 2" xfId="38367" xr:uid="{5C7C0CF3-5726-49C4-932D-6FC32330F15F}"/>
    <cellStyle name="vYelDwn2 3 2 3" xfId="18833" xr:uid="{52FDE531-34AB-4C31-BEB8-BA06C2569215}"/>
    <cellStyle name="vYelDwn2 3 2 3 2" xfId="38368" xr:uid="{E3D2B13D-C7DF-4822-8074-4EE7646906FA}"/>
    <cellStyle name="vYelDwn2 3 2 4" xfId="18834" xr:uid="{489ED1CD-20E1-4491-AF1E-042687BE629C}"/>
    <cellStyle name="vYelDwn2 3 2 4 2" xfId="38369" xr:uid="{0DBE3CA4-DFD0-46BD-BBCA-270CE06F4595}"/>
    <cellStyle name="vYelDwn2 3 2 5" xfId="18835" xr:uid="{9B5BA11E-3EF7-4630-9D75-BB327640B3A4}"/>
    <cellStyle name="vYelDwn2 3 2 5 2" xfId="38370" xr:uid="{4A3E4A63-10DD-4341-853A-A67E717C8531}"/>
    <cellStyle name="vYelDwn2 3 2 6" xfId="18836" xr:uid="{9DED28BB-845E-4D1A-9DE0-AE8AE700B3A4}"/>
    <cellStyle name="vYelDwn2 3 2 6 2" xfId="38371" xr:uid="{85E63505-7940-4877-9B72-51B7F3C52C9F}"/>
    <cellStyle name="vYelDwn2 3 2 7" xfId="18837" xr:uid="{0AD45891-D099-4A00-834D-58BDCC2E766A}"/>
    <cellStyle name="vYelDwn2 3 2 7 2" xfId="38372" xr:uid="{7E6F8345-034C-43DE-9F57-B6DE130BB346}"/>
    <cellStyle name="vYelDwn2 3 2 8" xfId="18838" xr:uid="{572797A5-24D0-404A-BDE3-43286B521B34}"/>
    <cellStyle name="vYelDwn2 3 2 8 2" xfId="38373" xr:uid="{C79CB900-A4E7-4442-8E17-990C752C4DB2}"/>
    <cellStyle name="vYelDwn2 3 2 9" xfId="18839" xr:uid="{7535180C-13A5-4344-838F-8AA074C8D2FF}"/>
    <cellStyle name="vYelDwn2 3 2 9 2" xfId="38374" xr:uid="{3D026CA2-69B7-4390-A2B3-C8BE02ACBA29}"/>
    <cellStyle name="vYelDwn2 3 3" xfId="18840" xr:uid="{9123177D-AC33-4297-B3B7-5E9371D247D3}"/>
    <cellStyle name="vYelDwn2 3 3 10" xfId="38375" xr:uid="{2AE5C0C9-0710-4DF9-BC4B-60C5D82E3AEC}"/>
    <cellStyle name="vYelDwn2 3 3 2" xfId="18841" xr:uid="{6F84853E-F447-4F39-84BE-A6506E8B0D45}"/>
    <cellStyle name="vYelDwn2 3 3 2 2" xfId="38376" xr:uid="{08A4E60C-67B8-45C6-9B7B-6DFD9F43B263}"/>
    <cellStyle name="vYelDwn2 3 3 3" xfId="18842" xr:uid="{1D261C0C-CCC0-4DA7-8D5D-0B9943D84907}"/>
    <cellStyle name="vYelDwn2 3 3 3 2" xfId="38377" xr:uid="{A8B02A8E-FDBF-49A5-BD76-CCF6BA1A6A1C}"/>
    <cellStyle name="vYelDwn2 3 3 4" xfId="18843" xr:uid="{A5E33A15-4AF4-45D8-85A5-B921E64B71BC}"/>
    <cellStyle name="vYelDwn2 3 3 4 2" xfId="38378" xr:uid="{6D1C2025-C3EC-4C55-914F-968AB6AD5930}"/>
    <cellStyle name="vYelDwn2 3 3 5" xfId="18844" xr:uid="{E572CC82-8FDC-4BF9-B82A-41A7BBB5F1E6}"/>
    <cellStyle name="vYelDwn2 3 3 5 2" xfId="38379" xr:uid="{63DE22DF-A538-42AF-AC86-C39FA66AB75A}"/>
    <cellStyle name="vYelDwn2 3 3 6" xfId="18845" xr:uid="{BFCF010A-673D-4B7B-8A40-844494337C7E}"/>
    <cellStyle name="vYelDwn2 3 3 6 2" xfId="38380" xr:uid="{88F5043A-8062-441C-8BD2-FC9457173A82}"/>
    <cellStyle name="vYelDwn2 3 3 7" xfId="18846" xr:uid="{CD9D71A2-3F1D-47C1-AA0C-004920F39DE0}"/>
    <cellStyle name="vYelDwn2 3 3 7 2" xfId="38381" xr:uid="{366DADAB-C025-4C57-9158-0A738241E60C}"/>
    <cellStyle name="vYelDwn2 3 3 8" xfId="18847" xr:uid="{FFD328F7-72B1-4876-9F37-BABBA0F90166}"/>
    <cellStyle name="vYelDwn2 3 3 8 2" xfId="38382" xr:uid="{CD6D18F9-A053-4AD7-AD20-E54449A3AE79}"/>
    <cellStyle name="vYelDwn2 3 3 9" xfId="18848" xr:uid="{5B381A3D-BC26-4957-80C3-14E0A424B1BF}"/>
    <cellStyle name="vYelDwn2 3 3 9 2" xfId="38383" xr:uid="{CC930DEF-BEC5-4153-8AD7-E1B92BB7D09F}"/>
    <cellStyle name="vYelDwn2 3 4" xfId="18849" xr:uid="{382CCD7A-47EC-4054-93FA-B87055F122ED}"/>
    <cellStyle name="vYelDwn2 3 4 2" xfId="38384" xr:uid="{9161B500-30C9-4CE1-BE43-94FAAA9C474D}"/>
    <cellStyle name="vYelDwn2 3 5" xfId="18850" xr:uid="{8265B590-5A52-40E3-86D1-3C89DBF59768}"/>
    <cellStyle name="vYelDwn2 3 5 2" xfId="38385" xr:uid="{4A910516-9D0C-4A8A-BEE3-5F88EB61D9CF}"/>
    <cellStyle name="vYelDwn2 3 6" xfId="18851" xr:uid="{ED3F0D8B-AA02-4D24-BFA2-F077BDCBDBCE}"/>
    <cellStyle name="vYelDwn2 3 6 2" xfId="38386" xr:uid="{4BB80585-3EDD-4DDB-BCE1-86A04FA6DF0B}"/>
    <cellStyle name="vYelDwn2 3 7" xfId="18852" xr:uid="{E999466C-D138-48B3-B728-870431F6B65E}"/>
    <cellStyle name="vYelDwn2 3 7 2" xfId="38387" xr:uid="{F2CC5232-D158-4C3E-95CD-56C726CE6A0A}"/>
    <cellStyle name="vYelDwn2 3 8" xfId="18853" xr:uid="{29D69909-5A0F-433B-8332-86E58D0E4533}"/>
    <cellStyle name="vYelDwn2 3 8 2" xfId="38388" xr:uid="{CD4372A5-3C62-405E-8761-7BF268653722}"/>
    <cellStyle name="vYelDwn2 3 9" xfId="18854" xr:uid="{77EE8F1F-0689-4098-B893-1168B9B0DBCE}"/>
    <cellStyle name="vYelDwn2 3 9 2" xfId="38389" xr:uid="{CCD7FC0F-32F2-44BC-A481-F3291DEFDB81}"/>
    <cellStyle name="vYelDwn2 4" xfId="18855" xr:uid="{1BD4E451-B5DD-47BF-BDAE-113F7459A293}"/>
    <cellStyle name="vYelDwn2 4 10" xfId="18856" xr:uid="{3256438C-0CA3-4188-A52F-0920FBDC0524}"/>
    <cellStyle name="vYelDwn2 4 10 2" xfId="38390" xr:uid="{52A21B0F-01B9-44E6-ADE8-009CD95D157F}"/>
    <cellStyle name="vYelDwn2 4 11" xfId="38391" xr:uid="{1FF7766F-1438-49D7-9452-569B7A32F8B9}"/>
    <cellStyle name="vYelDwn2 4 2" xfId="18857" xr:uid="{BB755483-4551-40DF-931F-556D9A633AC8}"/>
    <cellStyle name="vYelDwn2 4 2 10" xfId="38392" xr:uid="{FECBF4ED-9176-44C2-917E-93A7847C0CCE}"/>
    <cellStyle name="vYelDwn2 4 2 2" xfId="18858" xr:uid="{38DAC07C-46C4-4404-BF10-E1750B2414DF}"/>
    <cellStyle name="vYelDwn2 4 2 2 2" xfId="38393" xr:uid="{340C8E2B-47B3-4462-9C91-0960C1E6CB73}"/>
    <cellStyle name="vYelDwn2 4 2 3" xfId="18859" xr:uid="{CA9CFFBA-F8E1-4DD2-B320-15F48FEFE4C2}"/>
    <cellStyle name="vYelDwn2 4 2 3 2" xfId="38394" xr:uid="{F8965A69-7C58-4989-9376-C537457C85D3}"/>
    <cellStyle name="vYelDwn2 4 2 4" xfId="18860" xr:uid="{DEDA35D8-E6F4-4DB0-8214-0652734FBAD7}"/>
    <cellStyle name="vYelDwn2 4 2 4 2" xfId="38395" xr:uid="{7AA2BC58-DB38-4BCC-97E5-8898D93B7573}"/>
    <cellStyle name="vYelDwn2 4 2 5" xfId="18861" xr:uid="{4BE66FC1-6D8A-47BE-9E20-7EE76DFF6FBE}"/>
    <cellStyle name="vYelDwn2 4 2 5 2" xfId="38396" xr:uid="{025AAFAF-2757-412C-A1EB-9DF271D22742}"/>
    <cellStyle name="vYelDwn2 4 2 6" xfId="18862" xr:uid="{FFC534CC-CBF0-48C3-91C2-D26B08A49A0B}"/>
    <cellStyle name="vYelDwn2 4 2 6 2" xfId="38397" xr:uid="{F991320C-393E-42DC-AAAE-D85D419EDE93}"/>
    <cellStyle name="vYelDwn2 4 2 7" xfId="18863" xr:uid="{BEBFE491-C941-4F7A-A259-39C6DC116D79}"/>
    <cellStyle name="vYelDwn2 4 2 7 2" xfId="38398" xr:uid="{1F678193-D898-4EBF-98BE-DF5AAB8D698E}"/>
    <cellStyle name="vYelDwn2 4 2 8" xfId="18864" xr:uid="{ED850195-3736-4599-82A1-55D6D4E93A58}"/>
    <cellStyle name="vYelDwn2 4 2 8 2" xfId="38399" xr:uid="{7BF53CB6-867F-456A-B269-F63F8F09CC2E}"/>
    <cellStyle name="vYelDwn2 4 2 9" xfId="18865" xr:uid="{C44B2A61-FB2D-4194-A4D4-1D5E8A254199}"/>
    <cellStyle name="vYelDwn2 4 2 9 2" xfId="38400" xr:uid="{DA2A9E51-45AF-4F2D-8741-AA8B52CFCDE4}"/>
    <cellStyle name="vYelDwn2 4 3" xfId="18866" xr:uid="{FD431BB3-477E-435D-9E5E-9D7F9482A842}"/>
    <cellStyle name="vYelDwn2 4 3 2" xfId="38401" xr:uid="{CE1DACB1-E174-42DE-87DE-775876C65AD3}"/>
    <cellStyle name="vYelDwn2 4 4" xfId="18867" xr:uid="{888C1F0E-0B05-456C-AE4D-7FFB53FC7FA7}"/>
    <cellStyle name="vYelDwn2 4 4 2" xfId="38402" xr:uid="{A2FC7215-5E38-4715-A9BE-B1C48DC2078E}"/>
    <cellStyle name="vYelDwn2 4 5" xfId="18868" xr:uid="{6BF410D3-5FD8-409F-9A80-50395538E71F}"/>
    <cellStyle name="vYelDwn2 4 5 2" xfId="38403" xr:uid="{2758CEB7-0A63-486E-B44E-7C61626FCE1A}"/>
    <cellStyle name="vYelDwn2 4 6" xfId="18869" xr:uid="{5AD58C11-FE5F-4861-975C-A2B53182EF71}"/>
    <cellStyle name="vYelDwn2 4 6 2" xfId="38404" xr:uid="{991CAD4C-1692-4BB8-92E5-7742F10A32EB}"/>
    <cellStyle name="vYelDwn2 4 7" xfId="18870" xr:uid="{CA6072C2-DB46-4E18-8FCC-7017011F2B7A}"/>
    <cellStyle name="vYelDwn2 4 7 2" xfId="38405" xr:uid="{52AC2F5B-4DA8-47D4-9FCA-2DB0928527F7}"/>
    <cellStyle name="vYelDwn2 4 8" xfId="18871" xr:uid="{1D033054-FDB5-4640-ABD2-F6565E033F24}"/>
    <cellStyle name="vYelDwn2 4 8 2" xfId="38406" xr:uid="{812276D5-6F9D-44FA-AC1F-CA5D85A92A17}"/>
    <cellStyle name="vYelDwn2 4 9" xfId="18872" xr:uid="{77A00F14-1543-4948-BBF0-6CF542CB48B2}"/>
    <cellStyle name="vYelDwn2 4 9 2" xfId="38407" xr:uid="{EE889F06-854F-4FA9-8429-D877184420C0}"/>
    <cellStyle name="vYelDwn2 5" xfId="18873" xr:uid="{2877AC0A-4D5F-4614-860D-05E7D08AD0FB}"/>
    <cellStyle name="vYelDwn2 5 10" xfId="38408" xr:uid="{71C066D1-718A-411D-A303-79742FE2CB2E}"/>
    <cellStyle name="vYelDwn2 5 2" xfId="18874" xr:uid="{CE7DE608-77D6-4DE7-9E79-FB10703CEB50}"/>
    <cellStyle name="vYelDwn2 5 2 2" xfId="38409" xr:uid="{658D380B-C65E-4CB3-B4F3-980EA5CAF5FB}"/>
    <cellStyle name="vYelDwn2 5 3" xfId="18875" xr:uid="{19C78892-761B-4F13-BE2F-D9BB7C0A2A54}"/>
    <cellStyle name="vYelDwn2 5 3 2" xfId="38410" xr:uid="{7411F217-F00A-411F-BEC2-59995F7D3AEF}"/>
    <cellStyle name="vYelDwn2 5 4" xfId="18876" xr:uid="{7C944A75-5691-4045-91BE-10ED55AC9081}"/>
    <cellStyle name="vYelDwn2 5 4 2" xfId="38411" xr:uid="{653A6DB1-5966-4B4E-8FAD-F2E144937043}"/>
    <cellStyle name="vYelDwn2 5 5" xfId="18877" xr:uid="{3F3FA34B-6EB6-469D-86E1-1B02C3515BA0}"/>
    <cellStyle name="vYelDwn2 5 5 2" xfId="38412" xr:uid="{8447AA08-90ED-499A-AD30-589C8542DDDA}"/>
    <cellStyle name="vYelDwn2 5 6" xfId="18878" xr:uid="{95E82C46-D941-4473-8279-EF1231A9446A}"/>
    <cellStyle name="vYelDwn2 5 6 2" xfId="38413" xr:uid="{A3A1329F-3BCC-4D3D-8B59-24F33893D8FA}"/>
    <cellStyle name="vYelDwn2 5 7" xfId="18879" xr:uid="{2B828586-0E0F-4F5F-9F4A-C8C9527BDC33}"/>
    <cellStyle name="vYelDwn2 5 7 2" xfId="38414" xr:uid="{22B77774-7B76-46D9-9EB4-09D823419177}"/>
    <cellStyle name="vYelDwn2 5 8" xfId="18880" xr:uid="{63569603-E378-4D4B-87CD-BE9BE5308829}"/>
    <cellStyle name="vYelDwn2 5 8 2" xfId="38415" xr:uid="{4F8B29B1-04D6-4F03-B8EA-7F20F37160E7}"/>
    <cellStyle name="vYelDwn2 5 9" xfId="18881" xr:uid="{8ACAF294-5337-4C98-BCF7-D3EA469A21DB}"/>
    <cellStyle name="vYelDwn2 5 9 2" xfId="38416" xr:uid="{9CC27CB3-C19D-46DB-8063-0D1F5F089659}"/>
    <cellStyle name="vYelDwn2 6" xfId="18882" xr:uid="{F9150CD1-3D24-40AD-B986-F7993D3430B2}"/>
    <cellStyle name="vYelDwn2 6 2" xfId="38417" xr:uid="{2A0C1625-5D39-4890-89FB-EB46ADBBC7B5}"/>
    <cellStyle name="vYelDwn2 7" xfId="18883" xr:uid="{E1767960-2536-480D-87C3-B0B43FA023FD}"/>
    <cellStyle name="vYelDwn2 7 2" xfId="38418" xr:uid="{9C00A699-BAC8-4F35-A4EE-D56AE99EC773}"/>
    <cellStyle name="vYelDwn2 8" xfId="18884" xr:uid="{DC03C26D-006D-4428-B9FC-651A25DC1913}"/>
    <cellStyle name="vYelDwn2 8 2" xfId="38419" xr:uid="{E3364D51-7FA3-4579-9C34-472E993E5D20}"/>
    <cellStyle name="vYelDwn2 9" xfId="18885" xr:uid="{7416F7A6-1077-4793-93F2-3731F63CC967}"/>
    <cellStyle name="vYelDwn2 9 2" xfId="38420" xr:uid="{55B441DB-7353-40DF-982F-E408FD119D75}"/>
    <cellStyle name="vYelUp" xfId="512" xr:uid="{D71233C8-C327-49F0-A59F-D71D63FA17EB}"/>
    <cellStyle name="vYelUp 10" xfId="18886" xr:uid="{FEC59B2F-1AE7-4F55-A469-A581FD9C04B6}"/>
    <cellStyle name="vYelUp 10 2" xfId="38421" xr:uid="{A8545D0D-15A6-4F25-BA04-BFF7FE30DC7D}"/>
    <cellStyle name="vYelUp 11" xfId="18887" xr:uid="{2BC4EF4A-84E6-4C77-86E0-D237FF04A5ED}"/>
    <cellStyle name="vYelUp 11 2" xfId="38422" xr:uid="{156A6609-27D2-421A-8A76-BCF4B5795020}"/>
    <cellStyle name="vYelUp 12" xfId="18888" xr:uid="{04EAE860-ABE6-47EA-9169-21BE09477CC4}"/>
    <cellStyle name="vYelUp 12 2" xfId="38423" xr:uid="{0EB4E84D-4406-49F6-942C-F1F2439FCB4E}"/>
    <cellStyle name="vYelUp 13" xfId="38424" xr:uid="{C764E462-FA93-407A-9945-DD90E58A363C}"/>
    <cellStyle name="vYelUp 2" xfId="18889" xr:uid="{1890E181-31E8-4D4A-BA01-FB4C0DCE6451}"/>
    <cellStyle name="vYelUp 2 10" xfId="18890" xr:uid="{F12F279F-9771-4298-BEEC-DA3C273DA352}"/>
    <cellStyle name="vYelUp 2 10 2" xfId="38425" xr:uid="{D47B1E49-C81B-417C-BCC3-06E3E0680772}"/>
    <cellStyle name="vYelUp 2 11" xfId="18891" xr:uid="{6B7A98FD-FEBF-4824-8489-876DB3C3DFBE}"/>
    <cellStyle name="vYelUp 2 11 2" xfId="38426" xr:uid="{149FFC76-7815-44BD-B3A5-EF6339BBCB90}"/>
    <cellStyle name="vYelUp 2 12" xfId="38427" xr:uid="{DD8E7D66-2DA1-4EF8-9BE2-061BDDF23939}"/>
    <cellStyle name="vYelUp 2 2" xfId="18892" xr:uid="{6E091EA4-4648-490F-912A-F3622B9480AA}"/>
    <cellStyle name="vYelUp 2 2 10" xfId="18893" xr:uid="{B88F6833-7C3E-45E0-9AE5-EB2DEB52E9E8}"/>
    <cellStyle name="vYelUp 2 2 10 2" xfId="38428" xr:uid="{9C5E6894-53A5-4FEC-AF10-415F0C6A0EB7}"/>
    <cellStyle name="vYelUp 2 2 11" xfId="38429" xr:uid="{93652D39-940B-40A2-829C-AC2B48128F81}"/>
    <cellStyle name="vYelUp 2 2 2" xfId="18894" xr:uid="{341DA068-A5DF-4F2C-B88B-FD05ADA5133C}"/>
    <cellStyle name="vYelUp 2 2 2 10" xfId="38430" xr:uid="{F942843B-CC71-47AF-8C2D-4B6CFFC9E3CA}"/>
    <cellStyle name="vYelUp 2 2 2 2" xfId="18895" xr:uid="{6E9BFE16-F076-4DFB-9D7F-6D375E0E7468}"/>
    <cellStyle name="vYelUp 2 2 2 2 2" xfId="38431" xr:uid="{34649013-3717-4555-9DDB-E3342D28EDF1}"/>
    <cellStyle name="vYelUp 2 2 2 3" xfId="18896" xr:uid="{879313B3-53F5-4DE3-B5F2-52E82E764059}"/>
    <cellStyle name="vYelUp 2 2 2 3 2" xfId="38432" xr:uid="{18DC72AE-5664-44ED-9484-32E4C1FC9A2D}"/>
    <cellStyle name="vYelUp 2 2 2 4" xfId="18897" xr:uid="{67261F65-C470-4AE0-87CB-D9C9EC8A0746}"/>
    <cellStyle name="vYelUp 2 2 2 4 2" xfId="38433" xr:uid="{011C87A7-8439-4E63-84D2-2C91F67893C5}"/>
    <cellStyle name="vYelUp 2 2 2 5" xfId="18898" xr:uid="{8E39431A-9E77-4517-B6B2-9FCB7EF5E4B4}"/>
    <cellStyle name="vYelUp 2 2 2 5 2" xfId="38434" xr:uid="{940DAF80-0C90-4F92-BE05-FFFA7BABE0CD}"/>
    <cellStyle name="vYelUp 2 2 2 6" xfId="18899" xr:uid="{D2988AB7-C75F-4BDD-8E1B-8AFFE89E916C}"/>
    <cellStyle name="vYelUp 2 2 2 6 2" xfId="38435" xr:uid="{73D932AF-DD6C-4644-AD52-C47E8659C67B}"/>
    <cellStyle name="vYelUp 2 2 2 7" xfId="18900" xr:uid="{606C6BE9-053E-40A6-98E6-4BE8BEC521C7}"/>
    <cellStyle name="vYelUp 2 2 2 7 2" xfId="38436" xr:uid="{9136C5A4-594A-4B97-A509-2B33BF8311B0}"/>
    <cellStyle name="vYelUp 2 2 2 8" xfId="18901" xr:uid="{A47D4B1E-7A45-4645-A3CA-8E43E26C6414}"/>
    <cellStyle name="vYelUp 2 2 2 8 2" xfId="38437" xr:uid="{5E8312EC-4E2D-44AA-8FB1-F21B09EFD4DD}"/>
    <cellStyle name="vYelUp 2 2 2 9" xfId="18902" xr:uid="{CF8CB7DB-EEEA-4D1F-BBE7-0299B32B295B}"/>
    <cellStyle name="vYelUp 2 2 2 9 2" xfId="38438" xr:uid="{BF188CA9-9002-4FA0-A9C4-F7FC49076E09}"/>
    <cellStyle name="vYelUp 2 2 3" xfId="18903" xr:uid="{BE58BB6C-9ABD-4752-A5BD-9539694CEA7F}"/>
    <cellStyle name="vYelUp 2 2 3 2" xfId="38439" xr:uid="{17C97211-2D5C-49BF-AFE5-43D3A3E54287}"/>
    <cellStyle name="vYelUp 2 2 4" xfId="18904" xr:uid="{EF18F84E-B1CD-41C4-9D6C-0301CE932818}"/>
    <cellStyle name="vYelUp 2 2 4 2" xfId="38440" xr:uid="{7E232DE5-4CB2-4BD7-B8A6-D788D35BD970}"/>
    <cellStyle name="vYelUp 2 2 5" xfId="18905" xr:uid="{FED130FD-C4F1-4EFB-93E9-C566F9B4B92B}"/>
    <cellStyle name="vYelUp 2 2 5 2" xfId="38441" xr:uid="{135255E9-3FF2-4FFE-97E1-76399023AFDA}"/>
    <cellStyle name="vYelUp 2 2 6" xfId="18906" xr:uid="{65BAE16E-52F1-4246-831A-660D83B35D72}"/>
    <cellStyle name="vYelUp 2 2 6 2" xfId="38442" xr:uid="{265CD2AE-9057-431C-A695-7E1DEF0F25A1}"/>
    <cellStyle name="vYelUp 2 2 7" xfId="18907" xr:uid="{4DD8452E-CEB8-4C5C-917E-1FD0F541459E}"/>
    <cellStyle name="vYelUp 2 2 7 2" xfId="38443" xr:uid="{5D8D1C99-3147-4979-A866-5A8F2EF6B49B}"/>
    <cellStyle name="vYelUp 2 2 8" xfId="18908" xr:uid="{F9F1025A-1D9B-4A0B-86D6-7E5A750E03AA}"/>
    <cellStyle name="vYelUp 2 2 8 2" xfId="38444" xr:uid="{ED3B8890-AE43-4A6F-9A57-79CA96A3C82F}"/>
    <cellStyle name="vYelUp 2 2 9" xfId="18909" xr:uid="{B1156BC0-3338-47DD-99C5-87DC9B99B138}"/>
    <cellStyle name="vYelUp 2 2 9 2" xfId="38445" xr:uid="{53B3F082-0258-46AC-8E7E-1B93EF1C5A68}"/>
    <cellStyle name="vYelUp 2 3" xfId="18910" xr:uid="{894529D1-2160-4CF3-A157-7A24ED6B6C47}"/>
    <cellStyle name="vYelUp 2 3 10" xfId="38446" xr:uid="{D2855604-15D9-4390-A340-6307216C94E3}"/>
    <cellStyle name="vYelUp 2 3 2" xfId="18911" xr:uid="{1D303515-7698-488C-8FDA-6D1391FDCE14}"/>
    <cellStyle name="vYelUp 2 3 2 2" xfId="38447" xr:uid="{FB5DE305-B16A-4919-9127-ED1F76253C44}"/>
    <cellStyle name="vYelUp 2 3 3" xfId="18912" xr:uid="{BBB7D07F-E512-41E0-B876-CA9E7A4D024C}"/>
    <cellStyle name="vYelUp 2 3 3 2" xfId="38448" xr:uid="{F1EB7FCD-B60C-433B-B3A0-36D296AEEF7E}"/>
    <cellStyle name="vYelUp 2 3 4" xfId="18913" xr:uid="{05BE4C2A-DF5B-4061-A130-33EC7A747B97}"/>
    <cellStyle name="vYelUp 2 3 4 2" xfId="38449" xr:uid="{F1F84C8E-77F6-4D54-9CC0-1CCC38EE2BE4}"/>
    <cellStyle name="vYelUp 2 3 5" xfId="18914" xr:uid="{D513316F-952F-429A-92F5-CA4388C4B731}"/>
    <cellStyle name="vYelUp 2 3 5 2" xfId="38450" xr:uid="{E2AEF5A7-5C25-497D-A907-3FD1C02487B2}"/>
    <cellStyle name="vYelUp 2 3 6" xfId="18915" xr:uid="{14E618D4-56C3-41AD-92D3-5DDE6A8BA0D4}"/>
    <cellStyle name="vYelUp 2 3 6 2" xfId="38451" xr:uid="{7B183FE3-B632-43C8-873C-ADF36699A305}"/>
    <cellStyle name="vYelUp 2 3 7" xfId="18916" xr:uid="{FE01DFFD-B576-4959-9F4D-E910EC9C3966}"/>
    <cellStyle name="vYelUp 2 3 7 2" xfId="38452" xr:uid="{431821D9-4E99-4D8A-A3D3-A3823EF19D65}"/>
    <cellStyle name="vYelUp 2 3 8" xfId="18917" xr:uid="{511DA2E5-56E0-4421-9639-07627DC0774F}"/>
    <cellStyle name="vYelUp 2 3 8 2" xfId="38453" xr:uid="{CB827004-F1DA-45D6-ACFF-9DF80F54F7D2}"/>
    <cellStyle name="vYelUp 2 3 9" xfId="18918" xr:uid="{96E80DFA-1E3B-4759-832C-D9B43B59FB17}"/>
    <cellStyle name="vYelUp 2 3 9 2" xfId="38454" xr:uid="{795DDE2E-944C-485E-BE41-AE245285518C}"/>
    <cellStyle name="vYelUp 2 4" xfId="18919" xr:uid="{5FA1FF86-5E7D-41AE-8174-10EB02CB26D3}"/>
    <cellStyle name="vYelUp 2 4 2" xfId="38455" xr:uid="{65221BDE-19DA-4DF3-8474-2E05BBB2D48D}"/>
    <cellStyle name="vYelUp 2 5" xfId="18920" xr:uid="{2E5401E2-0BA4-4983-B17E-B166B325AB53}"/>
    <cellStyle name="vYelUp 2 5 2" xfId="38456" xr:uid="{3C6BB372-F63D-4DE7-975D-E7855A0C3BF7}"/>
    <cellStyle name="vYelUp 2 6" xfId="18921" xr:uid="{3685DD10-CBE1-4035-A415-DE479E42BBA4}"/>
    <cellStyle name="vYelUp 2 6 2" xfId="38457" xr:uid="{D521B474-7394-49DF-8958-C335564B2E4F}"/>
    <cellStyle name="vYelUp 2 7" xfId="18922" xr:uid="{19773100-EC57-4684-AA5F-98321BED9EEA}"/>
    <cellStyle name="vYelUp 2 7 2" xfId="38458" xr:uid="{A39A96BC-C812-4CEB-97E0-824568206722}"/>
    <cellStyle name="vYelUp 2 8" xfId="18923" xr:uid="{C70A6AB7-04ED-4320-84AC-B79F660C629B}"/>
    <cellStyle name="vYelUp 2 8 2" xfId="38459" xr:uid="{E8396609-F7A6-4E6C-B545-9B5E00F0BE9B}"/>
    <cellStyle name="vYelUp 2 9" xfId="18924" xr:uid="{169BFA35-1470-47C6-80FB-22A3BDAD8C78}"/>
    <cellStyle name="vYelUp 2 9 2" xfId="38460" xr:uid="{83FC3C85-B87D-481F-B60F-86255A32658A}"/>
    <cellStyle name="vYelUp 3" xfId="18925" xr:uid="{3DBCEBCF-91F9-4F67-95FA-AB030D0D861A}"/>
    <cellStyle name="vYelUp 3 10" xfId="18926" xr:uid="{9A77D3AF-A549-4D48-8518-0C0815FBCF67}"/>
    <cellStyle name="vYelUp 3 10 2" xfId="38461" xr:uid="{12A572A0-89C0-4ED7-B743-15862C4EEB62}"/>
    <cellStyle name="vYelUp 3 11" xfId="18927" xr:uid="{BA2C8805-B177-466C-AE1D-5ED28378B3C6}"/>
    <cellStyle name="vYelUp 3 11 2" xfId="38462" xr:uid="{677B2DBE-596B-47DB-B872-338A20DC75F7}"/>
    <cellStyle name="vYelUp 3 12" xfId="38463" xr:uid="{D82523CE-A088-4553-B2DC-5E5A0BA9C43F}"/>
    <cellStyle name="vYelUp 3 2" xfId="18928" xr:uid="{1CCFB31B-E4EC-4AFA-B8B8-F4FBD01EC4A3}"/>
    <cellStyle name="vYelUp 3 2 10" xfId="18929" xr:uid="{34CA05C3-698C-4B7B-87E0-A58BC1750768}"/>
    <cellStyle name="vYelUp 3 2 10 2" xfId="38464" xr:uid="{63424561-3578-4F1C-9F86-81E3BF1BEEFA}"/>
    <cellStyle name="vYelUp 3 2 11" xfId="38465" xr:uid="{3CAF455A-64DD-43CF-9C5E-31A45C8E355B}"/>
    <cellStyle name="vYelUp 3 2 2" xfId="18930" xr:uid="{414B557C-B614-4448-BF3E-4F1139CA0C67}"/>
    <cellStyle name="vYelUp 3 2 2 10" xfId="38466" xr:uid="{D8F7E259-4139-4A18-99C7-790A15815D5A}"/>
    <cellStyle name="vYelUp 3 2 2 2" xfId="18931" xr:uid="{30D55A90-9698-4C69-9C3C-A65B909C3C51}"/>
    <cellStyle name="vYelUp 3 2 2 2 2" xfId="38467" xr:uid="{5CE669F6-696F-4E33-A6BA-E2B8AA80BF8A}"/>
    <cellStyle name="vYelUp 3 2 2 3" xfId="18932" xr:uid="{AEFCFAA7-5685-47C1-A585-32B07ACADBD7}"/>
    <cellStyle name="vYelUp 3 2 2 3 2" xfId="38468" xr:uid="{BF0FA646-8180-4FDE-9F17-720D56D6B13C}"/>
    <cellStyle name="vYelUp 3 2 2 4" xfId="18933" xr:uid="{D734B5CE-E398-44DB-AF88-81D2F9BB403E}"/>
    <cellStyle name="vYelUp 3 2 2 4 2" xfId="38469" xr:uid="{6405941C-41E1-4FD5-89B7-1A263247B084}"/>
    <cellStyle name="vYelUp 3 2 2 5" xfId="18934" xr:uid="{6C70210D-B154-42D6-AFA4-33EE1681C985}"/>
    <cellStyle name="vYelUp 3 2 2 5 2" xfId="38470" xr:uid="{ACB67466-F2E4-4ED2-B1AC-D149984CAF2E}"/>
    <cellStyle name="vYelUp 3 2 2 6" xfId="18935" xr:uid="{DDAA34A0-8B8E-456F-A66C-E7C79F8F819C}"/>
    <cellStyle name="vYelUp 3 2 2 6 2" xfId="38471" xr:uid="{0303C007-AF54-44FD-A9A7-A151A6D1741D}"/>
    <cellStyle name="vYelUp 3 2 2 7" xfId="18936" xr:uid="{6B45228B-A266-493D-8E18-FE65BAA2D0E3}"/>
    <cellStyle name="vYelUp 3 2 2 7 2" xfId="38472" xr:uid="{540276AA-BFD4-4828-96F3-CCF089CD8175}"/>
    <cellStyle name="vYelUp 3 2 2 8" xfId="18937" xr:uid="{33172E81-C6FA-46E7-BDE8-BC684CC93EE9}"/>
    <cellStyle name="vYelUp 3 2 2 8 2" xfId="38473" xr:uid="{2D11BB82-28B5-4A10-902C-2E5FC8C8A756}"/>
    <cellStyle name="vYelUp 3 2 2 9" xfId="18938" xr:uid="{73BC8271-FD02-4297-9017-E965A20519A1}"/>
    <cellStyle name="vYelUp 3 2 2 9 2" xfId="38474" xr:uid="{61D3E579-6D0E-4A58-93FC-D80032B27F90}"/>
    <cellStyle name="vYelUp 3 2 3" xfId="18939" xr:uid="{EA689716-F939-48D9-938B-F0C7220D009F}"/>
    <cellStyle name="vYelUp 3 2 3 2" xfId="38475" xr:uid="{28ABFD63-7128-4E74-B69F-6DCD533ED30F}"/>
    <cellStyle name="vYelUp 3 2 4" xfId="18940" xr:uid="{EA633FA5-73D4-477E-986A-E37B550A0EF5}"/>
    <cellStyle name="vYelUp 3 2 4 2" xfId="38476" xr:uid="{F968BE40-2188-47D4-8AEB-348770F34747}"/>
    <cellStyle name="vYelUp 3 2 5" xfId="18941" xr:uid="{0AA07A68-FD2E-4FFF-BB3D-D0B9A05D465C}"/>
    <cellStyle name="vYelUp 3 2 5 2" xfId="38477" xr:uid="{5971362A-3F9B-4438-99BE-E42136FE60CA}"/>
    <cellStyle name="vYelUp 3 2 6" xfId="18942" xr:uid="{63764EAB-47BE-4E1D-827E-F3CFE1A5947B}"/>
    <cellStyle name="vYelUp 3 2 6 2" xfId="38478" xr:uid="{523435E6-A080-4851-84A8-51A771E2E018}"/>
    <cellStyle name="vYelUp 3 2 7" xfId="18943" xr:uid="{1B183C1F-587A-48C2-8AD9-872D83BC2A0B}"/>
    <cellStyle name="vYelUp 3 2 7 2" xfId="38479" xr:uid="{F075DE52-04ED-4752-B948-4630E987E174}"/>
    <cellStyle name="vYelUp 3 2 8" xfId="18944" xr:uid="{1A5662BD-F2D8-4762-A3D8-C251C1D73F89}"/>
    <cellStyle name="vYelUp 3 2 8 2" xfId="38480" xr:uid="{77A3FA32-2E7F-48D1-9F10-F156578C5A61}"/>
    <cellStyle name="vYelUp 3 2 9" xfId="18945" xr:uid="{71770514-490E-435C-8AF3-AB638EC1587B}"/>
    <cellStyle name="vYelUp 3 2 9 2" xfId="38481" xr:uid="{F7A38713-F214-4748-9308-EC5AE152DDB4}"/>
    <cellStyle name="vYelUp 3 3" xfId="18946" xr:uid="{056C76E7-9FD7-4137-BC6C-2E1694EFFD9A}"/>
    <cellStyle name="vYelUp 3 3 10" xfId="38482" xr:uid="{4C8572F6-62BC-43EA-A6AD-9C3417B90124}"/>
    <cellStyle name="vYelUp 3 3 2" xfId="18947" xr:uid="{7494EB1B-5EF8-45CF-9479-548A637F73A6}"/>
    <cellStyle name="vYelUp 3 3 2 2" xfId="38483" xr:uid="{E4F593B3-8E8E-4969-861F-425DD9ACE79A}"/>
    <cellStyle name="vYelUp 3 3 3" xfId="18948" xr:uid="{7D79F99B-991D-4907-91C0-53C5A48C6B63}"/>
    <cellStyle name="vYelUp 3 3 3 2" xfId="38484" xr:uid="{BF059C30-5CC6-47AD-A2D2-F697CD975771}"/>
    <cellStyle name="vYelUp 3 3 4" xfId="18949" xr:uid="{FF4D2A7D-CE2C-4C08-9E5F-DCADFF5233E4}"/>
    <cellStyle name="vYelUp 3 3 4 2" xfId="38485" xr:uid="{463F6943-4BA4-44DF-9549-A8C5F2FFAE2D}"/>
    <cellStyle name="vYelUp 3 3 5" xfId="18950" xr:uid="{CC966430-20B1-463A-A1F0-3B49C287FE93}"/>
    <cellStyle name="vYelUp 3 3 5 2" xfId="38486" xr:uid="{A6A6F264-AD22-4816-AC2D-960A29EA1BC6}"/>
    <cellStyle name="vYelUp 3 3 6" xfId="18951" xr:uid="{97BC1791-21E0-4083-B05E-94F4F2C6E2CE}"/>
    <cellStyle name="vYelUp 3 3 6 2" xfId="38487" xr:uid="{69BD5067-8A1D-4B69-B864-219D8C6C3A66}"/>
    <cellStyle name="vYelUp 3 3 7" xfId="18952" xr:uid="{86F305D4-7815-497F-BC4A-514C585B9A70}"/>
    <cellStyle name="vYelUp 3 3 7 2" xfId="38488" xr:uid="{EFE49B4F-3A26-4162-8410-CAEA26187FD4}"/>
    <cellStyle name="vYelUp 3 3 8" xfId="18953" xr:uid="{2A987A6E-E9DF-4527-B1C3-D414DC29040E}"/>
    <cellStyle name="vYelUp 3 3 8 2" xfId="38489" xr:uid="{51268470-B13A-4FF1-B06B-3BAAA57A8D2B}"/>
    <cellStyle name="vYelUp 3 3 9" xfId="18954" xr:uid="{DC8770C1-5FB5-4D5B-95F8-2E493E13397E}"/>
    <cellStyle name="vYelUp 3 3 9 2" xfId="38490" xr:uid="{641FFE9C-CEF3-417B-BEC3-B5E8D40E113F}"/>
    <cellStyle name="vYelUp 3 4" xfId="18955" xr:uid="{F05FEE91-8502-4AED-9BAC-A38AB4C1082B}"/>
    <cellStyle name="vYelUp 3 4 2" xfId="38491" xr:uid="{E5F16792-A6C6-4ADE-AD06-F331303818A2}"/>
    <cellStyle name="vYelUp 3 5" xfId="18956" xr:uid="{8B211C69-4392-43F2-A0C9-DEE7825A3C07}"/>
    <cellStyle name="vYelUp 3 5 2" xfId="38492" xr:uid="{F52619FE-A6E9-435F-A104-C4F51390ED7C}"/>
    <cellStyle name="vYelUp 3 6" xfId="18957" xr:uid="{FAC0A9A6-CE08-4542-8C82-A8BFE045725F}"/>
    <cellStyle name="vYelUp 3 6 2" xfId="38493" xr:uid="{D10594A1-D07A-4396-BF07-6D12B032CD96}"/>
    <cellStyle name="vYelUp 3 7" xfId="18958" xr:uid="{C1F3A8A5-7A09-4202-8F76-336684FD08F5}"/>
    <cellStyle name="vYelUp 3 7 2" xfId="38494" xr:uid="{E03A978F-203F-4B91-8588-1326DFD096FD}"/>
    <cellStyle name="vYelUp 3 8" xfId="18959" xr:uid="{E9400BEB-789F-4E9D-84E8-2F1F27D40BB7}"/>
    <cellStyle name="vYelUp 3 8 2" xfId="38495" xr:uid="{C219B6FE-1E6E-4BF5-9031-ACD5C99EB86F}"/>
    <cellStyle name="vYelUp 3 9" xfId="18960" xr:uid="{DC069F38-C477-412F-8AD1-1164A5632F81}"/>
    <cellStyle name="vYelUp 3 9 2" xfId="38496" xr:uid="{D6C3B2EC-758D-4D8E-B8F3-25B788ED1414}"/>
    <cellStyle name="vYelUp 4" xfId="18961" xr:uid="{4BF35594-9C6D-495F-90EE-5123967D566B}"/>
    <cellStyle name="vYelUp 4 10" xfId="18962" xr:uid="{4522EF5A-F14F-447E-BD34-B99804C8184D}"/>
    <cellStyle name="vYelUp 4 10 2" xfId="38497" xr:uid="{A37B482A-4B2C-40A7-B56A-E0C65C9D1D41}"/>
    <cellStyle name="vYelUp 4 11" xfId="38498" xr:uid="{962659F0-DE5C-405B-BB8D-ED5838C4798B}"/>
    <cellStyle name="vYelUp 4 2" xfId="18963" xr:uid="{4E47AB30-610F-4A21-8FA0-036F4567E76A}"/>
    <cellStyle name="vYelUp 4 2 10" xfId="38499" xr:uid="{61D72369-360F-4089-A683-C0D1FBC8A519}"/>
    <cellStyle name="vYelUp 4 2 2" xfId="18964" xr:uid="{ECE1BEA4-B4ED-400F-B2AD-3FE34416AA86}"/>
    <cellStyle name="vYelUp 4 2 2 2" xfId="38500" xr:uid="{42F42974-F3D0-4964-B419-7E3DBA45169C}"/>
    <cellStyle name="vYelUp 4 2 3" xfId="18965" xr:uid="{45F909DE-53E9-444F-A6F8-A1C52F577D51}"/>
    <cellStyle name="vYelUp 4 2 3 2" xfId="38501" xr:uid="{626DC151-63C4-42D3-B412-D70B51ED71BF}"/>
    <cellStyle name="vYelUp 4 2 4" xfId="18966" xr:uid="{10CBA0F4-BFE8-4A71-B2A8-C83B6BEC5614}"/>
    <cellStyle name="vYelUp 4 2 4 2" xfId="38502" xr:uid="{AA97F0D9-88A7-44E9-AE09-51C89DE22954}"/>
    <cellStyle name="vYelUp 4 2 5" xfId="18967" xr:uid="{BE040B1A-BD0A-4EF8-86EC-F5E2B68CA7BE}"/>
    <cellStyle name="vYelUp 4 2 5 2" xfId="38503" xr:uid="{FAD40B58-5E5E-4FE3-9EC7-1F95165DF729}"/>
    <cellStyle name="vYelUp 4 2 6" xfId="18968" xr:uid="{933C586E-8321-4F98-ADF5-E637DB59A034}"/>
    <cellStyle name="vYelUp 4 2 6 2" xfId="38504" xr:uid="{3BD790F3-1BA2-4DB3-89CC-1F4F5FD92754}"/>
    <cellStyle name="vYelUp 4 2 7" xfId="18969" xr:uid="{8A30119F-E12E-46CD-8732-750992CC21E8}"/>
    <cellStyle name="vYelUp 4 2 7 2" xfId="38505" xr:uid="{B81B65A2-D654-47FE-A5E0-F060237ECB41}"/>
    <cellStyle name="vYelUp 4 2 8" xfId="18970" xr:uid="{A1254C5A-0C9C-4E45-AD64-23D71850808D}"/>
    <cellStyle name="vYelUp 4 2 8 2" xfId="38506" xr:uid="{D30F58D7-C1E3-48D6-B805-6441AA3EBD19}"/>
    <cellStyle name="vYelUp 4 2 9" xfId="18971" xr:uid="{3011450D-0FA7-4902-A716-5669C2D30005}"/>
    <cellStyle name="vYelUp 4 2 9 2" xfId="38507" xr:uid="{9C1BDECE-0731-465B-8FE3-20B8286B08C5}"/>
    <cellStyle name="vYelUp 4 3" xfId="18972" xr:uid="{5FA9E849-2BAF-4CA6-9052-02937F619568}"/>
    <cellStyle name="vYelUp 4 3 2" xfId="38508" xr:uid="{9523BEC6-CE6C-40B1-93B3-8A73E06F91F7}"/>
    <cellStyle name="vYelUp 4 4" xfId="18973" xr:uid="{5CD000B9-928F-4FEB-9EE3-6A6AA015F49D}"/>
    <cellStyle name="vYelUp 4 4 2" xfId="38509" xr:uid="{F70F0674-B00C-44D9-B5D2-7EE85587FD19}"/>
    <cellStyle name="vYelUp 4 5" xfId="18974" xr:uid="{03174589-84A7-4136-BCA7-313E576BB5AA}"/>
    <cellStyle name="vYelUp 4 5 2" xfId="38510" xr:uid="{25FAD2CE-927F-4640-A664-700A022BCBE6}"/>
    <cellStyle name="vYelUp 4 6" xfId="18975" xr:uid="{0AA26254-2F2B-4111-AB17-EB88475B709A}"/>
    <cellStyle name="vYelUp 4 6 2" xfId="38511" xr:uid="{45BE495E-FA07-4ABE-9BAF-24D90A735CBC}"/>
    <cellStyle name="vYelUp 4 7" xfId="18976" xr:uid="{AE02849A-85C4-4E90-A81B-81D337B6FCD7}"/>
    <cellStyle name="vYelUp 4 7 2" xfId="38512" xr:uid="{3B2EAD2D-9335-4656-B123-5B6F6482E145}"/>
    <cellStyle name="vYelUp 4 8" xfId="18977" xr:uid="{87EB42A5-53D8-4653-8AF6-5B411BB0C1B8}"/>
    <cellStyle name="vYelUp 4 8 2" xfId="38513" xr:uid="{309A7C52-EF9D-4AFC-BA28-C27F2D3E64A6}"/>
    <cellStyle name="vYelUp 4 9" xfId="18978" xr:uid="{16B46DBB-6E07-4CEF-86F5-697D7A685D2D}"/>
    <cellStyle name="vYelUp 4 9 2" xfId="38514" xr:uid="{4074CFE4-3D17-4370-A240-1F2935DE9586}"/>
    <cellStyle name="vYelUp 5" xfId="18979" xr:uid="{1DA1AD27-DCF0-4065-8133-49FD7CC95656}"/>
    <cellStyle name="vYelUp 5 10" xfId="38515" xr:uid="{C771F3CB-8DBD-4B2A-8267-A590F664F4A2}"/>
    <cellStyle name="vYelUp 5 2" xfId="18980" xr:uid="{F8BA4227-6FA4-4C1F-924D-FCA3DCF70D97}"/>
    <cellStyle name="vYelUp 5 2 2" xfId="38516" xr:uid="{3282C67F-67D1-482A-8236-6BEA0F07B00A}"/>
    <cellStyle name="vYelUp 5 3" xfId="18981" xr:uid="{5322C7B5-ECB0-40B6-9615-FD8A227B0339}"/>
    <cellStyle name="vYelUp 5 3 2" xfId="38517" xr:uid="{D6B1D571-7767-47B0-BC94-9459F0637D3B}"/>
    <cellStyle name="vYelUp 5 4" xfId="18982" xr:uid="{6E261441-EC67-4935-8A05-A109FBCAE5A2}"/>
    <cellStyle name="vYelUp 5 4 2" xfId="38518" xr:uid="{9E4E2B3B-942B-4DB4-980F-20E81301A157}"/>
    <cellStyle name="vYelUp 5 5" xfId="18983" xr:uid="{E3524F18-6620-4446-A626-4EB7EB5565C0}"/>
    <cellStyle name="vYelUp 5 5 2" xfId="38519" xr:uid="{DBBEBF94-D238-4909-BB38-C9E7921E0D1C}"/>
    <cellStyle name="vYelUp 5 6" xfId="18984" xr:uid="{B7A8BA28-7D0E-4583-B5A7-90421C2595F0}"/>
    <cellStyle name="vYelUp 5 6 2" xfId="38520" xr:uid="{0E562509-918F-40F4-B553-73A78EB67696}"/>
    <cellStyle name="vYelUp 5 7" xfId="18985" xr:uid="{66E1590D-353D-4085-ADF3-6F07DA0E1AFF}"/>
    <cellStyle name="vYelUp 5 7 2" xfId="38521" xr:uid="{1D4579D3-654D-4FDC-A555-54162A729BF9}"/>
    <cellStyle name="vYelUp 5 8" xfId="18986" xr:uid="{FB9E1551-F110-4D74-90EC-E8ACF310E5CB}"/>
    <cellStyle name="vYelUp 5 8 2" xfId="38522" xr:uid="{495B32EA-3096-4B7F-85FC-8AA5DDD91169}"/>
    <cellStyle name="vYelUp 5 9" xfId="18987" xr:uid="{6B53C5E0-D67F-4A3C-8DE2-7B185C89D471}"/>
    <cellStyle name="vYelUp 5 9 2" xfId="38523" xr:uid="{826252A1-CF43-47BC-839A-F3EF2F634B4A}"/>
    <cellStyle name="vYelUp 6" xfId="18988" xr:uid="{EF99ABF8-2825-4AEF-A6D5-BC262AFC74CE}"/>
    <cellStyle name="vYelUp 6 2" xfId="38524" xr:uid="{3E9BDD0D-3847-4FDC-8CA1-C15B4FBA6A12}"/>
    <cellStyle name="vYelUp 7" xfId="18989" xr:uid="{AA8FDD2A-9D91-436C-AD8C-576C7AD4DF16}"/>
    <cellStyle name="vYelUp 7 2" xfId="38525" xr:uid="{6513030B-759E-4498-82F2-6563F348B971}"/>
    <cellStyle name="vYelUp 8" xfId="18990" xr:uid="{49AF69BA-25F6-48F2-89F5-AB84008E4901}"/>
    <cellStyle name="vYelUp 8 2" xfId="38526" xr:uid="{29CD2766-D8C8-4C22-B7AF-AA7F61014C62}"/>
    <cellStyle name="vYelUp 9" xfId="18991" xr:uid="{07D4E092-3551-42F7-8876-46A5984C7F0D}"/>
    <cellStyle name="vYelUp 9 2" xfId="38527" xr:uid="{2A532A1E-B208-4641-89F4-632966CD0CCB}"/>
    <cellStyle name="vYelUp2" xfId="513" xr:uid="{61616E87-BD79-4DC0-8450-503C315271FC}"/>
    <cellStyle name="vYelUp2 10" xfId="18992" xr:uid="{50ED95AC-9133-4F93-9996-F6DEE8BC92E0}"/>
    <cellStyle name="vYelUp2 10 2" xfId="38528" xr:uid="{358BB46B-98D7-4C6B-A421-A33EE1970090}"/>
    <cellStyle name="vYelUp2 11" xfId="18993" xr:uid="{6C371DA4-9C90-417B-8059-D0671FF24B9E}"/>
    <cellStyle name="vYelUp2 11 2" xfId="38529" xr:uid="{1501AAB8-B47F-4370-B600-D00FDE75A95E}"/>
    <cellStyle name="vYelUp2 12" xfId="18994" xr:uid="{20148DA8-588B-482F-A045-754C6BCF62B3}"/>
    <cellStyle name="vYelUp2 12 2" xfId="38530" xr:uid="{D3893275-B3CB-4CAD-8109-7F9C056CF21B}"/>
    <cellStyle name="vYelUp2 13" xfId="38531" xr:uid="{58760065-3932-4604-98CB-24BBA1DE1F7A}"/>
    <cellStyle name="vYelUp2 2" xfId="18995" xr:uid="{6F70DDCD-EDEB-41D6-8D91-73B7F6918B23}"/>
    <cellStyle name="vYelUp2 2 10" xfId="18996" xr:uid="{D6EC0DF8-0BB2-464C-A7D4-99D72479B254}"/>
    <cellStyle name="vYelUp2 2 10 2" xfId="38532" xr:uid="{4FF2F02A-22E0-46F3-A7AA-4EF1AC2E0E11}"/>
    <cellStyle name="vYelUp2 2 11" xfId="18997" xr:uid="{1148F74D-914D-4B80-B94B-42E011D8F5A0}"/>
    <cellStyle name="vYelUp2 2 11 2" xfId="38533" xr:uid="{ADAA92BB-C361-4514-AC56-FE2B820B5AE2}"/>
    <cellStyle name="vYelUp2 2 12" xfId="38534" xr:uid="{E09B9302-49B8-4BA2-B759-3EE2319DE03E}"/>
    <cellStyle name="vYelUp2 2 2" xfId="18998" xr:uid="{430D95DF-5C67-47B2-973C-CE380005FB01}"/>
    <cellStyle name="vYelUp2 2 2 10" xfId="18999" xr:uid="{529139F2-AA83-4C29-B2EE-A1C31F599E67}"/>
    <cellStyle name="vYelUp2 2 2 10 2" xfId="38535" xr:uid="{2752AAAF-3CB1-4A5D-8A93-F30440E79F01}"/>
    <cellStyle name="vYelUp2 2 2 11" xfId="38536" xr:uid="{2C36150E-9C7C-44E6-9DB4-A5E506A63304}"/>
    <cellStyle name="vYelUp2 2 2 2" xfId="19000" xr:uid="{C3AD9E16-050F-4B09-9186-9B6DA67D45B9}"/>
    <cellStyle name="vYelUp2 2 2 2 10" xfId="38537" xr:uid="{598CE0C0-8EC3-48E8-A592-B29619ABEAC4}"/>
    <cellStyle name="vYelUp2 2 2 2 2" xfId="19001" xr:uid="{77520E4A-94A6-49D5-AF2D-F85A71DCF1AA}"/>
    <cellStyle name="vYelUp2 2 2 2 2 2" xfId="38538" xr:uid="{D1BD72BB-68CE-43FB-B967-953CC56B7518}"/>
    <cellStyle name="vYelUp2 2 2 2 3" xfId="19002" xr:uid="{032854DD-9ED1-44EF-850C-D8300F4A2A99}"/>
    <cellStyle name="vYelUp2 2 2 2 3 2" xfId="38539" xr:uid="{B6F4C676-EE5F-4223-933C-8895CC136317}"/>
    <cellStyle name="vYelUp2 2 2 2 4" xfId="19003" xr:uid="{CA960D26-6E83-40D9-84FE-14AEA5E921D3}"/>
    <cellStyle name="vYelUp2 2 2 2 4 2" xfId="38540" xr:uid="{EA2FDED4-40FF-422E-96DB-1AF6828A5BF7}"/>
    <cellStyle name="vYelUp2 2 2 2 5" xfId="19004" xr:uid="{071788F0-2CD7-4F64-989B-03C30CE244E8}"/>
    <cellStyle name="vYelUp2 2 2 2 5 2" xfId="38541" xr:uid="{32799DDC-2CB2-4D0D-88CC-CCA148F5E8EA}"/>
    <cellStyle name="vYelUp2 2 2 2 6" xfId="19005" xr:uid="{1210AD11-6B79-417B-BC06-B76C6709E6E0}"/>
    <cellStyle name="vYelUp2 2 2 2 6 2" xfId="38542" xr:uid="{92557BD3-12B4-401B-8903-B74522204ECE}"/>
    <cellStyle name="vYelUp2 2 2 2 7" xfId="19006" xr:uid="{6EF5ABF5-9DAA-46BC-915A-2774D656C40C}"/>
    <cellStyle name="vYelUp2 2 2 2 7 2" xfId="38543" xr:uid="{5FBED38C-C986-407C-8133-E6A201B22F47}"/>
    <cellStyle name="vYelUp2 2 2 2 8" xfId="19007" xr:uid="{3F98946C-77DD-4F4D-884F-2D46EB598A7A}"/>
    <cellStyle name="vYelUp2 2 2 2 8 2" xfId="38544" xr:uid="{6AA64597-B283-4F22-9C14-2FDFF0605704}"/>
    <cellStyle name="vYelUp2 2 2 2 9" xfId="19008" xr:uid="{678805AE-6A46-44BC-8F12-EBBF42D9D7AA}"/>
    <cellStyle name="vYelUp2 2 2 2 9 2" xfId="38545" xr:uid="{D7069459-6893-4085-A630-B89D1E471732}"/>
    <cellStyle name="vYelUp2 2 2 3" xfId="19009" xr:uid="{60C73880-73B2-4176-B532-555DBBD5D73C}"/>
    <cellStyle name="vYelUp2 2 2 3 2" xfId="38546" xr:uid="{4AD7A50B-8AE3-431E-8003-10D0849472D8}"/>
    <cellStyle name="vYelUp2 2 2 4" xfId="19010" xr:uid="{AB716CAC-BA5D-470B-A574-ED5FD596F0F7}"/>
    <cellStyle name="vYelUp2 2 2 4 2" xfId="38547" xr:uid="{8E8FE98E-4796-4750-AC67-39DBEED93C7E}"/>
    <cellStyle name="vYelUp2 2 2 5" xfId="19011" xr:uid="{B80FC261-67A6-4628-A339-2C96F0BFF3FF}"/>
    <cellStyle name="vYelUp2 2 2 5 2" xfId="38548" xr:uid="{7AA81850-B3E6-41E8-880B-F05C2FB64AAE}"/>
    <cellStyle name="vYelUp2 2 2 6" xfId="19012" xr:uid="{7967C3A1-A484-4AC1-AA0D-5A7955D9CE68}"/>
    <cellStyle name="vYelUp2 2 2 6 2" xfId="38549" xr:uid="{18E0F7A1-DAA5-483D-B241-D6725CE881CC}"/>
    <cellStyle name="vYelUp2 2 2 7" xfId="19013" xr:uid="{155F2AA6-4071-41DE-AACC-5A3E8306FB4A}"/>
    <cellStyle name="vYelUp2 2 2 7 2" xfId="38550" xr:uid="{A0761A3D-092A-4122-9633-0B5E1D430FD9}"/>
    <cellStyle name="vYelUp2 2 2 8" xfId="19014" xr:uid="{96CFDB52-6E31-4320-8AE4-990015A7B171}"/>
    <cellStyle name="vYelUp2 2 2 8 2" xfId="38551" xr:uid="{2911FD53-CFC7-4FC5-8B26-FDE9AE34B9A4}"/>
    <cellStyle name="vYelUp2 2 2 9" xfId="19015" xr:uid="{5CDA8D45-81C9-4E39-BA67-D80F4211EFE6}"/>
    <cellStyle name="vYelUp2 2 2 9 2" xfId="38552" xr:uid="{C79DD278-8ED2-4BCE-BA51-EA13967D77C5}"/>
    <cellStyle name="vYelUp2 2 3" xfId="19016" xr:uid="{C5D961C9-6328-4333-A8AF-569E5A3C47D3}"/>
    <cellStyle name="vYelUp2 2 3 10" xfId="38553" xr:uid="{4588CB1C-E56C-4F5E-8E3F-2D7483F2AF6E}"/>
    <cellStyle name="vYelUp2 2 3 2" xfId="19017" xr:uid="{96979BDF-6CAE-4622-BC0B-E929CAF56517}"/>
    <cellStyle name="vYelUp2 2 3 2 2" xfId="38554" xr:uid="{2D2A6BF3-1354-4A37-9783-711DC2D7A444}"/>
    <cellStyle name="vYelUp2 2 3 3" xfId="19018" xr:uid="{F72BD74B-9C41-4154-AFEC-E2FA29A0237A}"/>
    <cellStyle name="vYelUp2 2 3 3 2" xfId="38555" xr:uid="{BE5AC186-58FD-4EF0-B148-6E57541CB8E7}"/>
    <cellStyle name="vYelUp2 2 3 4" xfId="19019" xr:uid="{22A971A1-9ED2-43D1-8643-FCC3214DB391}"/>
    <cellStyle name="vYelUp2 2 3 4 2" xfId="38556" xr:uid="{1A8C7E70-63F1-4EF8-AD0F-AA38C20C11BE}"/>
    <cellStyle name="vYelUp2 2 3 5" xfId="19020" xr:uid="{5FD81386-E1B5-4382-8883-5227BBB90918}"/>
    <cellStyle name="vYelUp2 2 3 5 2" xfId="38557" xr:uid="{DD080AC3-0ADB-4406-A43A-E96AEED63F51}"/>
    <cellStyle name="vYelUp2 2 3 6" xfId="19021" xr:uid="{53DEF3BF-0B21-4403-B911-82085993216B}"/>
    <cellStyle name="vYelUp2 2 3 6 2" xfId="38558" xr:uid="{C25940DF-F778-4182-B669-0516CEF0ED3B}"/>
    <cellStyle name="vYelUp2 2 3 7" xfId="19022" xr:uid="{6AD5BAB6-8E84-4B85-B0CC-46B4E8ED8600}"/>
    <cellStyle name="vYelUp2 2 3 7 2" xfId="38559" xr:uid="{B048EA65-9FC6-4A10-8EE8-B6DCB32A183C}"/>
    <cellStyle name="vYelUp2 2 3 8" xfId="19023" xr:uid="{3624312C-C797-493F-B366-383E0360A97F}"/>
    <cellStyle name="vYelUp2 2 3 8 2" xfId="38560" xr:uid="{08B82F66-9446-4D62-847A-F6087BFF2B8C}"/>
    <cellStyle name="vYelUp2 2 3 9" xfId="19024" xr:uid="{150F9E8E-671D-4AA6-8E00-CB155FA558CA}"/>
    <cellStyle name="vYelUp2 2 3 9 2" xfId="38561" xr:uid="{1A62A962-1609-4BA1-96E0-6B9F2CDEC48E}"/>
    <cellStyle name="vYelUp2 2 4" xfId="19025" xr:uid="{07EEA0DF-002D-4D52-BC8E-DDA72EC32584}"/>
    <cellStyle name="vYelUp2 2 4 2" xfId="38562" xr:uid="{68BEC915-E8E4-49E7-B57B-D856E4730388}"/>
    <cellStyle name="vYelUp2 2 5" xfId="19026" xr:uid="{115A86CB-25F4-4606-9F7C-960CBCFFB558}"/>
    <cellStyle name="vYelUp2 2 5 2" xfId="38563" xr:uid="{562D0B6B-22D3-4E76-A328-16FEB1DB4EDE}"/>
    <cellStyle name="vYelUp2 2 6" xfId="19027" xr:uid="{64C46F25-1E4B-403E-A843-967184DBBB5F}"/>
    <cellStyle name="vYelUp2 2 6 2" xfId="38564" xr:uid="{7DE6503E-51CB-40A6-83CC-C493552023E0}"/>
    <cellStyle name="vYelUp2 2 7" xfId="19028" xr:uid="{CF9A6EE5-BDD3-473C-9987-9FC768EDB5C5}"/>
    <cellStyle name="vYelUp2 2 7 2" xfId="38565" xr:uid="{17F95514-5E98-4FE6-B570-93926F832B71}"/>
    <cellStyle name="vYelUp2 2 8" xfId="19029" xr:uid="{8342623D-855A-4806-B11A-6C7238AE16F7}"/>
    <cellStyle name="vYelUp2 2 8 2" xfId="38566" xr:uid="{20000249-1ECE-4656-B1C6-C2482642E479}"/>
    <cellStyle name="vYelUp2 2 9" xfId="19030" xr:uid="{EE8BC7E7-1A05-472A-857D-4E6FD90C4C80}"/>
    <cellStyle name="vYelUp2 2 9 2" xfId="38567" xr:uid="{DC181892-8F05-4D41-9D25-3BFADC9FF55E}"/>
    <cellStyle name="vYelUp2 3" xfId="19031" xr:uid="{BE3FF6CE-C399-48DB-865F-5DAAF1161283}"/>
    <cellStyle name="vYelUp2 3 10" xfId="19032" xr:uid="{16F6FECA-0107-4B71-98FD-A5217423BA3B}"/>
    <cellStyle name="vYelUp2 3 10 2" xfId="38568" xr:uid="{BA3D422A-F2C2-4E6E-86E9-4D9D44738A21}"/>
    <cellStyle name="vYelUp2 3 11" xfId="19033" xr:uid="{31918BBA-32D6-4104-A714-CA4004DDBD67}"/>
    <cellStyle name="vYelUp2 3 11 2" xfId="38569" xr:uid="{96518D6F-B087-4D2F-8832-22B3262FCFEE}"/>
    <cellStyle name="vYelUp2 3 12" xfId="38570" xr:uid="{C95E4E2E-02CA-437E-BA57-B272AD4BFD62}"/>
    <cellStyle name="vYelUp2 3 2" xfId="19034" xr:uid="{7DC75337-6148-4F1E-933B-F41C5A575897}"/>
    <cellStyle name="vYelUp2 3 2 10" xfId="19035" xr:uid="{CD7D9F85-7E52-4E34-9EAC-40A74BDA9BC2}"/>
    <cellStyle name="vYelUp2 3 2 10 2" xfId="38571" xr:uid="{CEAF9DD9-F815-490D-BF0A-AD2B70328805}"/>
    <cellStyle name="vYelUp2 3 2 11" xfId="38572" xr:uid="{95B8AD5D-2721-4992-BF7C-7047A6F10696}"/>
    <cellStyle name="vYelUp2 3 2 2" xfId="19036" xr:uid="{3BD47572-A0C3-4D04-9207-A99CCA01B71F}"/>
    <cellStyle name="vYelUp2 3 2 2 10" xfId="38573" xr:uid="{518F1181-2FF6-45E7-A6E6-A80B7BDD6AB0}"/>
    <cellStyle name="vYelUp2 3 2 2 2" xfId="19037" xr:uid="{1E33CC8F-B39E-4EC8-85A3-57AA0E00E294}"/>
    <cellStyle name="vYelUp2 3 2 2 2 2" xfId="38574" xr:uid="{038CBB53-9E5D-4909-817E-96FAB70696F8}"/>
    <cellStyle name="vYelUp2 3 2 2 3" xfId="19038" xr:uid="{73B45D44-3E45-467F-838F-DCA50F097401}"/>
    <cellStyle name="vYelUp2 3 2 2 3 2" xfId="38575" xr:uid="{7249F417-2ED2-4781-8479-790899B7DAE3}"/>
    <cellStyle name="vYelUp2 3 2 2 4" xfId="19039" xr:uid="{1CCA0E8A-5E93-479D-9A60-0BE16E14B943}"/>
    <cellStyle name="vYelUp2 3 2 2 4 2" xfId="38576" xr:uid="{B798DE39-AF60-4CAC-9801-AFD212B294AA}"/>
    <cellStyle name="vYelUp2 3 2 2 5" xfId="19040" xr:uid="{9D7F6F2F-0E91-4C82-B36D-2293DD763F8C}"/>
    <cellStyle name="vYelUp2 3 2 2 5 2" xfId="38577" xr:uid="{6033063E-0EDE-4E07-BB4D-646D880E0256}"/>
    <cellStyle name="vYelUp2 3 2 2 6" xfId="19041" xr:uid="{A37CD3B9-85BB-4640-8A44-631B4AA671B3}"/>
    <cellStyle name="vYelUp2 3 2 2 6 2" xfId="38578" xr:uid="{A94CEA58-6FD3-4258-8A6F-6234262C607B}"/>
    <cellStyle name="vYelUp2 3 2 2 7" xfId="19042" xr:uid="{5C08CE47-2556-44A0-80BA-F0DFAEB13FDA}"/>
    <cellStyle name="vYelUp2 3 2 2 7 2" xfId="38579" xr:uid="{7EB8AC7E-0B15-4467-B122-4A822EF118E4}"/>
    <cellStyle name="vYelUp2 3 2 2 8" xfId="19043" xr:uid="{611B3113-7C49-462F-AE71-B0C0F9C995AC}"/>
    <cellStyle name="vYelUp2 3 2 2 8 2" xfId="38580" xr:uid="{CAB4C8EA-1BB3-414A-A4FC-96700993D10F}"/>
    <cellStyle name="vYelUp2 3 2 2 9" xfId="19044" xr:uid="{6801990B-063F-4578-B755-CC7F3DB073CA}"/>
    <cellStyle name="vYelUp2 3 2 2 9 2" xfId="38581" xr:uid="{46DB5CAD-C96F-4448-9AE0-5C0EB0760781}"/>
    <cellStyle name="vYelUp2 3 2 3" xfId="19045" xr:uid="{D49AE0BF-FE93-4357-A3AA-A28FD85A4E5D}"/>
    <cellStyle name="vYelUp2 3 2 3 2" xfId="38582" xr:uid="{DEBE5248-C4D3-45A4-988A-4D08BD050264}"/>
    <cellStyle name="vYelUp2 3 2 4" xfId="19046" xr:uid="{4A8954EE-060B-4C9C-9885-1F3E394DFB2B}"/>
    <cellStyle name="vYelUp2 3 2 4 2" xfId="38583" xr:uid="{A98CD859-806E-4873-A40C-C38EAFA3591F}"/>
    <cellStyle name="vYelUp2 3 2 5" xfId="19047" xr:uid="{0740BF76-9AE4-44BF-B6FF-96E8C7E9E63A}"/>
    <cellStyle name="vYelUp2 3 2 5 2" xfId="38584" xr:uid="{997C9E08-E1D1-450D-B5A0-74CBA289F323}"/>
    <cellStyle name="vYelUp2 3 2 6" xfId="19048" xr:uid="{BFD7AE2C-CB85-498C-9072-40A3ED9175B0}"/>
    <cellStyle name="vYelUp2 3 2 6 2" xfId="38585" xr:uid="{CEFF5271-F76C-46AC-840A-6FF77BB57F80}"/>
    <cellStyle name="vYelUp2 3 2 7" xfId="19049" xr:uid="{B4E40B1F-2D68-4292-AF82-895ED891E154}"/>
    <cellStyle name="vYelUp2 3 2 7 2" xfId="38586" xr:uid="{1AC2C826-F206-41C3-97FA-74802BE78960}"/>
    <cellStyle name="vYelUp2 3 2 8" xfId="19050" xr:uid="{B3BCD7DB-1ED6-40CB-A9E3-C8BCD9F2B8D7}"/>
    <cellStyle name="vYelUp2 3 2 8 2" xfId="38587" xr:uid="{E3013494-2062-4E19-8B5D-5F23728DA4BB}"/>
    <cellStyle name="vYelUp2 3 2 9" xfId="19051" xr:uid="{9C7D682D-F7BE-4C09-866E-7B32D76AC294}"/>
    <cellStyle name="vYelUp2 3 2 9 2" xfId="38588" xr:uid="{87C5061A-9462-4BEF-BA20-71056B579720}"/>
    <cellStyle name="vYelUp2 3 3" xfId="19052" xr:uid="{3DACB60F-9EEE-49AB-B509-8620E2D0B898}"/>
    <cellStyle name="vYelUp2 3 3 10" xfId="38589" xr:uid="{4A96AE47-030D-4A86-BAEE-D686CCEC5C6B}"/>
    <cellStyle name="vYelUp2 3 3 2" xfId="19053" xr:uid="{0753B638-2DAB-4DD3-8F90-AC8E083DE187}"/>
    <cellStyle name="vYelUp2 3 3 2 2" xfId="38590" xr:uid="{5A4699A7-BE58-4570-A9BE-AC45802EB2D4}"/>
    <cellStyle name="vYelUp2 3 3 3" xfId="19054" xr:uid="{91749ECA-645D-4B7A-A492-873A7C7819D7}"/>
    <cellStyle name="vYelUp2 3 3 3 2" xfId="38591" xr:uid="{20B64D18-01CD-48D2-808C-7542C06F9F2C}"/>
    <cellStyle name="vYelUp2 3 3 4" xfId="19055" xr:uid="{DB041B83-02FE-4E14-8A34-FAF75367D284}"/>
    <cellStyle name="vYelUp2 3 3 4 2" xfId="38592" xr:uid="{AC83AD81-A81C-4867-A47E-E68A72195812}"/>
    <cellStyle name="vYelUp2 3 3 5" xfId="19056" xr:uid="{150ABC15-C435-4303-B0C4-5DE3EBAC4AB6}"/>
    <cellStyle name="vYelUp2 3 3 5 2" xfId="38593" xr:uid="{95739808-76E3-4E23-9D35-EB322D667724}"/>
    <cellStyle name="vYelUp2 3 3 6" xfId="19057" xr:uid="{6A40056F-4941-40AB-BE54-FCF1035E673A}"/>
    <cellStyle name="vYelUp2 3 3 6 2" xfId="38594" xr:uid="{6A1B259A-762F-4AFB-AE9F-F8A190BD8674}"/>
    <cellStyle name="vYelUp2 3 3 7" xfId="19058" xr:uid="{0268C9B9-5B42-4029-9585-18E18C97B0F0}"/>
    <cellStyle name="vYelUp2 3 3 7 2" xfId="38595" xr:uid="{D310CF72-63FF-4919-BD85-04C8FDC0827F}"/>
    <cellStyle name="vYelUp2 3 3 8" xfId="19059" xr:uid="{2D2E6041-5DC7-4FEA-8646-CF46D26D4EBD}"/>
    <cellStyle name="vYelUp2 3 3 8 2" xfId="38596" xr:uid="{A7857CCB-15DF-4030-BF0D-29375982C828}"/>
    <cellStyle name="vYelUp2 3 3 9" xfId="19060" xr:uid="{B80ACC4E-FAA8-4ED4-B267-63300080CDB0}"/>
    <cellStyle name="vYelUp2 3 3 9 2" xfId="38597" xr:uid="{AC185BD6-E21E-4E9B-B14A-404C8F9D8E3A}"/>
    <cellStyle name="vYelUp2 3 4" xfId="19061" xr:uid="{812C033D-0857-4DF6-92F6-F4F1802CE10A}"/>
    <cellStyle name="vYelUp2 3 4 2" xfId="38598" xr:uid="{A29D40F9-FF34-441E-B051-D5BF31E8C25F}"/>
    <cellStyle name="vYelUp2 3 5" xfId="19062" xr:uid="{DD13334A-6A93-43CA-A3FA-928AD85DB9CD}"/>
    <cellStyle name="vYelUp2 3 5 2" xfId="38599" xr:uid="{8CAE156B-0896-4E71-87F8-868399A2126F}"/>
    <cellStyle name="vYelUp2 3 6" xfId="19063" xr:uid="{8C017CB7-9863-4539-969E-8EDA973B7D10}"/>
    <cellStyle name="vYelUp2 3 6 2" xfId="38600" xr:uid="{08829B0F-97A7-4A05-9C4C-DDAD5F637E81}"/>
    <cellStyle name="vYelUp2 3 7" xfId="19064" xr:uid="{AEE2D7AF-5546-4F98-9BF6-A1A89F7E16F3}"/>
    <cellStyle name="vYelUp2 3 7 2" xfId="38601" xr:uid="{DE16DFB9-DDF4-459E-B677-75D2DF67A61B}"/>
    <cellStyle name="vYelUp2 3 8" xfId="19065" xr:uid="{E7BE0D22-1280-4E44-A62F-49DD7470B8A7}"/>
    <cellStyle name="vYelUp2 3 8 2" xfId="38602" xr:uid="{03A58137-5EBB-4E0F-8C9F-6575B9130D64}"/>
    <cellStyle name="vYelUp2 3 9" xfId="19066" xr:uid="{8924EE45-DF59-4D85-988A-6D18EA179DCB}"/>
    <cellStyle name="vYelUp2 3 9 2" xfId="38603" xr:uid="{024ED8A6-E9E6-48C9-8E05-BC687A25947E}"/>
    <cellStyle name="vYelUp2 4" xfId="19067" xr:uid="{F836B20B-E14E-4009-A8C8-43223CA2D0D6}"/>
    <cellStyle name="vYelUp2 4 10" xfId="19068" xr:uid="{F0385957-500F-4016-876B-87BE64195053}"/>
    <cellStyle name="vYelUp2 4 10 2" xfId="38604" xr:uid="{0B713D40-C40B-438E-9A9D-A650EF706482}"/>
    <cellStyle name="vYelUp2 4 11" xfId="38605" xr:uid="{8C5444A6-6B52-4DEB-8679-415DF3A45DA3}"/>
    <cellStyle name="vYelUp2 4 2" xfId="19069" xr:uid="{6C74791A-F53D-4FB3-9BF3-B4497E953313}"/>
    <cellStyle name="vYelUp2 4 2 10" xfId="38606" xr:uid="{C6E7B906-B9D3-45B7-92DB-E6947A09083A}"/>
    <cellStyle name="vYelUp2 4 2 2" xfId="19070" xr:uid="{72C1AB00-B043-4559-81BF-4445AF8F98F1}"/>
    <cellStyle name="vYelUp2 4 2 2 2" xfId="38607" xr:uid="{B84029A5-76DD-428F-9CE0-9BFFE443D5FF}"/>
    <cellStyle name="vYelUp2 4 2 3" xfId="19071" xr:uid="{F58CC407-5D38-495A-8FE4-672C6B2A028E}"/>
    <cellStyle name="vYelUp2 4 2 3 2" xfId="38608" xr:uid="{904DFB95-8512-4CAA-9E52-32B2BCE67063}"/>
    <cellStyle name="vYelUp2 4 2 4" xfId="19072" xr:uid="{CB3FCD5B-E245-4FC9-BC33-BB59CCE245EE}"/>
    <cellStyle name="vYelUp2 4 2 4 2" xfId="38609" xr:uid="{FC38EF23-5C06-4E69-84AE-F62B8BF62BDF}"/>
    <cellStyle name="vYelUp2 4 2 5" xfId="19073" xr:uid="{420E24C9-A95A-4961-8D69-3E492752E506}"/>
    <cellStyle name="vYelUp2 4 2 5 2" xfId="38610" xr:uid="{6DE88B31-71A4-49ED-A6AC-6DA580DD2E39}"/>
    <cellStyle name="vYelUp2 4 2 6" xfId="19074" xr:uid="{F11F592B-426D-43BF-BF9A-A9022C03286C}"/>
    <cellStyle name="vYelUp2 4 2 6 2" xfId="38611" xr:uid="{92E3FD04-2399-42A8-B7C2-C8353EC437ED}"/>
    <cellStyle name="vYelUp2 4 2 7" xfId="19075" xr:uid="{4290A71D-28C2-4140-BF1A-F52F48E6D50C}"/>
    <cellStyle name="vYelUp2 4 2 7 2" xfId="38612" xr:uid="{3A686165-F8E0-46EC-9DEA-CF003211023A}"/>
    <cellStyle name="vYelUp2 4 2 8" xfId="19076" xr:uid="{C8F6616B-63CB-4D6D-B8EB-275432E9F63D}"/>
    <cellStyle name="vYelUp2 4 2 8 2" xfId="38613" xr:uid="{45FDDD3A-07C0-4DFB-BD05-300DCC8F8C4F}"/>
    <cellStyle name="vYelUp2 4 2 9" xfId="19077" xr:uid="{C3F8E10E-AE32-46F6-9448-4506223A1D98}"/>
    <cellStyle name="vYelUp2 4 2 9 2" xfId="38614" xr:uid="{6A344FFA-0C44-4A20-8EA8-14DA3E33CE70}"/>
    <cellStyle name="vYelUp2 4 3" xfId="19078" xr:uid="{A679B28F-9967-4CD9-8E3D-28B16D8A396E}"/>
    <cellStyle name="vYelUp2 4 3 2" xfId="38615" xr:uid="{01441EF1-E46C-412F-A713-68CB4412ED77}"/>
    <cellStyle name="vYelUp2 4 4" xfId="19079" xr:uid="{6A5B9E21-A048-45DB-8E82-355ACEF02D68}"/>
    <cellStyle name="vYelUp2 4 4 2" xfId="38616" xr:uid="{AEB3870D-E83A-4045-BBAD-2CCF83450459}"/>
    <cellStyle name="vYelUp2 4 5" xfId="19080" xr:uid="{E92AE3F4-CD03-47FA-B6C1-B1F83D42491C}"/>
    <cellStyle name="vYelUp2 4 5 2" xfId="38617" xr:uid="{72C82B3B-C7FF-433C-92F6-DCE4AEDE4AF5}"/>
    <cellStyle name="vYelUp2 4 6" xfId="19081" xr:uid="{F5BC78C6-82E8-4FAD-AAA9-E500B0F35A54}"/>
    <cellStyle name="vYelUp2 4 6 2" xfId="38618" xr:uid="{BD7A08E0-285B-4BF8-9C60-156B16D35831}"/>
    <cellStyle name="vYelUp2 4 7" xfId="19082" xr:uid="{167EBD94-EFB4-463F-A000-1CA3A3F44721}"/>
    <cellStyle name="vYelUp2 4 7 2" xfId="38619" xr:uid="{F4B15B90-91F6-492B-BEB2-B45E42219A12}"/>
    <cellStyle name="vYelUp2 4 8" xfId="19083" xr:uid="{DA3F9F80-F49E-40E7-821B-7C31A657E4F0}"/>
    <cellStyle name="vYelUp2 4 8 2" xfId="38620" xr:uid="{17E77B12-58B6-4A45-A5C6-3C7E4952F09B}"/>
    <cellStyle name="vYelUp2 4 9" xfId="19084" xr:uid="{899D48F7-B72A-4CC3-9047-24CCFA7C6C15}"/>
    <cellStyle name="vYelUp2 4 9 2" xfId="38621" xr:uid="{6F2EC97F-7F1C-489A-B818-8872469BADA8}"/>
    <cellStyle name="vYelUp2 5" xfId="19085" xr:uid="{08B74127-FB61-4B5D-9692-B185A199EE61}"/>
    <cellStyle name="vYelUp2 5 10" xfId="38622" xr:uid="{4355ABBD-321E-4B16-9866-8A607C625EFA}"/>
    <cellStyle name="vYelUp2 5 2" xfId="19086" xr:uid="{A40FDA36-8730-4CC6-8E9A-D811E783205F}"/>
    <cellStyle name="vYelUp2 5 2 2" xfId="38623" xr:uid="{5480E6E5-C5BE-4111-AE79-7C7A9A63048D}"/>
    <cellStyle name="vYelUp2 5 3" xfId="19087" xr:uid="{5D805610-DFD0-489A-A9A0-E2C6A80AE838}"/>
    <cellStyle name="vYelUp2 5 3 2" xfId="38624" xr:uid="{6D64E588-87CA-4F50-B483-374B9F5B3FD6}"/>
    <cellStyle name="vYelUp2 5 4" xfId="19088" xr:uid="{DBB785AB-43F3-4231-9FCC-1A7287AC21EB}"/>
    <cellStyle name="vYelUp2 5 4 2" xfId="38625" xr:uid="{1BBE4108-6E92-4A8D-B099-5F427359E610}"/>
    <cellStyle name="vYelUp2 5 5" xfId="19089" xr:uid="{1E8EF8F7-955F-4961-9D35-7621B431D933}"/>
    <cellStyle name="vYelUp2 5 5 2" xfId="38626" xr:uid="{8C9E1210-92D5-4AB1-89CD-B7130BED4D3F}"/>
    <cellStyle name="vYelUp2 5 6" xfId="19090" xr:uid="{0A48CE1D-9CA7-40CB-900A-2EE25D4EAFFA}"/>
    <cellStyle name="vYelUp2 5 6 2" xfId="38627" xr:uid="{AD6E6692-8905-44F7-BAC0-F4977069CD14}"/>
    <cellStyle name="vYelUp2 5 7" xfId="19091" xr:uid="{34D71912-1206-43D0-B514-385D30378B17}"/>
    <cellStyle name="vYelUp2 5 7 2" xfId="38628" xr:uid="{F684E520-B026-4299-8E39-97C7100E3528}"/>
    <cellStyle name="vYelUp2 5 8" xfId="19092" xr:uid="{BCFF6FE5-CCEC-428A-9E1E-9BE414F6C002}"/>
    <cellStyle name="vYelUp2 5 8 2" xfId="38629" xr:uid="{7877277A-65F6-474E-B64A-A5B2B9347E59}"/>
    <cellStyle name="vYelUp2 5 9" xfId="19093" xr:uid="{58C70A25-B021-4C3F-AB0E-E20966D5968E}"/>
    <cellStyle name="vYelUp2 5 9 2" xfId="38630" xr:uid="{7574227C-01E6-4B77-9857-C78A3CB14A9B}"/>
    <cellStyle name="vYelUp2 6" xfId="19094" xr:uid="{7310E865-A1DB-422E-8FCA-01FA5930032D}"/>
    <cellStyle name="vYelUp2 6 2" xfId="38631" xr:uid="{789A443B-D5CB-49EA-AEA7-551452603420}"/>
    <cellStyle name="vYelUp2 7" xfId="19095" xr:uid="{A7DBF66A-2542-4C92-8677-DB15F407BD07}"/>
    <cellStyle name="vYelUp2 7 2" xfId="38632" xr:uid="{F49A06E5-C7A3-4B29-AB44-88215892B177}"/>
    <cellStyle name="vYelUp2 8" xfId="19096" xr:uid="{D098DAE0-4A69-4858-88DA-CF9D5356D397}"/>
    <cellStyle name="vYelUp2 8 2" xfId="38633" xr:uid="{8BE2BEF3-CAEA-42C2-A6A2-7CA2A184D350}"/>
    <cellStyle name="vYelUp2 9" xfId="19097" xr:uid="{3370F648-83BB-4857-8804-71D90A8498F5}"/>
    <cellStyle name="vYelUp2 9 2" xfId="38634" xr:uid="{1B6F386C-9B1B-4AF9-B151-1FB3233E48DB}"/>
    <cellStyle name="Währung" xfId="40563" builtinId="4"/>
    <cellStyle name="Währung 2" xfId="17" xr:uid="{00000000-0005-0000-0000-000011000000}"/>
    <cellStyle name="Währung 2 2" xfId="18" xr:uid="{00000000-0005-0000-0000-000012000000}"/>
    <cellStyle name="Währung 2 2 2" xfId="26" xr:uid="{747332F0-7F53-4482-9B09-BB4537D7C6F6}"/>
    <cellStyle name="Währung 2 2 2 2" xfId="48" xr:uid="{811069C3-A00F-4A5B-92D1-0098B626FBAE}"/>
    <cellStyle name="Währung 2 2 2 3" xfId="37" xr:uid="{3B3E8B13-FACE-4EC3-BF6F-F0A49493A618}"/>
    <cellStyle name="Währung 2 3" xfId="25" xr:uid="{F47A465E-2DCC-4611-829C-DE7254231F61}"/>
    <cellStyle name="Währung 2 3 2" xfId="47" xr:uid="{69B132D7-5FCE-488F-8FCE-260093D75E11}"/>
    <cellStyle name="Währung 2 3 3" xfId="36" xr:uid="{74C9D675-7361-4596-A9D1-9986510ECB2F}"/>
    <cellStyle name="Währung 2 4" xfId="42" xr:uid="{1A8CF70A-039A-42B4-93FA-92C90298F59F}"/>
    <cellStyle name="Währung 2 5" xfId="269" xr:uid="{AFE906A6-0EEC-42FE-ADF1-AF9542F2C0F5}"/>
    <cellStyle name="Währung 2 6" xfId="31" xr:uid="{F7786FA9-B876-44AA-9AEC-2E4423E8CD09}"/>
    <cellStyle name="Währung 3" xfId="19" xr:uid="{00000000-0005-0000-0000-000013000000}"/>
    <cellStyle name="Währung 3 2" xfId="27" xr:uid="{CB22EAC7-5455-4F5F-A2F0-8A36D79202F0}"/>
    <cellStyle name="Währung 3 2 2" xfId="49" xr:uid="{16178BCF-46CC-4F9D-A3B6-80CDC4301696}"/>
    <cellStyle name="Währung 3 2 3" xfId="40542" xr:uid="{14D731BD-1237-4F98-BF55-5CF2DEBEDFF0}"/>
    <cellStyle name="Währung 3 2 4" xfId="38" xr:uid="{905CBDC2-1E23-40EE-BE78-9BF835565260}"/>
    <cellStyle name="Währung 3 3" xfId="40538" xr:uid="{A81285DB-9C35-4DEA-872E-487EEF2AF04C}"/>
    <cellStyle name="Währung 4" xfId="20" xr:uid="{00000000-0005-0000-0000-000014000000}"/>
    <cellStyle name="Währung 4 2" xfId="28" xr:uid="{18C2F520-E7B2-4260-BA82-99AD3896E7A7}"/>
    <cellStyle name="Währung 4 2 2" xfId="50" xr:uid="{958BC412-3FEE-4775-8FBF-8013F120A854}"/>
    <cellStyle name="Währung 4 2 3" xfId="39" xr:uid="{B6520330-1BCA-4DED-9C3C-369F8B0C5610}"/>
    <cellStyle name="Währung 4 3" xfId="43" xr:uid="{E1A4413A-4B65-4B9D-955E-38353947A219}"/>
    <cellStyle name="Währung 4 4" xfId="40560" xr:uid="{C48A8812-BC17-4378-BF65-32D7BFD2D2D9}"/>
    <cellStyle name="Währung 4 5" xfId="32" xr:uid="{56B7DC62-3BAE-4366-BE11-3EC825A76B9F}"/>
    <cellStyle name="Währung 5" xfId="40562" xr:uid="{676CC59A-32AB-424E-BFAC-5F787768DF2B}"/>
    <cellStyle name="Walutowy [0]_1K6_004" xfId="251" xr:uid="{49AF17C1-9878-482A-AAFF-15DA7B42DCE7}"/>
    <cellStyle name="Walutowy_1K6_004" xfId="252" xr:uid="{D3A3481C-06A4-4250-8E07-2B921C54AA45}"/>
    <cellStyle name="Warnender Text 2" xfId="19098" xr:uid="{28274E8A-BA74-420B-A498-5433CD706954}"/>
    <cellStyle name="weekly" xfId="253" xr:uid="{AD647C68-20EC-492E-B973-262167E18D53}"/>
    <cellStyle name="Wrap" xfId="514" xr:uid="{E170B121-E04E-4564-BB6B-2EA05297EB8D}"/>
    <cellStyle name="Zahl • 0,00" xfId="515" xr:uid="{AE3813A1-4FBF-40F0-A9ED-70CF0F4D2E3E}"/>
    <cellStyle name="Zahl • TDM" xfId="516" xr:uid="{49708A69-BDBA-4381-986C-9F5DF5EAB770}"/>
    <cellStyle name="Zahl•Auftragsnr." xfId="517" xr:uid="{AACEC212-2346-4F10-AB61-C4856B34E6E9}"/>
    <cellStyle name="Zahl•Siemens TDM" xfId="518" xr:uid="{6753B6C2-1CFB-4DFC-96C6-11576F610B36}"/>
    <cellStyle name="Акцент1" xfId="519" xr:uid="{DE2B978D-293C-4927-801B-844A19669E64}"/>
    <cellStyle name="Акцент2" xfId="520" xr:uid="{B915D466-7AA8-479B-B92B-C3C33EB209C1}"/>
    <cellStyle name="Акцент3" xfId="521" xr:uid="{1D424A19-801B-4D9C-83C6-DA2EA9EEC280}"/>
    <cellStyle name="Акцент4" xfId="522" xr:uid="{EFCF8A5E-0AE2-4D8A-9617-D8155E49A448}"/>
    <cellStyle name="Акцент5" xfId="523" xr:uid="{CCEA140E-19D6-4863-B23A-709F9FD0E3D4}"/>
    <cellStyle name="Акцент6" xfId="524" xr:uid="{59BCCF33-A064-41A5-917A-51530DD19E7C}"/>
    <cellStyle name="Ввод " xfId="525" xr:uid="{8B311EA3-4C9A-44C3-B689-A5D86CD7688F}"/>
    <cellStyle name="Ввод  10" xfId="19099" xr:uid="{AF7F7407-BA9F-419A-B6B9-18A6936CCA66}"/>
    <cellStyle name="Ввод  10 2" xfId="38635" xr:uid="{A076A1BD-386F-4F63-96EC-3AE2C6B1BC22}"/>
    <cellStyle name="Ввод  11" xfId="19100" xr:uid="{7CBEB666-952C-468C-A14E-060A8C6A4EB6}"/>
    <cellStyle name="Ввод  11 2" xfId="38636" xr:uid="{5AABD3DE-0FBE-4EB7-B406-55D6D311F0CF}"/>
    <cellStyle name="Ввод  12" xfId="19101" xr:uid="{E87E8AC2-37A6-4BC9-B38F-A9BCE4798F55}"/>
    <cellStyle name="Ввод  12 2" xfId="38637" xr:uid="{D98A4E35-C8E3-49E0-8A24-E845443BDADB}"/>
    <cellStyle name="Ввод  13" xfId="19102" xr:uid="{3541B44A-FFBB-4CDB-AEC8-02E9FD9708B5}"/>
    <cellStyle name="Ввод  13 2" xfId="38638" xr:uid="{13D63E87-35AA-43F3-B5FD-8BB52BB84D31}"/>
    <cellStyle name="Ввод  14" xfId="19103" xr:uid="{E7F3E47B-1330-4C91-88FE-E6545583680B}"/>
    <cellStyle name="Ввод  14 2" xfId="38639" xr:uid="{E6DC283B-54EB-4B40-8FE2-AF24390AF762}"/>
    <cellStyle name="Ввод  15" xfId="19104" xr:uid="{9629304C-15E6-46B3-9087-674CFF4133CA}"/>
    <cellStyle name="Ввод  15 2" xfId="38640" xr:uid="{0F5A2BBC-8A21-4554-89BC-BD9328272B72}"/>
    <cellStyle name="Ввод  16" xfId="19105" xr:uid="{3DE1152B-5E71-40AB-8E3D-7E9F12CEFA2B}"/>
    <cellStyle name="Ввод  16 2" xfId="38641" xr:uid="{4137F7C2-9797-428D-93F0-4E7FDD6F3717}"/>
    <cellStyle name="Ввод  17" xfId="19106" xr:uid="{BA231FF4-98F3-4DA7-9C55-EB70BE1240AA}"/>
    <cellStyle name="Ввод  17 2" xfId="38642" xr:uid="{B2BF5252-EC46-40D4-8782-2CC144593BE8}"/>
    <cellStyle name="Ввод  18" xfId="19107" xr:uid="{CE2F7FE3-116E-4EEE-9254-60DE6139F6D5}"/>
    <cellStyle name="Ввод  18 2" xfId="38643" xr:uid="{65B0C921-E74B-49F5-9D0F-99896B77FD7A}"/>
    <cellStyle name="Ввод  19" xfId="19108" xr:uid="{A9AA7A88-8D0F-4453-91C1-4257FC374C73}"/>
    <cellStyle name="Ввод  19 2" xfId="38644" xr:uid="{EE9EBEB9-BF1F-4230-85FD-D29A52234DDD}"/>
    <cellStyle name="Ввод  2" xfId="19109" xr:uid="{66644EF2-5071-4F7A-A56E-C878FA2B4EF5}"/>
    <cellStyle name="Ввод  2 10" xfId="19110" xr:uid="{01342760-3719-43AF-8D3B-6AE17A3B8219}"/>
    <cellStyle name="Ввод  2 10 2" xfId="38645" xr:uid="{47BFD815-1BB6-4A55-ADFD-296AA2C182EA}"/>
    <cellStyle name="Ввод  2 11" xfId="19111" xr:uid="{E95F8971-2DEB-43A8-A20F-F8CBF85CECCA}"/>
    <cellStyle name="Ввод  2 11 2" xfId="38646" xr:uid="{BE131641-E817-4BCB-A39D-DDAE0C043DA0}"/>
    <cellStyle name="Ввод  2 12" xfId="19112" xr:uid="{9E82E90E-F55B-4088-A8AC-1D1333767D17}"/>
    <cellStyle name="Ввод  2 12 2" xfId="38647" xr:uid="{D1DB5240-EFCF-487A-B4A2-D5BE5D7F5A24}"/>
    <cellStyle name="Ввод  2 13" xfId="19113" xr:uid="{38513DB0-5514-43A6-AD71-45CC3E749CCF}"/>
    <cellStyle name="Ввод  2 13 2" xfId="38648" xr:uid="{D2F305AB-EFF2-4A08-BD57-0C40C80089CD}"/>
    <cellStyle name="Ввод  2 14" xfId="19114" xr:uid="{A1A35E1A-86AA-49CD-888A-953611873BFD}"/>
    <cellStyle name="Ввод  2 14 2" xfId="38649" xr:uid="{0932BAFD-DC56-4343-B2FB-D4BBB65D3D32}"/>
    <cellStyle name="Ввод  2 15" xfId="19115" xr:uid="{71D152DF-AE84-4C28-97EE-5880C7EAF393}"/>
    <cellStyle name="Ввод  2 15 2" xfId="38650" xr:uid="{694078C6-A01A-4A29-9337-3C77A5A7EEFE}"/>
    <cellStyle name="Ввод  2 16" xfId="38651" xr:uid="{0214BDFC-38B9-4B3A-9F69-C86CC137C1C3}"/>
    <cellStyle name="Ввод  2 2" xfId="19116" xr:uid="{A40F9947-1D2E-410A-B7FD-43E59C54CC82}"/>
    <cellStyle name="Ввод  2 2 10" xfId="19117" xr:uid="{FCE981EC-6373-48F0-958E-32BC6CB0E237}"/>
    <cellStyle name="Ввод  2 2 10 2" xfId="38652" xr:uid="{96F3F632-137A-4027-9EF5-3FED877A9ABD}"/>
    <cellStyle name="Ввод  2 2 11" xfId="19118" xr:uid="{46C3B982-12D3-487F-ACA6-839187AE783A}"/>
    <cellStyle name="Ввод  2 2 11 2" xfId="38653" xr:uid="{0263F588-7632-468C-9614-2FAACE346D37}"/>
    <cellStyle name="Ввод  2 2 12" xfId="19119" xr:uid="{4E0A7957-8092-4B7E-B344-D409B47CE82F}"/>
    <cellStyle name="Ввод  2 2 12 2" xfId="38654" xr:uid="{0A37452B-E889-453A-BF92-2F4EE47B5ADC}"/>
    <cellStyle name="Ввод  2 2 13" xfId="19120" xr:uid="{6A258EA0-1A65-422F-9E59-BE56D3549D7A}"/>
    <cellStyle name="Ввод  2 2 13 2" xfId="38655" xr:uid="{541E574F-6EEB-4B97-B217-794D4537292A}"/>
    <cellStyle name="Ввод  2 2 14" xfId="19121" xr:uid="{C1DFAB76-8FFE-434C-9BDB-C922CC1F30A3}"/>
    <cellStyle name="Ввод  2 2 14 2" xfId="38656" xr:uid="{DD71B9CF-EC47-47A8-B975-FB620E11A918}"/>
    <cellStyle name="Ввод  2 2 15" xfId="38657" xr:uid="{064EB132-C961-45E3-81CA-77ABF467D509}"/>
    <cellStyle name="Ввод  2 2 2" xfId="19122" xr:uid="{FD7EC780-EF89-4ACF-8BF1-7B28C3AF3745}"/>
    <cellStyle name="Ввод  2 2 2 10" xfId="19123" xr:uid="{8450BC00-B6C9-4C4D-9B93-8FF467F1E47F}"/>
    <cellStyle name="Ввод  2 2 2 10 2" xfId="38658" xr:uid="{663360DC-8DDA-47D8-A9C4-B8BE4679853A}"/>
    <cellStyle name="Ввод  2 2 2 11" xfId="19124" xr:uid="{01A3B7FA-81D2-4689-9DF2-9D5B4DC13525}"/>
    <cellStyle name="Ввод  2 2 2 11 2" xfId="38659" xr:uid="{A8C62A8E-5310-4BB5-8474-80427E2879B1}"/>
    <cellStyle name="Ввод  2 2 2 12" xfId="19125" xr:uid="{8BA9734F-7879-4075-83E4-81AFA2542FDB}"/>
    <cellStyle name="Ввод  2 2 2 12 2" xfId="38660" xr:uid="{5871FCFB-A129-4247-901A-A15221045BA6}"/>
    <cellStyle name="Ввод  2 2 2 13" xfId="19126" xr:uid="{4CB00288-67DF-426F-BA65-D18AD5C2764B}"/>
    <cellStyle name="Ввод  2 2 2 13 2" xfId="38661" xr:uid="{138C6E03-0145-4B18-AEE1-7A7157C3D550}"/>
    <cellStyle name="Ввод  2 2 2 14" xfId="19127" xr:uid="{8C1991D2-3D6E-49B4-ABD0-DF90E0879DF7}"/>
    <cellStyle name="Ввод  2 2 2 14 2" xfId="38662" xr:uid="{E353F7FE-6CFC-4323-BAD7-60BB1409F4D6}"/>
    <cellStyle name="Ввод  2 2 2 15" xfId="38663" xr:uid="{7901F142-72EE-4B8B-BFBB-86375F416305}"/>
    <cellStyle name="Ввод  2 2 2 2" xfId="19128" xr:uid="{13621A3C-3558-4185-BBDC-BBEA4CEE2C95}"/>
    <cellStyle name="Ввод  2 2 2 2 2" xfId="38664" xr:uid="{901F0016-9238-4FB4-8C1D-CE5DC7EE3A1A}"/>
    <cellStyle name="Ввод  2 2 2 3" xfId="19129" xr:uid="{514EA1F8-66D2-4B8B-AD0E-F1D7A5DDB5D3}"/>
    <cellStyle name="Ввод  2 2 2 3 2" xfId="38665" xr:uid="{845C24BB-7318-468E-AE14-9F83E643B697}"/>
    <cellStyle name="Ввод  2 2 2 4" xfId="19130" xr:uid="{6AA2165D-9040-4094-8B5A-39B1146C0924}"/>
    <cellStyle name="Ввод  2 2 2 4 2" xfId="38666" xr:uid="{C27F5B0E-D002-45C4-BD7F-018A3972BB7F}"/>
    <cellStyle name="Ввод  2 2 2 5" xfId="19131" xr:uid="{A604CF78-772D-4248-9F77-8C16D953B051}"/>
    <cellStyle name="Ввод  2 2 2 5 2" xfId="38667" xr:uid="{69229E3B-558E-4B8C-8852-36EC732AAE92}"/>
    <cellStyle name="Ввод  2 2 2 6" xfId="19132" xr:uid="{6437569E-CC9B-4772-B069-086A77A46A7E}"/>
    <cellStyle name="Ввод  2 2 2 6 2" xfId="38668" xr:uid="{26F87B45-A06F-4E81-A43B-3153E4A4D368}"/>
    <cellStyle name="Ввод  2 2 2 7" xfId="19133" xr:uid="{C531EDED-AAE9-43BD-BB56-98F7C6591571}"/>
    <cellStyle name="Ввод  2 2 2 7 2" xfId="38669" xr:uid="{D1A0FA8A-F812-4758-8085-7825CBBA8D4C}"/>
    <cellStyle name="Ввод  2 2 2 8" xfId="19134" xr:uid="{8FCE79C7-4210-4ACB-B98F-3FC1F510E9E4}"/>
    <cellStyle name="Ввод  2 2 2 8 2" xfId="38670" xr:uid="{E8C98106-9733-47E0-B04E-82B9F9363AAE}"/>
    <cellStyle name="Ввод  2 2 2 9" xfId="19135" xr:uid="{8296D2F5-B330-4FE6-AA72-01F65D23CA4A}"/>
    <cellStyle name="Ввод  2 2 2 9 2" xfId="38671" xr:uid="{2F054CDF-AEEF-4092-B65C-45EF679C55CB}"/>
    <cellStyle name="Ввод  2 2 3" xfId="19136" xr:uid="{6A89940D-F0C3-4D50-982E-4593389A0A98}"/>
    <cellStyle name="Ввод  2 2 3 2" xfId="38672" xr:uid="{F3D87117-6120-44A2-87E0-278823D2AD45}"/>
    <cellStyle name="Ввод  2 2 4" xfId="19137" xr:uid="{E1E5E5A1-EFD4-4DF3-AD8D-026E49100A1E}"/>
    <cellStyle name="Ввод  2 2 4 2" xfId="38673" xr:uid="{1A0DEFAC-E639-4046-AADC-DF7380A2FDBE}"/>
    <cellStyle name="Ввод  2 2 5" xfId="19138" xr:uid="{D3236DF1-1EDA-48A8-A4DC-CB83F3481EBC}"/>
    <cellStyle name="Ввод  2 2 5 2" xfId="38674" xr:uid="{6DD88160-CE60-43B2-9484-AD6A42311974}"/>
    <cellStyle name="Ввод  2 2 6" xfId="19139" xr:uid="{16DDD193-6503-4366-BC5F-C8FB762FB0BC}"/>
    <cellStyle name="Ввод  2 2 6 2" xfId="38675" xr:uid="{1B97A36B-F7A2-4E1E-A967-9F9F15B91461}"/>
    <cellStyle name="Ввод  2 2 7" xfId="19140" xr:uid="{547BFDEF-C911-49AD-8822-651F664BA9ED}"/>
    <cellStyle name="Ввод  2 2 7 2" xfId="38676" xr:uid="{DAF799AB-9DA7-4E01-BAD3-7E94FD860637}"/>
    <cellStyle name="Ввод  2 2 8" xfId="19141" xr:uid="{6673CF6E-2E9A-4A84-970B-E80525F01D5F}"/>
    <cellStyle name="Ввод  2 2 8 2" xfId="38677" xr:uid="{622DCE7D-3D69-4335-B322-4EAF33787A6F}"/>
    <cellStyle name="Ввод  2 2 9" xfId="19142" xr:uid="{A55D7F6F-B092-426D-952E-8D42E549B5D9}"/>
    <cellStyle name="Ввод  2 2 9 2" xfId="38678" xr:uid="{03A1F2D2-D44B-4A87-8ABB-75A38AC22E3C}"/>
    <cellStyle name="Ввод  2 3" xfId="19143" xr:uid="{03A546AA-2955-4DE1-80B5-9E37ABF43B8C}"/>
    <cellStyle name="Ввод  2 3 10" xfId="19144" xr:uid="{5E1F7A9C-C82F-42DA-B602-23005EDEA346}"/>
    <cellStyle name="Ввод  2 3 10 2" xfId="38679" xr:uid="{74BAD9DB-0A2D-4342-88A3-C16EE0CC53C8}"/>
    <cellStyle name="Ввод  2 3 11" xfId="19145" xr:uid="{BAC1333D-D388-4BFA-B4FE-33DD49D1EF17}"/>
    <cellStyle name="Ввод  2 3 11 2" xfId="38680" xr:uid="{07AF2D73-A50B-4010-97BF-1F72D4957598}"/>
    <cellStyle name="Ввод  2 3 12" xfId="19146" xr:uid="{C159406E-AC35-47C6-880B-A4B295379536}"/>
    <cellStyle name="Ввод  2 3 12 2" xfId="38681" xr:uid="{740EA7E6-5B3B-4799-AECB-C7FE63D411DE}"/>
    <cellStyle name="Ввод  2 3 13" xfId="19147" xr:uid="{2256614B-02C2-462C-9FA2-88C48D559D1E}"/>
    <cellStyle name="Ввод  2 3 13 2" xfId="38682" xr:uid="{829AECAF-E9C7-4166-9CE5-3EA8A9B28DDD}"/>
    <cellStyle name="Ввод  2 3 14" xfId="19148" xr:uid="{8302FBCE-E388-400E-B113-5DACBB0B8FB9}"/>
    <cellStyle name="Ввод  2 3 14 2" xfId="38683" xr:uid="{FA4128BD-7CBA-4037-BFFD-A80BED60715C}"/>
    <cellStyle name="Ввод  2 3 15" xfId="38684" xr:uid="{2E640C7F-AE3A-49DC-976A-A48AA62AE5E1}"/>
    <cellStyle name="Ввод  2 3 2" xfId="19149" xr:uid="{458543C0-3530-4380-AFF7-F042A6D1B162}"/>
    <cellStyle name="Ввод  2 3 2 2" xfId="38685" xr:uid="{0CE96E33-557F-4604-9075-C2C019CEAC90}"/>
    <cellStyle name="Ввод  2 3 3" xfId="19150" xr:uid="{FF02A27F-46F3-4994-BDDE-C2E3BABBD497}"/>
    <cellStyle name="Ввод  2 3 3 2" xfId="38686" xr:uid="{A2E7A15F-4760-4F7C-9D6A-73517DB9EDD7}"/>
    <cellStyle name="Ввод  2 3 4" xfId="19151" xr:uid="{D9BF9676-F619-40CA-A48C-E0611A9DB436}"/>
    <cellStyle name="Ввод  2 3 4 2" xfId="38687" xr:uid="{92F153F3-D70C-4DE3-A21B-0A9D86314738}"/>
    <cellStyle name="Ввод  2 3 5" xfId="19152" xr:uid="{B82E4DE1-14CB-4894-A9AB-D98A73138E5A}"/>
    <cellStyle name="Ввод  2 3 5 2" xfId="38688" xr:uid="{EA57DE6B-6329-4CD4-AFC3-283B6C3E6CBB}"/>
    <cellStyle name="Ввод  2 3 6" xfId="19153" xr:uid="{B009DBE1-A33F-40B2-9978-EA9C34BC0FE1}"/>
    <cellStyle name="Ввод  2 3 6 2" xfId="38689" xr:uid="{FED03CC3-4FCE-42A4-BB6B-5DCBB8CC55CB}"/>
    <cellStyle name="Ввод  2 3 7" xfId="19154" xr:uid="{9EC678F3-688E-4C8A-9197-9B6AF6A180CE}"/>
    <cellStyle name="Ввод  2 3 7 2" xfId="38690" xr:uid="{A6A5C77B-9972-426E-B1E4-29E1D671647F}"/>
    <cellStyle name="Ввод  2 3 8" xfId="19155" xr:uid="{DF77F09C-4237-49F0-BCCA-8894F2A81DF5}"/>
    <cellStyle name="Ввод  2 3 8 2" xfId="38691" xr:uid="{1A79C1AC-0E88-4600-AB99-3AA43E7E5833}"/>
    <cellStyle name="Ввод  2 3 9" xfId="19156" xr:uid="{7D8759E2-E45C-4B9B-85DC-243E558236C4}"/>
    <cellStyle name="Ввод  2 3 9 2" xfId="38692" xr:uid="{051B59A4-A159-4964-8065-2EF44618ED21}"/>
    <cellStyle name="Ввод  2 4" xfId="19157" xr:uid="{3E0E1D3D-844C-49DC-A2D7-E73FDE885D74}"/>
    <cellStyle name="Ввод  2 4 2" xfId="38693" xr:uid="{C7F711C1-5F20-435B-AEB3-7A79C11EC40B}"/>
    <cellStyle name="Ввод  2 5" xfId="19158" xr:uid="{63A37A9A-6E6F-46E3-B223-AEC49A35C5B0}"/>
    <cellStyle name="Ввод  2 5 2" xfId="38694" xr:uid="{1C336BAA-5C21-4334-81D7-9C322F2F37E1}"/>
    <cellStyle name="Ввод  2 6" xfId="19159" xr:uid="{A19F393D-AB1E-48EF-A929-715BD0DD47BB}"/>
    <cellStyle name="Ввод  2 6 2" xfId="38695" xr:uid="{C01FD682-785F-48CF-83B9-69E707501A4B}"/>
    <cellStyle name="Ввод  2 7" xfId="19160" xr:uid="{498298D7-02C3-485B-B271-8228AE2B426B}"/>
    <cellStyle name="Ввод  2 7 2" xfId="38696" xr:uid="{6D14E86E-C7ED-453D-ACC6-AFBA97D586C7}"/>
    <cellStyle name="Ввод  2 8" xfId="19161" xr:uid="{A337874C-9739-4310-9BD5-F7D1615BDDF5}"/>
    <cellStyle name="Ввод  2 8 2" xfId="38697" xr:uid="{B34C1913-1000-4FA8-9C7A-133DB7FA6B93}"/>
    <cellStyle name="Ввод  2 9" xfId="19162" xr:uid="{2EAD83E7-BAD0-4841-ADF7-F209B123A03F}"/>
    <cellStyle name="Ввод  2 9 2" xfId="38698" xr:uid="{CC67459C-F921-4686-B055-A19638BE7A3E}"/>
    <cellStyle name="Ввод  20" xfId="38699" xr:uid="{F64922C5-AFDF-4564-A929-0D0E060156B9}"/>
    <cellStyle name="Ввод  3" xfId="19163" xr:uid="{FC50ECF8-5037-4FC2-9218-6568DCBC045E}"/>
    <cellStyle name="Ввод  3 10" xfId="19164" xr:uid="{F3BE5846-41EB-49D0-8C2E-92653EC1695C}"/>
    <cellStyle name="Ввод  3 10 2" xfId="38700" xr:uid="{25AC32B5-62D0-42DE-9569-3FA107251B6C}"/>
    <cellStyle name="Ввод  3 11" xfId="19165" xr:uid="{B4DF0A82-21D9-412A-B174-24F16C2D38EC}"/>
    <cellStyle name="Ввод  3 11 2" xfId="38701" xr:uid="{1BEDD758-0BC2-424D-AD79-C68B490576FD}"/>
    <cellStyle name="Ввод  3 12" xfId="19166" xr:uid="{759AE992-12F4-4B7A-A6B5-3001F48A0C1E}"/>
    <cellStyle name="Ввод  3 12 2" xfId="38702" xr:uid="{E99AA732-EA8E-4EDB-A13B-D7854FCD0C49}"/>
    <cellStyle name="Ввод  3 13" xfId="19167" xr:uid="{BEC2A29F-CF6B-414E-B38A-D385AED21676}"/>
    <cellStyle name="Ввод  3 13 2" xfId="38703" xr:uid="{D0B5CCE5-E16A-4384-A23F-B78C93457845}"/>
    <cellStyle name="Ввод  3 14" xfId="19168" xr:uid="{91681C0B-55C5-4A86-AB9B-10BF7ADFCB33}"/>
    <cellStyle name="Ввод  3 14 2" xfId="38704" xr:uid="{BE93371A-D1C8-4130-83A2-20382F9C3285}"/>
    <cellStyle name="Ввод  3 15" xfId="19169" xr:uid="{135994EE-EAC2-4C82-9448-90251276DA48}"/>
    <cellStyle name="Ввод  3 15 2" xfId="38705" xr:uid="{2DAD4DC2-D15A-4A3A-9258-F4C7F913E20A}"/>
    <cellStyle name="Ввод  3 16" xfId="38706" xr:uid="{BB5190BF-633C-4CC8-ABA0-6879CC153438}"/>
    <cellStyle name="Ввод  3 2" xfId="19170" xr:uid="{DDF68C1F-BC55-48B4-ADBB-179D413AC9C0}"/>
    <cellStyle name="Ввод  3 2 10" xfId="19171" xr:uid="{8FB13296-6ECB-4118-A942-90092CDEA5BF}"/>
    <cellStyle name="Ввод  3 2 10 2" xfId="38707" xr:uid="{CCAF9DAF-FED4-4FBB-9D25-CDE33B55835E}"/>
    <cellStyle name="Ввод  3 2 11" xfId="19172" xr:uid="{688B0838-512E-49C8-866F-B7B74F5D2236}"/>
    <cellStyle name="Ввод  3 2 11 2" xfId="38708" xr:uid="{07BA9AE7-AFE8-4D0A-B759-741ABD382F5A}"/>
    <cellStyle name="Ввод  3 2 12" xfId="19173" xr:uid="{64162978-E440-4C74-9320-0A2FA8EFA9F7}"/>
    <cellStyle name="Ввод  3 2 12 2" xfId="38709" xr:uid="{7E211C5D-42E6-4B3A-BB07-771834FCDEC8}"/>
    <cellStyle name="Ввод  3 2 13" xfId="19174" xr:uid="{59B98A60-0F06-4AB3-A709-F7E45FA3A53A}"/>
    <cellStyle name="Ввод  3 2 13 2" xfId="38710" xr:uid="{D7C448EC-59E9-4D84-8675-AF787AD41CB9}"/>
    <cellStyle name="Ввод  3 2 14" xfId="19175" xr:uid="{C643CE8C-7F32-4FE8-8100-636837982253}"/>
    <cellStyle name="Ввод  3 2 14 2" xfId="38711" xr:uid="{E9FA7D3A-B309-4D1C-809A-321454F44432}"/>
    <cellStyle name="Ввод  3 2 15" xfId="38712" xr:uid="{24A94C5B-B89F-418E-8E0C-4837AD694A3E}"/>
    <cellStyle name="Ввод  3 2 2" xfId="19176" xr:uid="{36AEBE9D-9B61-4668-BACE-047EDBEE84EF}"/>
    <cellStyle name="Ввод  3 2 2 10" xfId="19177" xr:uid="{3A099B44-40B4-4774-A263-8CFEB2AEF885}"/>
    <cellStyle name="Ввод  3 2 2 10 2" xfId="38713" xr:uid="{41388A84-086E-424D-81BF-A727E5AF5194}"/>
    <cellStyle name="Ввод  3 2 2 11" xfId="19178" xr:uid="{D423EC56-AC45-4DF5-A9C9-8A4937A39E85}"/>
    <cellStyle name="Ввод  3 2 2 11 2" xfId="38714" xr:uid="{826B3F2F-AE21-4CD1-A4C8-2265C1AF8E70}"/>
    <cellStyle name="Ввод  3 2 2 12" xfId="19179" xr:uid="{126C4FC8-A7FB-4C50-9A3A-999AFA761E64}"/>
    <cellStyle name="Ввод  3 2 2 12 2" xfId="38715" xr:uid="{F2E8F0E4-4A81-47F2-B57F-347F5FE699BC}"/>
    <cellStyle name="Ввод  3 2 2 13" xfId="19180" xr:uid="{5C0BC173-3740-4F2C-B3F0-75E13509973A}"/>
    <cellStyle name="Ввод  3 2 2 13 2" xfId="38716" xr:uid="{046D85E8-8B0F-4A1A-BDBF-75AAF2A71D45}"/>
    <cellStyle name="Ввод  3 2 2 14" xfId="19181" xr:uid="{B5AF1CD9-99DF-4A0C-8960-26A0DFF9180F}"/>
    <cellStyle name="Ввод  3 2 2 14 2" xfId="38717" xr:uid="{142ECDF3-B1C0-456E-86EE-B5E37F68113C}"/>
    <cellStyle name="Ввод  3 2 2 15" xfId="38718" xr:uid="{E84BB3DE-C762-4C0F-A342-4BB67451BA54}"/>
    <cellStyle name="Ввод  3 2 2 2" xfId="19182" xr:uid="{71C0F2B2-EDE4-42EA-B8BC-C9F3309A2483}"/>
    <cellStyle name="Ввод  3 2 2 2 2" xfId="38719" xr:uid="{440CB09B-7C56-40C7-A1A6-14456D3B7D0E}"/>
    <cellStyle name="Ввод  3 2 2 3" xfId="19183" xr:uid="{888481A9-03E5-48A9-9A21-508DEB9382AB}"/>
    <cellStyle name="Ввод  3 2 2 3 2" xfId="38720" xr:uid="{BB126055-6C65-4321-8588-FD19F1F3F3C9}"/>
    <cellStyle name="Ввод  3 2 2 4" xfId="19184" xr:uid="{C487E614-BD23-4686-91C7-77E28C7EBE4A}"/>
    <cellStyle name="Ввод  3 2 2 4 2" xfId="38721" xr:uid="{78277F6E-0557-40E4-8E84-532735768358}"/>
    <cellStyle name="Ввод  3 2 2 5" xfId="19185" xr:uid="{36F692FD-C70E-4502-AEE3-79A3CE8701CB}"/>
    <cellStyle name="Ввод  3 2 2 5 2" xfId="38722" xr:uid="{E98A0AF8-0E08-427D-8174-B53FD6B11486}"/>
    <cellStyle name="Ввод  3 2 2 6" xfId="19186" xr:uid="{BB43C450-59D3-43A9-BC69-910BC49F61EF}"/>
    <cellStyle name="Ввод  3 2 2 6 2" xfId="38723" xr:uid="{961F7870-86ED-474B-9B60-8590D5B818E6}"/>
    <cellStyle name="Ввод  3 2 2 7" xfId="19187" xr:uid="{09C84657-5AD8-4078-A105-B5089B06EF83}"/>
    <cellStyle name="Ввод  3 2 2 7 2" xfId="38724" xr:uid="{F64DAC83-F0AB-468E-898A-C74C6BEF6144}"/>
    <cellStyle name="Ввод  3 2 2 8" xfId="19188" xr:uid="{814656AB-68BE-4329-855C-542DA777372B}"/>
    <cellStyle name="Ввод  3 2 2 8 2" xfId="38725" xr:uid="{03825F0B-95EB-4036-AD01-203E621CF03A}"/>
    <cellStyle name="Ввод  3 2 2 9" xfId="19189" xr:uid="{729A7724-BC33-4733-BC63-339D1973F23D}"/>
    <cellStyle name="Ввод  3 2 2 9 2" xfId="38726" xr:uid="{FABFF876-FB8A-479E-ABDB-4A7876A71CD1}"/>
    <cellStyle name="Ввод  3 2 3" xfId="19190" xr:uid="{A702F430-D2E4-419C-97D7-8A913E51E318}"/>
    <cellStyle name="Ввод  3 2 3 2" xfId="38727" xr:uid="{A2AC10CE-D03C-4E48-BE55-4137A5F30784}"/>
    <cellStyle name="Ввод  3 2 4" xfId="19191" xr:uid="{C8678C5B-F199-433D-B78B-0535AF4B12CA}"/>
    <cellStyle name="Ввод  3 2 4 2" xfId="38728" xr:uid="{EEA57552-B159-4C0C-AE19-CA11E825825C}"/>
    <cellStyle name="Ввод  3 2 5" xfId="19192" xr:uid="{41774C8B-E87B-4CAB-B55D-EA47A50C48D1}"/>
    <cellStyle name="Ввод  3 2 5 2" xfId="38729" xr:uid="{B450B9D1-8DFD-435E-94D1-3804AE7BEC03}"/>
    <cellStyle name="Ввод  3 2 6" xfId="19193" xr:uid="{A9EFED43-96E7-401C-9F30-46C3061A3ACE}"/>
    <cellStyle name="Ввод  3 2 6 2" xfId="38730" xr:uid="{21177B8E-E378-4BF1-A4B4-608F533E9252}"/>
    <cellStyle name="Ввод  3 2 7" xfId="19194" xr:uid="{EDC8F8A8-8571-43DC-84B1-9ACC8B106A7B}"/>
    <cellStyle name="Ввод  3 2 7 2" xfId="38731" xr:uid="{9B2F4EAC-6D1B-4936-B3A8-6FB6E54303FA}"/>
    <cellStyle name="Ввод  3 2 8" xfId="19195" xr:uid="{CD60AEEE-4458-4240-9C41-2B5B098800E2}"/>
    <cellStyle name="Ввод  3 2 8 2" xfId="38732" xr:uid="{E2EEA536-0F1C-45FE-BAEB-0CC5810FD363}"/>
    <cellStyle name="Ввод  3 2 9" xfId="19196" xr:uid="{4380F662-2D06-4260-836C-D74EFA2A4EA9}"/>
    <cellStyle name="Ввод  3 2 9 2" xfId="38733" xr:uid="{0C56DF9A-DDE5-40D2-A43F-06849E0B76E9}"/>
    <cellStyle name="Ввод  3 3" xfId="19197" xr:uid="{BE4137E9-62EF-4C70-AD7A-9126C8E800C4}"/>
    <cellStyle name="Ввод  3 3 10" xfId="19198" xr:uid="{432EDF0D-D312-4C50-810A-D11FC22BF01B}"/>
    <cellStyle name="Ввод  3 3 10 2" xfId="38734" xr:uid="{53A7A8FE-5822-47D5-8649-CF2B3427FA4E}"/>
    <cellStyle name="Ввод  3 3 11" xfId="19199" xr:uid="{C619565C-4B5E-4ED8-A577-3EF5046F94C5}"/>
    <cellStyle name="Ввод  3 3 11 2" xfId="38735" xr:uid="{064A7EE4-C983-483C-A4B1-741FF3BA2A1D}"/>
    <cellStyle name="Ввод  3 3 12" xfId="19200" xr:uid="{FF629FD0-A043-4531-AA0E-FCD4AA947B79}"/>
    <cellStyle name="Ввод  3 3 12 2" xfId="38736" xr:uid="{951BED27-AD28-426C-A0A2-5BE78E07B539}"/>
    <cellStyle name="Ввод  3 3 13" xfId="19201" xr:uid="{3D5468DA-CFB2-46B4-B949-50E44E946812}"/>
    <cellStyle name="Ввод  3 3 13 2" xfId="38737" xr:uid="{01F30494-FCA1-493B-BE4A-3AFEFF3D2B48}"/>
    <cellStyle name="Ввод  3 3 14" xfId="19202" xr:uid="{92939D8E-B6CE-4744-B447-549685B5BADC}"/>
    <cellStyle name="Ввод  3 3 14 2" xfId="38738" xr:uid="{11803172-4067-49D3-B463-28C1F398CF1E}"/>
    <cellStyle name="Ввод  3 3 15" xfId="38739" xr:uid="{86ED2E48-6BC0-44EB-84F2-C57FC20424DD}"/>
    <cellStyle name="Ввод  3 3 2" xfId="19203" xr:uid="{EF1D27DF-3B5B-477A-B5DF-F2F53C540E55}"/>
    <cellStyle name="Ввод  3 3 2 2" xfId="38740" xr:uid="{EF573927-2E4A-459A-8C7E-F8973CD7D639}"/>
    <cellStyle name="Ввод  3 3 3" xfId="19204" xr:uid="{79257DC2-3EE7-4079-BDEC-57510E022A9B}"/>
    <cellStyle name="Ввод  3 3 3 2" xfId="38741" xr:uid="{9248AD5A-19D6-4298-B4D5-5D65D8C14CBA}"/>
    <cellStyle name="Ввод  3 3 4" xfId="19205" xr:uid="{18DE930C-75B7-4539-923B-211718629EE8}"/>
    <cellStyle name="Ввод  3 3 4 2" xfId="38742" xr:uid="{E7F96273-CD83-43EE-9972-14C7CDC3237C}"/>
    <cellStyle name="Ввод  3 3 5" xfId="19206" xr:uid="{46B3D6C2-06F1-4644-881E-64869A11129C}"/>
    <cellStyle name="Ввод  3 3 5 2" xfId="38743" xr:uid="{F85DAE1E-B786-4D7D-A443-70B6ACE50E3E}"/>
    <cellStyle name="Ввод  3 3 6" xfId="19207" xr:uid="{58CE0CE0-69F6-4BD7-A5A3-856FE10DAEE8}"/>
    <cellStyle name="Ввод  3 3 6 2" xfId="38744" xr:uid="{0AC333E2-5D41-43D6-B7B3-3BC8457148F9}"/>
    <cellStyle name="Ввод  3 3 7" xfId="19208" xr:uid="{C0C25664-7811-4BAA-8476-05F5A0AFD51E}"/>
    <cellStyle name="Ввод  3 3 7 2" xfId="38745" xr:uid="{98A84B06-49E0-4207-870F-0A5DACAD820F}"/>
    <cellStyle name="Ввод  3 3 8" xfId="19209" xr:uid="{71BF2DB0-88A6-4DBF-BB5C-995E55BF90C7}"/>
    <cellStyle name="Ввод  3 3 8 2" xfId="38746" xr:uid="{44D47246-E4CF-4FAD-B465-AA8270E97FC7}"/>
    <cellStyle name="Ввод  3 3 9" xfId="19210" xr:uid="{8AB32568-20D2-40EC-91E5-565D1467141D}"/>
    <cellStyle name="Ввод  3 3 9 2" xfId="38747" xr:uid="{A42EC7A9-D9D4-4977-BFB2-C4C4DCFF3342}"/>
    <cellStyle name="Ввод  3 4" xfId="19211" xr:uid="{7FF05B95-5D46-4215-AE1D-358A4704402A}"/>
    <cellStyle name="Ввод  3 4 2" xfId="38748" xr:uid="{A510DF2F-6C55-4433-8C48-CE6A3B7FB69F}"/>
    <cellStyle name="Ввод  3 5" xfId="19212" xr:uid="{A3CE5FE3-9029-471F-B5B8-8A5C4D2B4AE0}"/>
    <cellStyle name="Ввод  3 5 2" xfId="38749" xr:uid="{14CCC116-D7E6-4A22-B34C-1DF001AB1342}"/>
    <cellStyle name="Ввод  3 6" xfId="19213" xr:uid="{8D4E5F33-E83E-4C06-84DF-1E16850ED090}"/>
    <cellStyle name="Ввод  3 6 2" xfId="38750" xr:uid="{9D291746-19D6-4BB9-B3E7-69E512E0E0A5}"/>
    <cellStyle name="Ввод  3 7" xfId="19214" xr:uid="{158F7C88-F7B3-4FED-BE5E-03CEE2323F14}"/>
    <cellStyle name="Ввод  3 7 2" xfId="38751" xr:uid="{86FB869C-D972-4157-A0E9-DD2A5199160C}"/>
    <cellStyle name="Ввод  3 8" xfId="19215" xr:uid="{825D93B4-36D9-4AFE-A3F2-AFBEB31A931D}"/>
    <cellStyle name="Ввод  3 8 2" xfId="38752" xr:uid="{8E6F04EE-4732-4148-9EDC-E8147B3CE201}"/>
    <cellStyle name="Ввод  3 9" xfId="19216" xr:uid="{960D090D-1408-40FA-9A1E-8DD14195FF26}"/>
    <cellStyle name="Ввод  3 9 2" xfId="38753" xr:uid="{495F5E35-00F9-43A3-A9F7-00AFC71206D7}"/>
    <cellStyle name="Ввод  4" xfId="19217" xr:uid="{AF9C4B07-4155-4281-95DB-27E441918999}"/>
    <cellStyle name="Ввод  4 10" xfId="19218" xr:uid="{DA40A9AA-078D-4593-A9F4-D151DE7C5B02}"/>
    <cellStyle name="Ввод  4 10 2" xfId="38754" xr:uid="{1A6960FE-6827-4C63-95A3-73EF5F44E8B8}"/>
    <cellStyle name="Ввод  4 11" xfId="19219" xr:uid="{32747037-7A01-4885-8F46-AC0092D07F86}"/>
    <cellStyle name="Ввод  4 11 2" xfId="38755" xr:uid="{3E02F3CE-4A28-4C56-B89A-9FD9836EC130}"/>
    <cellStyle name="Ввод  4 12" xfId="19220" xr:uid="{AF828559-90DC-44EE-B937-E36D177AD627}"/>
    <cellStyle name="Ввод  4 12 2" xfId="38756" xr:uid="{63741E76-E04B-43EC-A0CE-2293D293D1A4}"/>
    <cellStyle name="Ввод  4 13" xfId="19221" xr:uid="{583C68FB-4789-43EB-87B4-71913D6BFBD4}"/>
    <cellStyle name="Ввод  4 13 2" xfId="38757" xr:uid="{DCC429AD-2590-4F4E-878F-60C1303643D3}"/>
    <cellStyle name="Ввод  4 14" xfId="19222" xr:uid="{5C7B1730-6BDE-47B5-85F2-B410AF66664A}"/>
    <cellStyle name="Ввод  4 14 2" xfId="38758" xr:uid="{2C45F50D-ECC6-4E2C-9CC2-EB415DBB14EB}"/>
    <cellStyle name="Ввод  4 15" xfId="19223" xr:uid="{A874490E-3831-4D7F-AB5B-49658C59F362}"/>
    <cellStyle name="Ввод  4 15 2" xfId="38759" xr:uid="{5834C21B-4E0C-46B8-8ADD-A223C6736494}"/>
    <cellStyle name="Ввод  4 16" xfId="38760" xr:uid="{8D51B9DC-633B-4544-B124-7B5DE5A02EDB}"/>
    <cellStyle name="Ввод  4 2" xfId="19224" xr:uid="{66CEC4FC-D4B7-48A7-AB35-F40DD93DB27B}"/>
    <cellStyle name="Ввод  4 2 10" xfId="19225" xr:uid="{8BFC2F08-4E60-41D2-94CD-C6BCAD8AAF0F}"/>
    <cellStyle name="Ввод  4 2 10 2" xfId="38761" xr:uid="{520DE65C-D354-465D-BD74-3FFFDFE83771}"/>
    <cellStyle name="Ввод  4 2 11" xfId="19226" xr:uid="{3A2EED12-F007-43DD-8EBF-3EEE61E87250}"/>
    <cellStyle name="Ввод  4 2 11 2" xfId="38762" xr:uid="{81B4731B-D516-4B6F-8EDA-BE4015701D70}"/>
    <cellStyle name="Ввод  4 2 12" xfId="19227" xr:uid="{33637199-E5C7-4C65-A90F-12DEFAD8B63E}"/>
    <cellStyle name="Ввод  4 2 12 2" xfId="38763" xr:uid="{2CC40951-5B30-497F-8810-21D22D43D958}"/>
    <cellStyle name="Ввод  4 2 13" xfId="19228" xr:uid="{876D0514-1CDD-4648-9A1E-35983720A94B}"/>
    <cellStyle name="Ввод  4 2 13 2" xfId="38764" xr:uid="{99D3B822-6B8F-4712-ADCE-D4B5F12264AB}"/>
    <cellStyle name="Ввод  4 2 14" xfId="19229" xr:uid="{F973F67A-07A4-468B-89F1-774FBCC2D0DF}"/>
    <cellStyle name="Ввод  4 2 14 2" xfId="38765" xr:uid="{9D6D0ADA-B874-43CD-BCBB-573753272C37}"/>
    <cellStyle name="Ввод  4 2 15" xfId="38766" xr:uid="{DF97FCF9-5E60-4AF9-9756-52AA98BBD69C}"/>
    <cellStyle name="Ввод  4 2 2" xfId="19230" xr:uid="{61860DB3-9AB5-4181-A998-89F56DA09C16}"/>
    <cellStyle name="Ввод  4 2 2 10" xfId="19231" xr:uid="{5C1A6051-0F5A-4B7C-B255-B509579594D0}"/>
    <cellStyle name="Ввод  4 2 2 10 2" xfId="38767" xr:uid="{9DC082B5-6747-4616-AFF4-E948F99C7919}"/>
    <cellStyle name="Ввод  4 2 2 11" xfId="19232" xr:uid="{109BB650-A64E-4B06-A780-A9AD9869A8FA}"/>
    <cellStyle name="Ввод  4 2 2 11 2" xfId="38768" xr:uid="{8A02B604-A7B7-4B4F-95A9-B03FC9E21980}"/>
    <cellStyle name="Ввод  4 2 2 12" xfId="19233" xr:uid="{A19C8582-8B74-4F43-B177-C01130A51498}"/>
    <cellStyle name="Ввод  4 2 2 12 2" xfId="38769" xr:uid="{41BCCF12-2BB6-475A-AB89-C50FD36BF126}"/>
    <cellStyle name="Ввод  4 2 2 13" xfId="19234" xr:uid="{55FAC4E4-FB77-44CD-ACA8-222AB1D86368}"/>
    <cellStyle name="Ввод  4 2 2 13 2" xfId="38770" xr:uid="{01AB52F0-EEB0-42C3-AEF6-A8C333AAE29B}"/>
    <cellStyle name="Ввод  4 2 2 14" xfId="19235" xr:uid="{5C636C50-9EE3-4BBA-A0C0-7C39B3CA4560}"/>
    <cellStyle name="Ввод  4 2 2 14 2" xfId="38771" xr:uid="{22ADF59E-DF32-4A7E-8387-3D0FC4F00DBD}"/>
    <cellStyle name="Ввод  4 2 2 15" xfId="38772" xr:uid="{78C4BD32-FF4C-4053-83AF-18A8149854F2}"/>
    <cellStyle name="Ввод  4 2 2 2" xfId="19236" xr:uid="{6F467785-1AFC-474E-8426-F503A1E83A9F}"/>
    <cellStyle name="Ввод  4 2 2 2 2" xfId="38773" xr:uid="{57ED9FC1-35D3-41EC-82CD-2F18C3152B5F}"/>
    <cellStyle name="Ввод  4 2 2 3" xfId="19237" xr:uid="{C411577B-21C0-4702-8EFD-F2799692202D}"/>
    <cellStyle name="Ввод  4 2 2 3 2" xfId="38774" xr:uid="{7E5948C6-5461-4DC6-831F-537CA18106DC}"/>
    <cellStyle name="Ввод  4 2 2 4" xfId="19238" xr:uid="{3F7C8808-4D0E-4E6A-AFB4-29B475DA5974}"/>
    <cellStyle name="Ввод  4 2 2 4 2" xfId="38775" xr:uid="{C5D48F75-35BD-425A-BA37-444456E1723B}"/>
    <cellStyle name="Ввод  4 2 2 5" xfId="19239" xr:uid="{FA997645-DB38-456B-B365-CE61D644BAA8}"/>
    <cellStyle name="Ввод  4 2 2 5 2" xfId="38776" xr:uid="{D83702F7-352F-48DE-97CA-D4D52010D8EA}"/>
    <cellStyle name="Ввод  4 2 2 6" xfId="19240" xr:uid="{958537D2-2099-423E-B710-F424765F19FD}"/>
    <cellStyle name="Ввод  4 2 2 6 2" xfId="38777" xr:uid="{D62C0EE2-2E04-4C95-9FDA-4C350CDFDF68}"/>
    <cellStyle name="Ввод  4 2 2 7" xfId="19241" xr:uid="{A7639562-7973-49A0-AEEF-F1053680E96B}"/>
    <cellStyle name="Ввод  4 2 2 7 2" xfId="38778" xr:uid="{78C1BF1B-4CDE-4FBA-B5F3-0C6F0E1A25C8}"/>
    <cellStyle name="Ввод  4 2 2 8" xfId="19242" xr:uid="{441BC6DB-9B13-476A-9860-D5901A804213}"/>
    <cellStyle name="Ввод  4 2 2 8 2" xfId="38779" xr:uid="{EFA49CFC-7582-401E-978D-ED3E59EA6FFF}"/>
    <cellStyle name="Ввод  4 2 2 9" xfId="19243" xr:uid="{AD11D2BE-08C3-4EC6-9C78-2BAFA1141FAA}"/>
    <cellStyle name="Ввод  4 2 2 9 2" xfId="38780" xr:uid="{5C63EB13-9569-469C-9C03-AFB3BD6482D1}"/>
    <cellStyle name="Ввод  4 2 3" xfId="19244" xr:uid="{F563F2A2-B7C9-4A10-A973-5B26D2048AF4}"/>
    <cellStyle name="Ввод  4 2 3 2" xfId="38781" xr:uid="{1B7C633F-4CD9-4CA5-A111-12C6FDBB3FA8}"/>
    <cellStyle name="Ввод  4 2 4" xfId="19245" xr:uid="{CEC9CC93-1460-47B8-8FBD-D6E62E16D3AD}"/>
    <cellStyle name="Ввод  4 2 4 2" xfId="38782" xr:uid="{14F0A7D5-83EA-4AE1-9E5B-FAE773039102}"/>
    <cellStyle name="Ввод  4 2 5" xfId="19246" xr:uid="{EFDF854E-8A53-4F0B-A839-782CAF593A27}"/>
    <cellStyle name="Ввод  4 2 5 2" xfId="38783" xr:uid="{B2CAD5BB-D9FD-4E18-AE00-874E36DDA8C5}"/>
    <cellStyle name="Ввод  4 2 6" xfId="19247" xr:uid="{0E64910A-9077-4D10-A9A3-6C641EDF5663}"/>
    <cellStyle name="Ввод  4 2 6 2" xfId="38784" xr:uid="{2DA07295-9E3A-494B-AC84-FDCB797CE888}"/>
    <cellStyle name="Ввод  4 2 7" xfId="19248" xr:uid="{424CF43A-4B00-4C60-9685-4AE1B838D713}"/>
    <cellStyle name="Ввод  4 2 7 2" xfId="38785" xr:uid="{62B4095D-DFCB-4239-8747-13E6688269B6}"/>
    <cellStyle name="Ввод  4 2 8" xfId="19249" xr:uid="{32E2B896-5CDD-4522-A8C2-C56E6A366355}"/>
    <cellStyle name="Ввод  4 2 8 2" xfId="38786" xr:uid="{6330DFDA-43A3-46E9-A497-B0A2BF4B74CD}"/>
    <cellStyle name="Ввод  4 2 9" xfId="19250" xr:uid="{05E0D738-4CDB-4E07-A079-5E1F35502B8D}"/>
    <cellStyle name="Ввод  4 2 9 2" xfId="38787" xr:uid="{50A03C55-2E23-4D7C-9C27-237FAF50E7AE}"/>
    <cellStyle name="Ввод  4 3" xfId="19251" xr:uid="{9C022C04-031B-4363-9270-48205AA136C2}"/>
    <cellStyle name="Ввод  4 3 10" xfId="19252" xr:uid="{FF8B98FD-1689-4202-A96C-672F90937415}"/>
    <cellStyle name="Ввод  4 3 10 2" xfId="38788" xr:uid="{745934BB-5204-43D2-BFAD-56D28A686CCB}"/>
    <cellStyle name="Ввод  4 3 11" xfId="19253" xr:uid="{BA6735C3-EA0D-45E1-AC7C-C680E1E21E48}"/>
    <cellStyle name="Ввод  4 3 11 2" xfId="38789" xr:uid="{E5D6211E-2BCC-4344-8F24-41A7E1E9624F}"/>
    <cellStyle name="Ввод  4 3 12" xfId="19254" xr:uid="{FCB1EA1C-CAFE-457D-A63A-E511D741AE0B}"/>
    <cellStyle name="Ввод  4 3 12 2" xfId="38790" xr:uid="{7963B568-358C-43B2-A762-0711EBF95E3D}"/>
    <cellStyle name="Ввод  4 3 13" xfId="19255" xr:uid="{54F996FD-3EAB-4979-83CE-B879FA2B236A}"/>
    <cellStyle name="Ввод  4 3 13 2" xfId="38791" xr:uid="{FCADB5D3-D345-47C0-A189-C2753AF47442}"/>
    <cellStyle name="Ввод  4 3 14" xfId="19256" xr:uid="{A3CA3785-4912-438E-8818-FA0F04B0BBC0}"/>
    <cellStyle name="Ввод  4 3 14 2" xfId="38792" xr:uid="{A98828E0-18FA-4500-BE9A-2022482F7F16}"/>
    <cellStyle name="Ввод  4 3 15" xfId="38793" xr:uid="{7448AD0E-13CB-4047-8B76-55A75D47A2A2}"/>
    <cellStyle name="Ввод  4 3 2" xfId="19257" xr:uid="{4D5BE388-9161-4AFD-86B6-D8B972829C3C}"/>
    <cellStyle name="Ввод  4 3 2 2" xfId="38794" xr:uid="{D1B45483-F356-427B-8CB9-80AB35A2F0DC}"/>
    <cellStyle name="Ввод  4 3 3" xfId="19258" xr:uid="{07F251D4-7FA1-4EC6-92DE-E1EE22947ED6}"/>
    <cellStyle name="Ввод  4 3 3 2" xfId="38795" xr:uid="{F4B6A149-7459-4C87-8F43-790052F1D995}"/>
    <cellStyle name="Ввод  4 3 4" xfId="19259" xr:uid="{0D181879-8DB5-4B71-B9AE-BBB02E71FD67}"/>
    <cellStyle name="Ввод  4 3 4 2" xfId="38796" xr:uid="{821AC7E3-4EAD-4E7D-88EA-3FBF95A7F7DE}"/>
    <cellStyle name="Ввод  4 3 5" xfId="19260" xr:uid="{36345716-C9ED-485C-9E55-5CE9BDCA58FB}"/>
    <cellStyle name="Ввод  4 3 5 2" xfId="38797" xr:uid="{99FD3F54-0A30-4D64-B6EA-5A0518BD23A3}"/>
    <cellStyle name="Ввод  4 3 6" xfId="19261" xr:uid="{78BB51D8-6A63-4399-B1BC-F3348C2B6288}"/>
    <cellStyle name="Ввод  4 3 6 2" xfId="38798" xr:uid="{8E7448E9-859E-46B3-92F8-A00ACDA32EA0}"/>
    <cellStyle name="Ввод  4 3 7" xfId="19262" xr:uid="{88B44187-E17A-41E4-931A-F72A8A9D4D4D}"/>
    <cellStyle name="Ввод  4 3 7 2" xfId="38799" xr:uid="{4753CF3F-331F-4C4E-B56E-47A7D1B7C72B}"/>
    <cellStyle name="Ввод  4 3 8" xfId="19263" xr:uid="{520809B4-824B-4B26-9630-2552A78C9295}"/>
    <cellStyle name="Ввод  4 3 8 2" xfId="38800" xr:uid="{FFFFB9F0-A393-4B32-80CE-C2479703325C}"/>
    <cellStyle name="Ввод  4 3 9" xfId="19264" xr:uid="{813F7E59-9E81-4D3A-B12D-CB96B30EF103}"/>
    <cellStyle name="Ввод  4 3 9 2" xfId="38801" xr:uid="{B69F66EB-FBB0-478B-AEAC-36EB863B6C53}"/>
    <cellStyle name="Ввод  4 4" xfId="19265" xr:uid="{380CBCBB-57B1-4A55-8381-FADCB2657653}"/>
    <cellStyle name="Ввод  4 4 2" xfId="38802" xr:uid="{FEC7728D-AC4F-4D99-92FE-37F36803F1F1}"/>
    <cellStyle name="Ввод  4 5" xfId="19266" xr:uid="{83A1CE55-5900-491B-ADF4-9F20969D0EC2}"/>
    <cellStyle name="Ввод  4 5 2" xfId="38803" xr:uid="{1D3CBFCE-25BB-4F5B-A26E-0D7B65E93FA1}"/>
    <cellStyle name="Ввод  4 6" xfId="19267" xr:uid="{5CDD2AD3-FAA1-4CE9-8C09-934CDA7A18EE}"/>
    <cellStyle name="Ввод  4 6 2" xfId="38804" xr:uid="{188FA0E5-C69D-47A7-9627-57C5B7EC3DD4}"/>
    <cellStyle name="Ввод  4 7" xfId="19268" xr:uid="{87BA248F-8156-42D4-AB26-F979D1F055FB}"/>
    <cellStyle name="Ввод  4 7 2" xfId="38805" xr:uid="{59AF4452-E201-4346-8EA8-FA9BAFFF5334}"/>
    <cellStyle name="Ввод  4 8" xfId="19269" xr:uid="{D5F5012F-2B24-4380-8191-4E88C26DCAC2}"/>
    <cellStyle name="Ввод  4 8 2" xfId="38806" xr:uid="{B8087339-31AD-4F34-BD13-C9B6C38D27D1}"/>
    <cellStyle name="Ввод  4 9" xfId="19270" xr:uid="{CDA39ED2-4D5A-44F4-A53C-CF46C845BB5F}"/>
    <cellStyle name="Ввод  4 9 2" xfId="38807" xr:uid="{C934B4D2-0E46-4A44-AA5A-86DE50BBDEC6}"/>
    <cellStyle name="Ввод  5" xfId="19271" xr:uid="{DAE25A54-96D4-4051-AE8E-735EE9037859}"/>
    <cellStyle name="Ввод  5 10" xfId="19272" xr:uid="{31324D78-8CBD-4381-96B7-E2B63604E31D}"/>
    <cellStyle name="Ввод  5 10 2" xfId="38808" xr:uid="{CDF5F305-BF71-4A81-8D19-465762B10921}"/>
    <cellStyle name="Ввод  5 11" xfId="19273" xr:uid="{4771AF6B-684A-4C11-BB9D-933CEF9B989B}"/>
    <cellStyle name="Ввод  5 11 2" xfId="38809" xr:uid="{BE764B14-F38E-4831-B520-2BC774097274}"/>
    <cellStyle name="Ввод  5 12" xfId="19274" xr:uid="{3D764C0A-2ECC-4420-8C05-3F7789383025}"/>
    <cellStyle name="Ввод  5 12 2" xfId="38810" xr:uid="{EFBD3869-D2D4-4B0C-9515-8D8F8C94EBF6}"/>
    <cellStyle name="Ввод  5 13" xfId="19275" xr:uid="{98C08155-CDBD-4866-A6F1-E6D443D266C8}"/>
    <cellStyle name="Ввод  5 13 2" xfId="38811" xr:uid="{2DE77003-01D3-4B8A-B90A-D82CFC7F3695}"/>
    <cellStyle name="Ввод  5 14" xfId="19276" xr:uid="{118898F1-72F0-4C9B-A55A-2F0D3B3A66E7}"/>
    <cellStyle name="Ввод  5 14 2" xfId="38812" xr:uid="{43052B00-F937-4959-B165-41C3404A6968}"/>
    <cellStyle name="Ввод  5 15" xfId="19277" xr:uid="{1865A9F6-3D30-4D35-B959-0DBF30203BA4}"/>
    <cellStyle name="Ввод  5 15 2" xfId="38813" xr:uid="{CF4F4613-230A-4BA2-9062-9ABF5814544D}"/>
    <cellStyle name="Ввод  5 16" xfId="38814" xr:uid="{7760F653-2462-4AF6-A0E1-B9FAA525B104}"/>
    <cellStyle name="Ввод  5 2" xfId="19278" xr:uid="{85C12CCC-9BF4-401C-9FDC-3062528423AC}"/>
    <cellStyle name="Ввод  5 2 10" xfId="19279" xr:uid="{8484ECEA-4E3A-4F81-BB7C-9FE63FAE6EE2}"/>
    <cellStyle name="Ввод  5 2 10 2" xfId="38815" xr:uid="{8DE5F941-7A64-4221-8BD9-BAD61A7D96A7}"/>
    <cellStyle name="Ввод  5 2 11" xfId="19280" xr:uid="{17024E2C-8872-45C8-8915-9A4BF114F06A}"/>
    <cellStyle name="Ввод  5 2 11 2" xfId="38816" xr:uid="{988D2551-EF15-4981-A77C-F4360C5797BF}"/>
    <cellStyle name="Ввод  5 2 12" xfId="19281" xr:uid="{EEAFD37B-9992-4E04-8647-B5662A013D48}"/>
    <cellStyle name="Ввод  5 2 12 2" xfId="38817" xr:uid="{F338E891-CFDD-4F34-BD9D-582B22B19DCD}"/>
    <cellStyle name="Ввод  5 2 13" xfId="19282" xr:uid="{CC723266-F7A3-4C04-BDB0-4A3E0EC65C80}"/>
    <cellStyle name="Ввод  5 2 13 2" xfId="38818" xr:uid="{FB5A21E8-03EC-4C85-A74E-19506CA28781}"/>
    <cellStyle name="Ввод  5 2 14" xfId="19283" xr:uid="{09C030F9-84EA-44A6-8AB9-080175D55443}"/>
    <cellStyle name="Ввод  5 2 14 2" xfId="38819" xr:uid="{12C4E6B4-128A-464B-BC2C-4923E9060C4E}"/>
    <cellStyle name="Ввод  5 2 15" xfId="38820" xr:uid="{41FFB4D2-9318-46F3-A61E-6FB98FC591D8}"/>
    <cellStyle name="Ввод  5 2 2" xfId="19284" xr:uid="{42EF72BA-7965-4DB9-B612-749EB8FB9AE8}"/>
    <cellStyle name="Ввод  5 2 2 10" xfId="19285" xr:uid="{1D48D456-1468-4118-9255-0CDA0A4FD5B4}"/>
    <cellStyle name="Ввод  5 2 2 10 2" xfId="38821" xr:uid="{5E8DC1C9-E0D0-48D8-88FE-96701A32CEAB}"/>
    <cellStyle name="Ввод  5 2 2 11" xfId="19286" xr:uid="{5A22FEF7-055B-4896-89AB-F166D4B990CC}"/>
    <cellStyle name="Ввод  5 2 2 11 2" xfId="38822" xr:uid="{B167CC68-33B9-474F-9146-2BB4C92F9F8D}"/>
    <cellStyle name="Ввод  5 2 2 12" xfId="19287" xr:uid="{2ECC3337-4BB9-40A2-8CDA-23CEE71F6583}"/>
    <cellStyle name="Ввод  5 2 2 12 2" xfId="38823" xr:uid="{37224801-1D53-41FB-9FB7-1BB5B21B3E38}"/>
    <cellStyle name="Ввод  5 2 2 13" xfId="19288" xr:uid="{F76DB97A-5C24-443D-8A2E-C5151E39A0E3}"/>
    <cellStyle name="Ввод  5 2 2 13 2" xfId="38824" xr:uid="{ADF5A1F4-4B3A-4721-AECC-8EB084B4C35E}"/>
    <cellStyle name="Ввод  5 2 2 14" xfId="19289" xr:uid="{2DCA3814-8F92-476E-8C12-D7AF1BBF46B7}"/>
    <cellStyle name="Ввод  5 2 2 14 2" xfId="38825" xr:uid="{7D935FB8-3753-4907-8711-12E0010D9C70}"/>
    <cellStyle name="Ввод  5 2 2 15" xfId="38826" xr:uid="{13BE1C67-4243-410B-B2A4-2C251AC13F32}"/>
    <cellStyle name="Ввод  5 2 2 2" xfId="19290" xr:uid="{0986E7AB-1BB2-40F7-89E8-499B1EDCF57F}"/>
    <cellStyle name="Ввод  5 2 2 2 2" xfId="38827" xr:uid="{1D02E9D4-20B8-4B93-BD3D-E0970A1D8CF6}"/>
    <cellStyle name="Ввод  5 2 2 3" xfId="19291" xr:uid="{21DCAE21-8553-433A-B91B-C98C5B8D7906}"/>
    <cellStyle name="Ввод  5 2 2 3 2" xfId="38828" xr:uid="{D5466A31-7A66-40FD-ADD7-2C1061DD423E}"/>
    <cellStyle name="Ввод  5 2 2 4" xfId="19292" xr:uid="{8DFF2C2B-5660-4F38-A161-E33539679D70}"/>
    <cellStyle name="Ввод  5 2 2 4 2" xfId="38829" xr:uid="{208B49A4-C6EA-4A61-B75C-C40E4BF18164}"/>
    <cellStyle name="Ввод  5 2 2 5" xfId="19293" xr:uid="{72E7A8B6-B100-461C-8321-259D2898E20C}"/>
    <cellStyle name="Ввод  5 2 2 5 2" xfId="38830" xr:uid="{2D377810-AB29-4945-93E4-C5E21559DACB}"/>
    <cellStyle name="Ввод  5 2 2 6" xfId="19294" xr:uid="{B91D0A02-547E-4E22-9119-0E0A8453905E}"/>
    <cellStyle name="Ввод  5 2 2 6 2" xfId="38831" xr:uid="{03770CE2-6586-4852-B877-4AC92BA61138}"/>
    <cellStyle name="Ввод  5 2 2 7" xfId="19295" xr:uid="{EEC31C3F-3B6F-499F-B502-EE80BB64632B}"/>
    <cellStyle name="Ввод  5 2 2 7 2" xfId="38832" xr:uid="{04B15D88-5BC7-446C-A8AE-FB207BD22927}"/>
    <cellStyle name="Ввод  5 2 2 8" xfId="19296" xr:uid="{001FEC07-8F60-4755-B61C-4D8D3ACA0A15}"/>
    <cellStyle name="Ввод  5 2 2 8 2" xfId="38833" xr:uid="{E925607A-404B-4737-B6ED-89094B27F4BA}"/>
    <cellStyle name="Ввод  5 2 2 9" xfId="19297" xr:uid="{619C5DD3-84D7-491C-9D14-012B45387CC6}"/>
    <cellStyle name="Ввод  5 2 2 9 2" xfId="38834" xr:uid="{106DE7C3-1952-4A3E-BE1B-655897DA6CA2}"/>
    <cellStyle name="Ввод  5 2 3" xfId="19298" xr:uid="{3C5683FB-3551-4C15-900F-AB626ABE53EE}"/>
    <cellStyle name="Ввод  5 2 3 2" xfId="38835" xr:uid="{A0551CFE-74FA-40BF-8EFF-DDB40119558D}"/>
    <cellStyle name="Ввод  5 2 4" xfId="19299" xr:uid="{F398CCD0-D592-464A-9150-7E10FFCB73B9}"/>
    <cellStyle name="Ввод  5 2 4 2" xfId="38836" xr:uid="{3199E4EA-6220-43F3-8644-4C6F0F19CC3F}"/>
    <cellStyle name="Ввод  5 2 5" xfId="19300" xr:uid="{9D78515F-5B47-4D5F-93C8-CD31998B7717}"/>
    <cellStyle name="Ввод  5 2 5 2" xfId="38837" xr:uid="{734898B9-0DF2-4BD9-99A0-ECB84BB246AA}"/>
    <cellStyle name="Ввод  5 2 6" xfId="19301" xr:uid="{892D8A0C-767B-465B-9905-995DE75B3259}"/>
    <cellStyle name="Ввод  5 2 6 2" xfId="38838" xr:uid="{C6089DAF-AC46-4D60-85CC-13F435F36DD5}"/>
    <cellStyle name="Ввод  5 2 7" xfId="19302" xr:uid="{50F114DC-833A-45EC-83D6-F731F5C3449E}"/>
    <cellStyle name="Ввод  5 2 7 2" xfId="38839" xr:uid="{7467E934-086D-404A-8BE0-348CCF7E8B47}"/>
    <cellStyle name="Ввод  5 2 8" xfId="19303" xr:uid="{DD4E29DC-CB95-45E8-B06E-BB9D9F6A93CF}"/>
    <cellStyle name="Ввод  5 2 8 2" xfId="38840" xr:uid="{F686D68C-3426-4A6B-8A60-92CC796A6500}"/>
    <cellStyle name="Ввод  5 2 9" xfId="19304" xr:uid="{5B6A06A4-211D-461B-B898-B2332784DC40}"/>
    <cellStyle name="Ввод  5 2 9 2" xfId="38841" xr:uid="{C3AE2F8A-DB2E-4F31-9C4F-2B56A019137C}"/>
    <cellStyle name="Ввод  5 3" xfId="19305" xr:uid="{6F8B1FF2-B048-4234-A179-1DC8144558BD}"/>
    <cellStyle name="Ввод  5 3 10" xfId="19306" xr:uid="{379155D9-720C-49F8-97D1-36A0E4A8622E}"/>
    <cellStyle name="Ввод  5 3 10 2" xfId="38842" xr:uid="{B76D040F-D3CB-4B6D-BB73-6A95451C0530}"/>
    <cellStyle name="Ввод  5 3 11" xfId="19307" xr:uid="{C7FDFB73-7815-4E8A-890A-4C2986973942}"/>
    <cellStyle name="Ввод  5 3 11 2" xfId="38843" xr:uid="{05BD7053-8CFE-43CC-B8F0-65B43C2FD8F3}"/>
    <cellStyle name="Ввод  5 3 12" xfId="19308" xr:uid="{C8ACFCF6-B19D-455E-A2C1-D6D289B760B7}"/>
    <cellStyle name="Ввод  5 3 12 2" xfId="38844" xr:uid="{8D4A7B91-CD82-4EA6-9D4C-BC07669E9FCA}"/>
    <cellStyle name="Ввод  5 3 13" xfId="19309" xr:uid="{BDB0B3BB-E7D2-40EB-95D3-F1F397B4248A}"/>
    <cellStyle name="Ввод  5 3 13 2" xfId="38845" xr:uid="{DCBE75EC-FD50-4C33-B2B7-387B81D568E1}"/>
    <cellStyle name="Ввод  5 3 14" xfId="19310" xr:uid="{CE44314D-4E23-401E-BCFE-C2E56CF17B8F}"/>
    <cellStyle name="Ввод  5 3 14 2" xfId="38846" xr:uid="{2AA22B7C-A1EA-488D-B461-DAAD5CEEE9A4}"/>
    <cellStyle name="Ввод  5 3 15" xfId="38847" xr:uid="{BE273252-3214-4A10-A91E-697FC120A751}"/>
    <cellStyle name="Ввод  5 3 2" xfId="19311" xr:uid="{BACD1ECF-20C2-466A-90BE-5873BED81184}"/>
    <cellStyle name="Ввод  5 3 2 2" xfId="38848" xr:uid="{EC090C27-C5BC-4697-BDFC-3C5327F91823}"/>
    <cellStyle name="Ввод  5 3 3" xfId="19312" xr:uid="{3957BE1B-0104-422C-92AB-29E29989F94D}"/>
    <cellStyle name="Ввод  5 3 3 2" xfId="38849" xr:uid="{FEB30AE2-5753-4C1C-9A3B-750D6F641EBB}"/>
    <cellStyle name="Ввод  5 3 4" xfId="19313" xr:uid="{E5490ED0-F995-4DC7-99D6-5C51FBEEF973}"/>
    <cellStyle name="Ввод  5 3 4 2" xfId="38850" xr:uid="{8E916D5C-EC92-4D42-99FA-A0DB68B06F19}"/>
    <cellStyle name="Ввод  5 3 5" xfId="19314" xr:uid="{A498616A-AF8D-42F8-BEEA-B76328B49B1A}"/>
    <cellStyle name="Ввод  5 3 5 2" xfId="38851" xr:uid="{CD17C47D-221F-4B54-9216-A32F3CFEC028}"/>
    <cellStyle name="Ввод  5 3 6" xfId="19315" xr:uid="{8657C84A-FFC5-419C-856A-5169D9F60006}"/>
    <cellStyle name="Ввод  5 3 6 2" xfId="38852" xr:uid="{B9E53604-FBB1-4CE0-BF11-6142CBA23C0C}"/>
    <cellStyle name="Ввод  5 3 7" xfId="19316" xr:uid="{5020C999-818C-4CA3-B1FB-AA5794DA4E17}"/>
    <cellStyle name="Ввод  5 3 7 2" xfId="38853" xr:uid="{567FC1D5-2212-4324-935A-4EDE98F23181}"/>
    <cellStyle name="Ввод  5 3 8" xfId="19317" xr:uid="{8FA84841-B103-47BF-B7BD-B1CE24EBEEDA}"/>
    <cellStyle name="Ввод  5 3 8 2" xfId="38854" xr:uid="{64293857-8715-462A-AECC-310BBB7B1FEC}"/>
    <cellStyle name="Ввод  5 3 9" xfId="19318" xr:uid="{601062E5-360F-450A-A1F4-B8C3768AD7BE}"/>
    <cellStyle name="Ввод  5 3 9 2" xfId="38855" xr:uid="{E00FBDF1-F5B0-4032-95E1-A590D1439EBB}"/>
    <cellStyle name="Ввод  5 4" xfId="19319" xr:uid="{6205C5EB-8621-40EF-83DB-9A361678E1D4}"/>
    <cellStyle name="Ввод  5 4 2" xfId="38856" xr:uid="{C7E6A495-6FB4-4EAD-B780-22F35F2243C4}"/>
    <cellStyle name="Ввод  5 5" xfId="19320" xr:uid="{719AC648-851F-4BB4-B5E1-F5968E91CF53}"/>
    <cellStyle name="Ввод  5 5 2" xfId="38857" xr:uid="{78ED9092-F4CB-4B95-B83A-C99E1982D98A}"/>
    <cellStyle name="Ввод  5 6" xfId="19321" xr:uid="{CA233E22-6AED-48D7-9CD7-6408E32A889D}"/>
    <cellStyle name="Ввод  5 6 2" xfId="38858" xr:uid="{7BAB4948-5144-4FD4-909B-2B0AE82DA5E6}"/>
    <cellStyle name="Ввод  5 7" xfId="19322" xr:uid="{39BE5B0F-4036-4065-9A18-A3B4AA6CCCC6}"/>
    <cellStyle name="Ввод  5 7 2" xfId="38859" xr:uid="{6495329D-9602-4A49-B7D4-DE32EB8F5608}"/>
    <cellStyle name="Ввод  5 8" xfId="19323" xr:uid="{503E964E-B6F7-4C59-ACCB-2E4BD4DD9ED6}"/>
    <cellStyle name="Ввод  5 8 2" xfId="38860" xr:uid="{E18F10ED-8C6D-4D15-8838-D66340052CA0}"/>
    <cellStyle name="Ввод  5 9" xfId="19324" xr:uid="{A9B29A67-C14A-4217-A3D1-F0FB5D1DDD51}"/>
    <cellStyle name="Ввод  5 9 2" xfId="38861" xr:uid="{EB5712CB-95AF-408C-BF8E-E02068FF2570}"/>
    <cellStyle name="Ввод  6" xfId="19325" xr:uid="{727A5F7D-17A5-4E6B-B847-F6AE6E5F9B42}"/>
    <cellStyle name="Ввод  6 10" xfId="19326" xr:uid="{3C56C149-3A31-4DE5-8757-CAAE4ABC9FAE}"/>
    <cellStyle name="Ввод  6 10 2" xfId="38862" xr:uid="{B69C6DB8-0C4F-42DF-83C9-7FECBC58BF07}"/>
    <cellStyle name="Ввод  6 11" xfId="19327" xr:uid="{DBB27F4C-F1D4-486E-91BC-61F465B1A91E}"/>
    <cellStyle name="Ввод  6 11 2" xfId="38863" xr:uid="{30357BB1-560F-4245-9F4E-7CC49CF1178D}"/>
    <cellStyle name="Ввод  6 12" xfId="19328" xr:uid="{7FE89989-B358-4755-BD43-E52BB4464976}"/>
    <cellStyle name="Ввод  6 12 2" xfId="38864" xr:uid="{82AC6A26-F11E-410A-9F5A-C39D28A171D8}"/>
    <cellStyle name="Ввод  6 13" xfId="19329" xr:uid="{01F273BB-A923-4700-9C08-BF0AFAE2EB53}"/>
    <cellStyle name="Ввод  6 13 2" xfId="38865" xr:uid="{C124BDA1-8E1C-4578-B0C6-4FE4545F8E98}"/>
    <cellStyle name="Ввод  6 14" xfId="19330" xr:uid="{1C71F1EE-F072-42B3-9D92-5074037D74A4}"/>
    <cellStyle name="Ввод  6 14 2" xfId="38866" xr:uid="{6DBA0399-2541-49EC-A61D-6C8454CB00A3}"/>
    <cellStyle name="Ввод  6 15" xfId="19331" xr:uid="{935D36AB-52D6-4844-9004-F71763109F97}"/>
    <cellStyle name="Ввод  6 15 2" xfId="38867" xr:uid="{1BF66719-C3F1-4CA8-91E4-365577A4024D}"/>
    <cellStyle name="Ввод  6 16" xfId="38868" xr:uid="{112391A6-3E72-4B11-8F3F-9508D972D2F1}"/>
    <cellStyle name="Ввод  6 2" xfId="19332" xr:uid="{AD7CB0A6-7B35-4989-A20F-31A724EC548D}"/>
    <cellStyle name="Ввод  6 2 10" xfId="19333" xr:uid="{1E182CDB-47DE-48B9-9841-10D5850FFF61}"/>
    <cellStyle name="Ввод  6 2 10 2" xfId="38869" xr:uid="{CD1BF6B4-5D9E-4708-8CFB-3F54191C028D}"/>
    <cellStyle name="Ввод  6 2 11" xfId="19334" xr:uid="{0E4F56FE-EAE2-4F63-8BAF-4618D5D43A82}"/>
    <cellStyle name="Ввод  6 2 11 2" xfId="38870" xr:uid="{8299BA1E-CAC5-419E-AE3F-30AA14B2DA02}"/>
    <cellStyle name="Ввод  6 2 12" xfId="19335" xr:uid="{19A52F83-8A7B-4C0D-A274-8CD0DFB9FE5B}"/>
    <cellStyle name="Ввод  6 2 12 2" xfId="38871" xr:uid="{C67D861F-CA8B-41CA-A15E-944958AF7142}"/>
    <cellStyle name="Ввод  6 2 13" xfId="19336" xr:uid="{118FE3D3-1509-4148-9789-C60FAECFAFE2}"/>
    <cellStyle name="Ввод  6 2 13 2" xfId="38872" xr:uid="{23E8E90C-81C6-44E9-933D-7605E5EAD4A1}"/>
    <cellStyle name="Ввод  6 2 14" xfId="19337" xr:uid="{F51F0B51-BFCE-41D4-B9E7-E437260A4376}"/>
    <cellStyle name="Ввод  6 2 14 2" xfId="38873" xr:uid="{0831C20D-4A67-4633-B187-EC13F55263EC}"/>
    <cellStyle name="Ввод  6 2 15" xfId="38874" xr:uid="{6660D596-D5C0-4EEA-A944-5FAAA39CEECC}"/>
    <cellStyle name="Ввод  6 2 2" xfId="19338" xr:uid="{C30B69BD-30C3-4A00-9307-5FE77007C713}"/>
    <cellStyle name="Ввод  6 2 2 10" xfId="19339" xr:uid="{2690F614-4E9B-4DFD-90D3-1B256059CDF4}"/>
    <cellStyle name="Ввод  6 2 2 10 2" xfId="38875" xr:uid="{7656EF93-1B90-4D22-9C80-00CDD9AF75FC}"/>
    <cellStyle name="Ввод  6 2 2 11" xfId="19340" xr:uid="{8BE9AB23-AE71-4A57-860C-8B3F5143A066}"/>
    <cellStyle name="Ввод  6 2 2 11 2" xfId="38876" xr:uid="{00A8D0B5-05DC-479C-9A0A-CA9F6C092CEC}"/>
    <cellStyle name="Ввод  6 2 2 12" xfId="19341" xr:uid="{AC7A365F-6D0C-472A-BAB1-FB54C8887AF2}"/>
    <cellStyle name="Ввод  6 2 2 12 2" xfId="38877" xr:uid="{AC0F58FB-9EB3-4235-934D-C48429F352F6}"/>
    <cellStyle name="Ввод  6 2 2 13" xfId="19342" xr:uid="{0481DE1B-2F4B-47AC-9DED-5AFC958BD4BE}"/>
    <cellStyle name="Ввод  6 2 2 13 2" xfId="38878" xr:uid="{048E9EB7-A308-4EEF-A9CE-1CF1BA28CAC2}"/>
    <cellStyle name="Ввод  6 2 2 14" xfId="19343" xr:uid="{F5190FAD-9EB6-4649-8062-39D84F2BF2FB}"/>
    <cellStyle name="Ввод  6 2 2 14 2" xfId="38879" xr:uid="{4CF48782-95F3-4E48-9C6D-E59EDF0B1067}"/>
    <cellStyle name="Ввод  6 2 2 15" xfId="38880" xr:uid="{35C5FB5A-1CCD-42A9-B60A-389AE252430C}"/>
    <cellStyle name="Ввод  6 2 2 2" xfId="19344" xr:uid="{4D373190-7336-438B-9752-53EECC288C78}"/>
    <cellStyle name="Ввод  6 2 2 2 2" xfId="38881" xr:uid="{2BE08FE3-E216-46F6-8870-65438FFAE80D}"/>
    <cellStyle name="Ввод  6 2 2 3" xfId="19345" xr:uid="{DFEF6B5C-DAE6-4167-9E6D-BCE8B6642402}"/>
    <cellStyle name="Ввод  6 2 2 3 2" xfId="38882" xr:uid="{DDF75B79-8466-4977-BA8A-E15E93318862}"/>
    <cellStyle name="Ввод  6 2 2 4" xfId="19346" xr:uid="{BA25A5E6-E719-4791-99CA-7231FD463C14}"/>
    <cellStyle name="Ввод  6 2 2 4 2" xfId="38883" xr:uid="{2177EA44-9B85-473B-B95B-42150AE648CE}"/>
    <cellStyle name="Ввод  6 2 2 5" xfId="19347" xr:uid="{0EB4BE6B-F561-4BF3-9195-16E97CB46EC5}"/>
    <cellStyle name="Ввод  6 2 2 5 2" xfId="38884" xr:uid="{FBE282DA-6A66-41E5-8357-8CAC78402E8E}"/>
    <cellStyle name="Ввод  6 2 2 6" xfId="19348" xr:uid="{1F3D997C-8BC2-41F0-AD2F-874BACDA9612}"/>
    <cellStyle name="Ввод  6 2 2 6 2" xfId="38885" xr:uid="{26D8346D-5D42-4AAD-81ED-E4D05741F449}"/>
    <cellStyle name="Ввод  6 2 2 7" xfId="19349" xr:uid="{9B7BA66E-242C-4D96-9A4E-75D108D33B90}"/>
    <cellStyle name="Ввод  6 2 2 7 2" xfId="38886" xr:uid="{3594266D-CC7C-4D1D-8E1D-2985D32694A4}"/>
    <cellStyle name="Ввод  6 2 2 8" xfId="19350" xr:uid="{D934073A-493B-4DD1-B5EB-79618164A763}"/>
    <cellStyle name="Ввод  6 2 2 8 2" xfId="38887" xr:uid="{B42F59FE-61AE-4813-8D17-998EA16BF0F8}"/>
    <cellStyle name="Ввод  6 2 2 9" xfId="19351" xr:uid="{C57191B3-5421-4005-AEF9-85B97BFA18DD}"/>
    <cellStyle name="Ввод  6 2 2 9 2" xfId="38888" xr:uid="{8801B5BA-047E-484D-8348-6DC01951AE62}"/>
    <cellStyle name="Ввод  6 2 3" xfId="19352" xr:uid="{230662BE-4761-45D8-9E70-B94643B6AFCD}"/>
    <cellStyle name="Ввод  6 2 3 2" xfId="38889" xr:uid="{FAC2A3F6-143A-4FF1-9698-79BA67874180}"/>
    <cellStyle name="Ввод  6 2 4" xfId="19353" xr:uid="{BA80D17C-DBC3-44F3-9C65-E192C67BFD2A}"/>
    <cellStyle name="Ввод  6 2 4 2" xfId="38890" xr:uid="{2A496D4A-6D3C-435C-AFB8-35359547CA1E}"/>
    <cellStyle name="Ввод  6 2 5" xfId="19354" xr:uid="{EBD84296-C0B6-41E1-9D14-E8154E2BA943}"/>
    <cellStyle name="Ввод  6 2 5 2" xfId="38891" xr:uid="{9039B189-3218-4CAE-A6F7-DB6E9804C201}"/>
    <cellStyle name="Ввод  6 2 6" xfId="19355" xr:uid="{401FDDF5-7AF3-4D77-83AE-11FC7C2AC502}"/>
    <cellStyle name="Ввод  6 2 6 2" xfId="38892" xr:uid="{E4B847CA-C331-466F-B311-2A7E9D9FF50B}"/>
    <cellStyle name="Ввод  6 2 7" xfId="19356" xr:uid="{482C5AFD-E1AF-4490-99A8-2E63099635AA}"/>
    <cellStyle name="Ввод  6 2 7 2" xfId="38893" xr:uid="{4F106347-054B-430A-B3ED-BDAACE165153}"/>
    <cellStyle name="Ввод  6 2 8" xfId="19357" xr:uid="{B78CC8D4-12BA-4B95-9397-47F5B636F3D8}"/>
    <cellStyle name="Ввод  6 2 8 2" xfId="38894" xr:uid="{2062B53A-1DDD-4B4F-9049-1333A8DCD53C}"/>
    <cellStyle name="Ввод  6 2 9" xfId="19358" xr:uid="{9D6548D0-99DC-46A8-93F9-6DC1CDD32260}"/>
    <cellStyle name="Ввод  6 2 9 2" xfId="38895" xr:uid="{63701404-AB9F-4247-9FEF-21FB47D26668}"/>
    <cellStyle name="Ввод  6 3" xfId="19359" xr:uid="{A4274A25-860C-4C9F-8658-F1CE76E90A8B}"/>
    <cellStyle name="Ввод  6 3 10" xfId="19360" xr:uid="{8DB184FC-37F1-4684-AEBF-888F1B342045}"/>
    <cellStyle name="Ввод  6 3 10 2" xfId="38896" xr:uid="{C24FD0F3-02F3-49D7-A7B7-E8C8F3AD7EF4}"/>
    <cellStyle name="Ввод  6 3 11" xfId="19361" xr:uid="{0EA0EC4D-8392-47C6-85AF-B8BF3332B08D}"/>
    <cellStyle name="Ввод  6 3 11 2" xfId="38897" xr:uid="{7AFB6786-C977-4FC1-B613-7716304AB88D}"/>
    <cellStyle name="Ввод  6 3 12" xfId="19362" xr:uid="{2C688602-9E3F-468D-8CFD-AB5E351AC56E}"/>
    <cellStyle name="Ввод  6 3 12 2" xfId="38898" xr:uid="{E0A4EA71-9213-4C5C-8232-F8B913C75CB1}"/>
    <cellStyle name="Ввод  6 3 13" xfId="19363" xr:uid="{0A519CDE-CEB1-4BB2-8B73-C80974D184CC}"/>
    <cellStyle name="Ввод  6 3 13 2" xfId="38899" xr:uid="{64A11777-1DB5-471D-97F6-09AC11E71596}"/>
    <cellStyle name="Ввод  6 3 14" xfId="19364" xr:uid="{E8027F4B-ABF0-4B5F-8D30-AC0A102BBF5C}"/>
    <cellStyle name="Ввод  6 3 14 2" xfId="38900" xr:uid="{0920CDF2-8B28-43BD-A76D-186F5C897A42}"/>
    <cellStyle name="Ввод  6 3 15" xfId="38901" xr:uid="{18C6F6F5-20A6-46D2-B481-F928251D6182}"/>
    <cellStyle name="Ввод  6 3 2" xfId="19365" xr:uid="{70B8C6D2-C364-4988-BB17-6BA4AF211CE0}"/>
    <cellStyle name="Ввод  6 3 2 2" xfId="38902" xr:uid="{CD5E10B1-A523-45F0-9E04-F9E81553F9E0}"/>
    <cellStyle name="Ввод  6 3 3" xfId="19366" xr:uid="{EB082B49-599F-4AD7-8C55-B89DCA6A1F3E}"/>
    <cellStyle name="Ввод  6 3 3 2" xfId="38903" xr:uid="{63529FFB-729E-47C7-94B3-9FC22414A66A}"/>
    <cellStyle name="Ввод  6 3 4" xfId="19367" xr:uid="{4F935383-B5FA-45CD-A92D-8CC92CB21B5F}"/>
    <cellStyle name="Ввод  6 3 4 2" xfId="38904" xr:uid="{033AD750-1273-4C4B-9B56-06428B5C33C3}"/>
    <cellStyle name="Ввод  6 3 5" xfId="19368" xr:uid="{C6C56563-8E0B-44F8-AD73-F5DFD9A9379D}"/>
    <cellStyle name="Ввод  6 3 5 2" xfId="38905" xr:uid="{64DAA3A2-27FE-4109-ABBB-7A742C21B84D}"/>
    <cellStyle name="Ввод  6 3 6" xfId="19369" xr:uid="{1C6AA963-71F5-4482-8C38-4D0F6824FC2D}"/>
    <cellStyle name="Ввод  6 3 6 2" xfId="38906" xr:uid="{EEE79EDA-F3CF-4A2D-964E-59B270DC1742}"/>
    <cellStyle name="Ввод  6 3 7" xfId="19370" xr:uid="{9E410FD7-ACD1-4830-8A4D-A09E40733BED}"/>
    <cellStyle name="Ввод  6 3 7 2" xfId="38907" xr:uid="{DCE4D554-9A2B-478B-9EB6-1869D7A92E11}"/>
    <cellStyle name="Ввод  6 3 8" xfId="19371" xr:uid="{37233F76-53A5-4871-A2C1-444F6A401847}"/>
    <cellStyle name="Ввод  6 3 8 2" xfId="38908" xr:uid="{C01AB2CE-2C04-4DCE-B572-6105BFF95AD7}"/>
    <cellStyle name="Ввод  6 3 9" xfId="19372" xr:uid="{1DBFF619-9A21-4385-8829-11E020EA399D}"/>
    <cellStyle name="Ввод  6 3 9 2" xfId="38909" xr:uid="{72138D69-6510-4BF6-9C00-EBFCE2FE6925}"/>
    <cellStyle name="Ввод  6 4" xfId="19373" xr:uid="{7914D88E-7FD7-41D1-A4F8-5B399A645D70}"/>
    <cellStyle name="Ввод  6 4 2" xfId="38910" xr:uid="{37FA91CE-C667-440B-B3F5-8DA3562574BE}"/>
    <cellStyle name="Ввод  6 5" xfId="19374" xr:uid="{E90FAF03-A98C-42BE-9553-469B91B78BF5}"/>
    <cellStyle name="Ввод  6 5 2" xfId="38911" xr:uid="{F93A0BF3-B2D6-4B14-AF67-C07BC49D075D}"/>
    <cellStyle name="Ввод  6 6" xfId="19375" xr:uid="{287F9EDD-02C8-4486-940A-62EB471C53FE}"/>
    <cellStyle name="Ввод  6 6 2" xfId="38912" xr:uid="{2AF78172-3939-4B98-9686-4AEE33720852}"/>
    <cellStyle name="Ввод  6 7" xfId="19376" xr:uid="{1AA1907D-E3B2-4972-A0FC-FCAA665AA37D}"/>
    <cellStyle name="Ввод  6 7 2" xfId="38913" xr:uid="{913D69C6-324C-47DB-A050-BED8CC05F9F8}"/>
    <cellStyle name="Ввод  6 8" xfId="19377" xr:uid="{F8A427C7-A2EB-4714-9B3F-78EBADF5C8DB}"/>
    <cellStyle name="Ввод  6 8 2" xfId="38914" xr:uid="{B1516B3C-534E-4FF9-93EE-FF2A11EF8C3B}"/>
    <cellStyle name="Ввод  6 9" xfId="19378" xr:uid="{CF7EBC57-6358-4CA8-A5D6-5E5A0AA2DCB5}"/>
    <cellStyle name="Ввод  6 9 2" xfId="38915" xr:uid="{C0F5CD21-554F-4DB2-AD7C-AFF2B78BA496}"/>
    <cellStyle name="Ввод  7" xfId="19379" xr:uid="{FAFBAB6E-392C-4A4F-BAFC-4AD98E56A46B}"/>
    <cellStyle name="Ввод  7 10" xfId="19380" xr:uid="{8131D0E2-D176-4827-8B3C-461CB84CF2CE}"/>
    <cellStyle name="Ввод  7 10 2" xfId="38916" xr:uid="{A2796BAA-BDDA-469D-BD3C-60028D8E62A9}"/>
    <cellStyle name="Ввод  7 11" xfId="19381" xr:uid="{6AE3DC61-3BC0-4BFF-B282-7120BD0184F0}"/>
    <cellStyle name="Ввод  7 11 2" xfId="38917" xr:uid="{39BDF53C-AE2F-463C-B2D6-9BC45AE37C25}"/>
    <cellStyle name="Ввод  7 12" xfId="19382" xr:uid="{FEF361AD-1C3C-4636-B0A7-8573F3B92362}"/>
    <cellStyle name="Ввод  7 12 2" xfId="38918" xr:uid="{493D426F-5DB7-4209-8561-244130D0B834}"/>
    <cellStyle name="Ввод  7 13" xfId="19383" xr:uid="{B9BD0D46-D687-4E17-9A0D-0595A84707DC}"/>
    <cellStyle name="Ввод  7 13 2" xfId="38919" xr:uid="{0DE86A9D-27F2-4963-A04C-42C714208C73}"/>
    <cellStyle name="Ввод  7 14" xfId="19384" xr:uid="{649C1320-2EF1-4070-8CB3-93C4E1E15343}"/>
    <cellStyle name="Ввод  7 14 2" xfId="38920" xr:uid="{7BB3114E-E53A-471F-97E3-5A0C29D1AA9F}"/>
    <cellStyle name="Ввод  7 15" xfId="19385" xr:uid="{A96074A3-5E7C-49F0-B3E4-80E3C50E7755}"/>
    <cellStyle name="Ввод  7 15 2" xfId="38921" xr:uid="{BF50FAD5-F89E-4952-9582-12B33B74A51A}"/>
    <cellStyle name="Ввод  7 16" xfId="38922" xr:uid="{F5B97EA0-ACFC-4DA1-8FB4-1E942A670069}"/>
    <cellStyle name="Ввод  7 2" xfId="19386" xr:uid="{722A15C5-7A03-46E3-801B-4040ED9B015F}"/>
    <cellStyle name="Ввод  7 2 10" xfId="19387" xr:uid="{9B8945BB-E270-4BF6-B7D6-F0292CB4F88A}"/>
    <cellStyle name="Ввод  7 2 10 2" xfId="38923" xr:uid="{036CF08C-0B93-4F3D-AC65-C493CD00CD85}"/>
    <cellStyle name="Ввод  7 2 11" xfId="19388" xr:uid="{DF08B5C1-2C9C-4088-8B61-FC5EB8D79FBD}"/>
    <cellStyle name="Ввод  7 2 11 2" xfId="38924" xr:uid="{D1C24B0F-F800-43BE-BB0C-16C820F324DD}"/>
    <cellStyle name="Ввод  7 2 12" xfId="19389" xr:uid="{DBA0488E-AFCE-4F3E-91A1-050243B64087}"/>
    <cellStyle name="Ввод  7 2 12 2" xfId="38925" xr:uid="{F56ECFF8-A440-4712-ACBC-10EB2160320B}"/>
    <cellStyle name="Ввод  7 2 13" xfId="19390" xr:uid="{BE626E26-5358-449E-BCA1-CD96B4860009}"/>
    <cellStyle name="Ввод  7 2 13 2" xfId="38926" xr:uid="{19FAAD19-72F3-4272-A378-274B599A373D}"/>
    <cellStyle name="Ввод  7 2 14" xfId="19391" xr:uid="{67A3EA04-1E70-486F-9FC3-ADEACFB5F19C}"/>
    <cellStyle name="Ввод  7 2 14 2" xfId="38927" xr:uid="{8AB80C01-5CC7-45A5-A1E4-787CCF62B0AC}"/>
    <cellStyle name="Ввод  7 2 15" xfId="38928" xr:uid="{7D0D6C02-2D4D-43C2-A7FB-B50C3B52C03C}"/>
    <cellStyle name="Ввод  7 2 2" xfId="19392" xr:uid="{0F9D8A1A-ACB9-41DF-BD05-3846CF586823}"/>
    <cellStyle name="Ввод  7 2 2 10" xfId="19393" xr:uid="{12FE15F6-2DBB-45E5-B6DA-54B3AD29B7A7}"/>
    <cellStyle name="Ввод  7 2 2 10 2" xfId="38929" xr:uid="{0A8EFF9C-1584-499A-B154-0BDDAA825960}"/>
    <cellStyle name="Ввод  7 2 2 11" xfId="19394" xr:uid="{C0D6A1DA-2E83-427E-83BB-EF62053EA986}"/>
    <cellStyle name="Ввод  7 2 2 11 2" xfId="38930" xr:uid="{91123154-0A61-428F-9681-B39A1FCA331A}"/>
    <cellStyle name="Ввод  7 2 2 12" xfId="19395" xr:uid="{037CD7CB-3FC2-49BE-86E7-56860B93F078}"/>
    <cellStyle name="Ввод  7 2 2 12 2" xfId="38931" xr:uid="{27A48C57-3FCB-48E8-8D8A-D136C5D023E2}"/>
    <cellStyle name="Ввод  7 2 2 13" xfId="19396" xr:uid="{80A46AB9-3BF7-4BE8-85B2-292DA587A997}"/>
    <cellStyle name="Ввод  7 2 2 13 2" xfId="38932" xr:uid="{33897FE5-9757-4E43-B4E2-DE83023923DE}"/>
    <cellStyle name="Ввод  7 2 2 14" xfId="19397" xr:uid="{339FD78D-103C-4931-BF33-048925C3C9BD}"/>
    <cellStyle name="Ввод  7 2 2 14 2" xfId="38933" xr:uid="{F86A859A-BEA0-45A9-8ED9-B9A4ED41BE4C}"/>
    <cellStyle name="Ввод  7 2 2 15" xfId="38934" xr:uid="{B260B433-AB3E-4787-9B18-C03093E56466}"/>
    <cellStyle name="Ввод  7 2 2 2" xfId="19398" xr:uid="{1D8DF697-5AF3-45FF-866C-F0DC35F1ADA4}"/>
    <cellStyle name="Ввод  7 2 2 2 2" xfId="38935" xr:uid="{FD33CF36-13F7-413B-8DB8-D3B7CE0AA1D1}"/>
    <cellStyle name="Ввод  7 2 2 3" xfId="19399" xr:uid="{6D247B1D-AB26-49AC-9C8E-CD58F978EDD0}"/>
    <cellStyle name="Ввод  7 2 2 3 2" xfId="38936" xr:uid="{BBB5C658-291C-466E-846D-811357EC3885}"/>
    <cellStyle name="Ввод  7 2 2 4" xfId="19400" xr:uid="{A86266C2-3622-447B-9B85-8E0A9CD9E27C}"/>
    <cellStyle name="Ввод  7 2 2 4 2" xfId="38937" xr:uid="{DDF9C6F6-C827-4F42-A6E8-206990B1EB9A}"/>
    <cellStyle name="Ввод  7 2 2 5" xfId="19401" xr:uid="{F1BC378A-0880-44FD-B340-0EA6DB743B76}"/>
    <cellStyle name="Ввод  7 2 2 5 2" xfId="38938" xr:uid="{707E2F04-1A7E-487C-9122-4D8996E751CC}"/>
    <cellStyle name="Ввод  7 2 2 6" xfId="19402" xr:uid="{B7D99EA4-3131-427C-B187-5991CF364554}"/>
    <cellStyle name="Ввод  7 2 2 6 2" xfId="38939" xr:uid="{246DC10A-20DA-4719-88D3-89275EB60B86}"/>
    <cellStyle name="Ввод  7 2 2 7" xfId="19403" xr:uid="{00EF358B-CD2B-4DFE-B22B-872E4E15A481}"/>
    <cellStyle name="Ввод  7 2 2 7 2" xfId="38940" xr:uid="{17B448B5-BF48-47C7-8D9D-B75A04442279}"/>
    <cellStyle name="Ввод  7 2 2 8" xfId="19404" xr:uid="{B9B4764E-0C8B-4764-86A7-304981ADFE7C}"/>
    <cellStyle name="Ввод  7 2 2 8 2" xfId="38941" xr:uid="{70852C72-E475-4348-B005-A6AD8F5730FE}"/>
    <cellStyle name="Ввод  7 2 2 9" xfId="19405" xr:uid="{84B908EC-B12F-48FC-BBCA-C9C1DC0B8B7A}"/>
    <cellStyle name="Ввод  7 2 2 9 2" xfId="38942" xr:uid="{C79F147F-16EF-4E2E-8F5B-79F28104951B}"/>
    <cellStyle name="Ввод  7 2 3" xfId="19406" xr:uid="{55786A51-AD1F-4D95-BF46-1A4C742B029C}"/>
    <cellStyle name="Ввод  7 2 3 2" xfId="38943" xr:uid="{48FAD7C3-5FF7-4658-B54F-54598E2AE6A1}"/>
    <cellStyle name="Ввод  7 2 4" xfId="19407" xr:uid="{2DE61A6C-EA73-4B07-AD1A-A18825073C3F}"/>
    <cellStyle name="Ввод  7 2 4 2" xfId="38944" xr:uid="{A87751D1-7D14-4EDE-8638-9761423341C7}"/>
    <cellStyle name="Ввод  7 2 5" xfId="19408" xr:uid="{2946269F-1591-4590-9CA8-01CB93230408}"/>
    <cellStyle name="Ввод  7 2 5 2" xfId="38945" xr:uid="{48BF42FA-3495-44BB-8630-8B2A24BD04BF}"/>
    <cellStyle name="Ввод  7 2 6" xfId="19409" xr:uid="{AFF3FEE5-A211-4FA4-AB34-8BF99B2A9232}"/>
    <cellStyle name="Ввод  7 2 6 2" xfId="38946" xr:uid="{5E860491-3055-4374-BBA6-7FF611297EBB}"/>
    <cellStyle name="Ввод  7 2 7" xfId="19410" xr:uid="{860D1C90-E4C3-47BF-B315-3BFBE7408CB6}"/>
    <cellStyle name="Ввод  7 2 7 2" xfId="38947" xr:uid="{E06292AA-58C9-4E24-9166-509704AA68F2}"/>
    <cellStyle name="Ввод  7 2 8" xfId="19411" xr:uid="{3249CB13-AF40-4AFC-A91C-42B33314E032}"/>
    <cellStyle name="Ввод  7 2 8 2" xfId="38948" xr:uid="{6BF39D6A-12BE-4274-86F8-E01FC7C4D0BF}"/>
    <cellStyle name="Ввод  7 2 9" xfId="19412" xr:uid="{1E3F24CD-A819-4DAC-8B39-F927741E9185}"/>
    <cellStyle name="Ввод  7 2 9 2" xfId="38949" xr:uid="{DB9BC3DD-1911-4DFF-823F-625ECA316B2B}"/>
    <cellStyle name="Ввод  7 3" xfId="19413" xr:uid="{EC822ADD-3658-4A98-82C3-6D4B1A9F6329}"/>
    <cellStyle name="Ввод  7 3 10" xfId="19414" xr:uid="{01EEB7DF-9B86-4C12-BDE8-555F83CA7C9B}"/>
    <cellStyle name="Ввод  7 3 10 2" xfId="38950" xr:uid="{03D4871C-A05D-4A71-872E-C412F12110E1}"/>
    <cellStyle name="Ввод  7 3 11" xfId="19415" xr:uid="{9BCCF97D-B775-4992-89C2-B5AE6D77484B}"/>
    <cellStyle name="Ввод  7 3 11 2" xfId="38951" xr:uid="{F8E61EC9-C1A6-475D-BC8A-3EDB4EEE2BAB}"/>
    <cellStyle name="Ввод  7 3 12" xfId="19416" xr:uid="{97B99E33-C00D-4B86-A573-C497D2A0EA44}"/>
    <cellStyle name="Ввод  7 3 12 2" xfId="38952" xr:uid="{325C2B1E-1015-499B-B6E6-25326F388949}"/>
    <cellStyle name="Ввод  7 3 13" xfId="19417" xr:uid="{3B57C1A5-2F0A-4CC6-B362-57AB7F85EE8B}"/>
    <cellStyle name="Ввод  7 3 13 2" xfId="38953" xr:uid="{23463A1A-EBCA-4648-8B78-333462898353}"/>
    <cellStyle name="Ввод  7 3 14" xfId="19418" xr:uid="{89163B17-1487-4B9E-BFE0-1A1A41CDD0F3}"/>
    <cellStyle name="Ввод  7 3 14 2" xfId="38954" xr:uid="{B865E44D-829A-454D-80DB-7386CF4DAA45}"/>
    <cellStyle name="Ввод  7 3 15" xfId="38955" xr:uid="{B042600F-6651-42C8-8277-EAB58BABB6CB}"/>
    <cellStyle name="Ввод  7 3 2" xfId="19419" xr:uid="{2424E5FF-5F73-457C-B1FF-9B64AA36A560}"/>
    <cellStyle name="Ввод  7 3 2 2" xfId="38956" xr:uid="{E0350DE0-A87D-4CA1-AAF9-A419068EB9B5}"/>
    <cellStyle name="Ввод  7 3 3" xfId="19420" xr:uid="{ECB17714-D3F0-4BD7-8531-F487CBCB9DAA}"/>
    <cellStyle name="Ввод  7 3 3 2" xfId="38957" xr:uid="{F56AAAFA-84AC-4973-AE10-9A55C4D0C1DB}"/>
    <cellStyle name="Ввод  7 3 4" xfId="19421" xr:uid="{E4A79DEA-9626-47BF-9DCD-E0E84C188B6A}"/>
    <cellStyle name="Ввод  7 3 4 2" xfId="38958" xr:uid="{611A0D08-F101-4E91-9B0F-49F588CD97B7}"/>
    <cellStyle name="Ввод  7 3 5" xfId="19422" xr:uid="{22688461-E7F8-4C47-8BC5-FDB5BE9D5292}"/>
    <cellStyle name="Ввод  7 3 5 2" xfId="38959" xr:uid="{8F081249-12A6-45C7-A444-EB3DC1C847DE}"/>
    <cellStyle name="Ввод  7 3 6" xfId="19423" xr:uid="{8A826E22-1D01-48A0-8A83-5B76E167E480}"/>
    <cellStyle name="Ввод  7 3 6 2" xfId="38960" xr:uid="{C4EB5689-A519-4F0B-8810-E851E7EF82A8}"/>
    <cellStyle name="Ввод  7 3 7" xfId="19424" xr:uid="{8EBCFD5D-F8D3-4847-A397-0A84DC333600}"/>
    <cellStyle name="Ввод  7 3 7 2" xfId="38961" xr:uid="{F09FDD2A-50C7-4EE5-BA9B-72029CD413EE}"/>
    <cellStyle name="Ввод  7 3 8" xfId="19425" xr:uid="{69F80FE2-1971-4A9F-8DD7-E99E15AF2CC3}"/>
    <cellStyle name="Ввод  7 3 8 2" xfId="38962" xr:uid="{5607C861-813A-4F6C-88C7-C4FC1B610369}"/>
    <cellStyle name="Ввод  7 3 9" xfId="19426" xr:uid="{FFB4C412-15F6-48BB-B583-A50E0485A86E}"/>
    <cellStyle name="Ввод  7 3 9 2" xfId="38963" xr:uid="{6C2EFA63-7DD3-4A4E-9234-DE605745EAC8}"/>
    <cellStyle name="Ввод  7 4" xfId="19427" xr:uid="{E2B07AB1-9B44-47CC-A4FA-52927A85BBFF}"/>
    <cellStyle name="Ввод  7 4 2" xfId="38964" xr:uid="{8053E28D-C1D9-4402-9DB5-7F4FE96A5353}"/>
    <cellStyle name="Ввод  7 5" xfId="19428" xr:uid="{56E9D045-74C4-4119-80B1-E4CB26F4C665}"/>
    <cellStyle name="Ввод  7 5 2" xfId="38965" xr:uid="{4B5BEDC8-BA8E-4316-A94F-C8AA0AA3A04D}"/>
    <cellStyle name="Ввод  7 6" xfId="19429" xr:uid="{D2C46179-1EFE-46B8-95D1-151DE3E82741}"/>
    <cellStyle name="Ввод  7 6 2" xfId="38966" xr:uid="{7B11544F-9132-40D6-AA21-0B3437ECF6BB}"/>
    <cellStyle name="Ввод  7 7" xfId="19430" xr:uid="{9C1EDDAC-B61F-4932-88B8-4CBD7B0C995E}"/>
    <cellStyle name="Ввод  7 7 2" xfId="38967" xr:uid="{FF3D1FB6-843A-49CB-A3FC-2685D8916EA7}"/>
    <cellStyle name="Ввод  7 8" xfId="19431" xr:uid="{10B0394A-66AE-49F6-84D7-02D8D66FFE9D}"/>
    <cellStyle name="Ввод  7 8 2" xfId="38968" xr:uid="{BA265C2C-A7A9-47F1-B02A-01EAED1991A7}"/>
    <cellStyle name="Ввод  7 9" xfId="19432" xr:uid="{BC8F764D-D115-4E0C-B143-77B3A611EF88}"/>
    <cellStyle name="Ввод  7 9 2" xfId="38969" xr:uid="{25A9643E-0698-4BCF-88EC-CBC442836BA5}"/>
    <cellStyle name="Ввод  8" xfId="19433" xr:uid="{F02CB8CF-DB48-40B3-A589-14DA32954DDB}"/>
    <cellStyle name="Ввод  8 10" xfId="19434" xr:uid="{740A0511-5750-4BC8-AAB1-A39A9FF3B93F}"/>
    <cellStyle name="Ввод  8 10 2" xfId="38970" xr:uid="{FFAA5C77-5113-46FB-A3ED-21803EE20075}"/>
    <cellStyle name="Ввод  8 11" xfId="19435" xr:uid="{FA3489A7-A0AB-4839-92B7-02B5E49FDC9C}"/>
    <cellStyle name="Ввод  8 11 2" xfId="38971" xr:uid="{50462E56-DA6F-4F0E-AF1C-F116B870F68A}"/>
    <cellStyle name="Ввод  8 12" xfId="19436" xr:uid="{C0B61E44-D0CF-4F9E-B981-943200D19BBC}"/>
    <cellStyle name="Ввод  8 12 2" xfId="38972" xr:uid="{8D4970CB-46AF-4664-868A-A3D042192139}"/>
    <cellStyle name="Ввод  8 13" xfId="19437" xr:uid="{0FA4B442-8676-49E5-9AE8-713DEFC5F460}"/>
    <cellStyle name="Ввод  8 13 2" xfId="38973" xr:uid="{3C4BD026-7457-4912-95A0-6FF59ADC111C}"/>
    <cellStyle name="Ввод  8 14" xfId="19438" xr:uid="{C0BADCA9-1DBC-4C18-932F-1BBF1BD9214D}"/>
    <cellStyle name="Ввод  8 14 2" xfId="38974" xr:uid="{8FB83A85-3BBD-4FF2-A85E-96FC1D02237C}"/>
    <cellStyle name="Ввод  8 15" xfId="38975" xr:uid="{9E7BD0EC-84D4-4558-B1CA-874A5746998E}"/>
    <cellStyle name="Ввод  8 2" xfId="19439" xr:uid="{BF9CE1F6-E26C-4AA7-83BA-E9955C9C7E5A}"/>
    <cellStyle name="Ввод  8 2 10" xfId="19440" xr:uid="{7CF66FE4-857F-4929-85CB-ABB6938C79FE}"/>
    <cellStyle name="Ввод  8 2 10 2" xfId="38976" xr:uid="{442B98D4-4D6A-4D59-A2EB-DDE92F29A863}"/>
    <cellStyle name="Ввод  8 2 11" xfId="19441" xr:uid="{E63AE4A3-6C36-4686-87CA-912CC15694BD}"/>
    <cellStyle name="Ввод  8 2 11 2" xfId="38977" xr:uid="{014B1998-450F-465D-AF67-9CC2F11AC48B}"/>
    <cellStyle name="Ввод  8 2 12" xfId="19442" xr:uid="{2910C177-C1CC-4432-B271-495169CBDC6B}"/>
    <cellStyle name="Ввод  8 2 12 2" xfId="38978" xr:uid="{A55E6F54-A26B-4212-93A5-0EE5831A2058}"/>
    <cellStyle name="Ввод  8 2 13" xfId="19443" xr:uid="{B8F695CC-3E47-4B33-8307-A7B79320BE11}"/>
    <cellStyle name="Ввод  8 2 13 2" xfId="38979" xr:uid="{11B71E0F-D2D2-4E31-B3F2-544C69B61936}"/>
    <cellStyle name="Ввод  8 2 14" xfId="19444" xr:uid="{C4F2E437-D9DD-4059-BCB1-61349B6B754D}"/>
    <cellStyle name="Ввод  8 2 14 2" xfId="38980" xr:uid="{961757F3-D31C-4110-9229-420EAD59CBDF}"/>
    <cellStyle name="Ввод  8 2 15" xfId="38981" xr:uid="{39CBEAD0-B64F-44BE-A6D4-4F4B110E0394}"/>
    <cellStyle name="Ввод  8 2 2" xfId="19445" xr:uid="{D4BA2243-F94B-4A30-A46F-21CC5FCEB2CD}"/>
    <cellStyle name="Ввод  8 2 2 2" xfId="38982" xr:uid="{689CDD32-A9B6-4AC6-8B36-7B186D165965}"/>
    <cellStyle name="Ввод  8 2 3" xfId="19446" xr:uid="{29C18A95-A778-46AB-9AAF-675521EB1F18}"/>
    <cellStyle name="Ввод  8 2 3 2" xfId="38983" xr:uid="{1A812178-FDAA-4CF5-A64A-D21D05086C4C}"/>
    <cellStyle name="Ввод  8 2 4" xfId="19447" xr:uid="{25208A3B-5F8D-4EF5-9944-0B0608675BB4}"/>
    <cellStyle name="Ввод  8 2 4 2" xfId="38984" xr:uid="{5FC2EC4A-EF38-441A-AF55-48F387557C11}"/>
    <cellStyle name="Ввод  8 2 5" xfId="19448" xr:uid="{E10A8329-90F9-45DC-8CDC-CCDBD4704CAD}"/>
    <cellStyle name="Ввод  8 2 5 2" xfId="38985" xr:uid="{6DDBCFD0-332A-44EE-9735-87FE199E62A6}"/>
    <cellStyle name="Ввод  8 2 6" xfId="19449" xr:uid="{7E170A0D-88B0-4D17-B77D-3CF186D2BD79}"/>
    <cellStyle name="Ввод  8 2 6 2" xfId="38986" xr:uid="{C2C9F3BE-4E05-4549-9816-F3FAA2BC397A}"/>
    <cellStyle name="Ввод  8 2 7" xfId="19450" xr:uid="{BF00AAFD-4FCF-4802-BFD9-FF97EA94343B}"/>
    <cellStyle name="Ввод  8 2 7 2" xfId="38987" xr:uid="{B1020FB0-1D79-4702-8CBF-B6B753D7CCAB}"/>
    <cellStyle name="Ввод  8 2 8" xfId="19451" xr:uid="{CF40DFB0-0AE6-46FB-AF50-53AE6437DAEE}"/>
    <cellStyle name="Ввод  8 2 8 2" xfId="38988" xr:uid="{E6916B1E-1469-4654-B0F7-F621A4182789}"/>
    <cellStyle name="Ввод  8 2 9" xfId="19452" xr:uid="{432C9237-7FF5-4AF6-A36A-8239A66FEB8C}"/>
    <cellStyle name="Ввод  8 2 9 2" xfId="38989" xr:uid="{DCA2DAA8-CF79-4398-B52B-C46207E1FDF9}"/>
    <cellStyle name="Ввод  8 3" xfId="19453" xr:uid="{254E2517-A5C1-4172-9245-3EB854CC0169}"/>
    <cellStyle name="Ввод  8 3 2" xfId="38990" xr:uid="{5253D29A-EA4C-412A-81E4-AE845AC5FAE3}"/>
    <cellStyle name="Ввод  8 4" xfId="19454" xr:uid="{4FF5EA2F-E4F8-4450-917F-FB624C97F320}"/>
    <cellStyle name="Ввод  8 4 2" xfId="38991" xr:uid="{E3C3473B-F5A6-483B-BEBB-338AE27606B4}"/>
    <cellStyle name="Ввод  8 5" xfId="19455" xr:uid="{F918876E-50A1-4FC8-A850-2869DF55C947}"/>
    <cellStyle name="Ввод  8 5 2" xfId="38992" xr:uid="{681FA436-CA28-422A-B929-BB86A03E1E5A}"/>
    <cellStyle name="Ввод  8 6" xfId="19456" xr:uid="{CA5B9D93-C0B7-40C5-97AC-8CD78C4EE556}"/>
    <cellStyle name="Ввод  8 6 2" xfId="38993" xr:uid="{EF7350EF-1BF9-4E6D-B221-1C8A63D84FAF}"/>
    <cellStyle name="Ввод  8 7" xfId="19457" xr:uid="{D8265297-BB25-4B9A-8FE3-BD6858E74ADE}"/>
    <cellStyle name="Ввод  8 7 2" xfId="38994" xr:uid="{A0B11AD3-649D-43FB-AE92-140F747102CB}"/>
    <cellStyle name="Ввод  8 8" xfId="19458" xr:uid="{3CEBAFA0-E516-4743-8FAA-1F8F436741DC}"/>
    <cellStyle name="Ввод  8 8 2" xfId="38995" xr:uid="{9DE257BA-0630-480E-8DD4-87EAF0F11949}"/>
    <cellStyle name="Ввод  8 9" xfId="19459" xr:uid="{2C72298A-61DB-4733-8856-1E879542729D}"/>
    <cellStyle name="Ввод  8 9 2" xfId="38996" xr:uid="{4F32CB21-ACD9-4D79-8FEC-1E09FCC7AD95}"/>
    <cellStyle name="Ввод  9" xfId="19460" xr:uid="{0167CE12-04F9-47AA-96F0-0D38901A9FBA}"/>
    <cellStyle name="Ввод  9 10" xfId="19461" xr:uid="{4EAECA95-9EE0-4292-A25F-0E470F95E961}"/>
    <cellStyle name="Ввод  9 10 2" xfId="38997" xr:uid="{6A5A19E4-B23B-488F-8336-039BF6FF2188}"/>
    <cellStyle name="Ввод  9 11" xfId="19462" xr:uid="{81EB9351-6459-4528-891E-E13E59C6AE42}"/>
    <cellStyle name="Ввод  9 11 2" xfId="38998" xr:uid="{127392BA-199E-4A8B-82BF-717570BBB462}"/>
    <cellStyle name="Ввод  9 12" xfId="19463" xr:uid="{A6780EDF-5B22-44AF-A24F-5D43C952EDEF}"/>
    <cellStyle name="Ввод  9 12 2" xfId="38999" xr:uid="{9CBD18FD-6125-4903-A620-0CF024EE45B7}"/>
    <cellStyle name="Ввод  9 13" xfId="19464" xr:uid="{3E80F37C-F470-48B7-94B7-7E97C2F89A8E}"/>
    <cellStyle name="Ввод  9 13 2" xfId="39000" xr:uid="{27E87929-CC69-4C36-9F24-5F75C9B9E89C}"/>
    <cellStyle name="Ввод  9 14" xfId="19465" xr:uid="{B6A19BF7-E118-4C5E-AA53-F12A1452B22D}"/>
    <cellStyle name="Ввод  9 14 2" xfId="39001" xr:uid="{4C85BA13-59E8-48BB-890D-6EB12554B0DF}"/>
    <cellStyle name="Ввод  9 15" xfId="19466" xr:uid="{1992C091-A8BC-4E21-8AD7-2C35C36E6E01}"/>
    <cellStyle name="Ввод  9 15 2" xfId="39002" xr:uid="{53CC3DA5-BB65-4D2E-821F-7F20385F581D}"/>
    <cellStyle name="Ввод  9 16" xfId="39003" xr:uid="{BE64A27F-FBBD-4CF6-9182-592419006296}"/>
    <cellStyle name="Ввод  9 2" xfId="19467" xr:uid="{77310501-CCBF-4050-B3C3-4EFE2BB2421B}"/>
    <cellStyle name="Ввод  9 2 2" xfId="39004" xr:uid="{95256211-CBE1-4834-90BD-4F9CF09C69C9}"/>
    <cellStyle name="Ввод  9 3" xfId="19468" xr:uid="{DA95D25E-CF8D-4A07-AEA5-E2B533D92455}"/>
    <cellStyle name="Ввод  9 3 2" xfId="39005" xr:uid="{D46082F0-FF6D-4220-85DB-4A5F0D5E7B71}"/>
    <cellStyle name="Ввод  9 4" xfId="19469" xr:uid="{B29C0540-1195-4464-8F53-8EF32C3E34E6}"/>
    <cellStyle name="Ввод  9 4 2" xfId="39006" xr:uid="{B4CAF337-637C-4AE3-BAE1-D2C094B2B0D4}"/>
    <cellStyle name="Ввод  9 5" xfId="19470" xr:uid="{3280D538-9BA9-4BB3-A3A8-923727A59289}"/>
    <cellStyle name="Ввод  9 5 2" xfId="39007" xr:uid="{ABE78DA0-C488-48CB-8C20-F3BBF54711F9}"/>
    <cellStyle name="Ввод  9 6" xfId="19471" xr:uid="{25958B7A-15AF-429C-91D0-ACBB39E7DA37}"/>
    <cellStyle name="Ввод  9 6 2" xfId="39008" xr:uid="{11B31D47-8419-4ED6-BD2D-759C2474F9CA}"/>
    <cellStyle name="Ввод  9 7" xfId="19472" xr:uid="{2B4F0EAD-4B79-4D0A-85BC-B7D1688292A4}"/>
    <cellStyle name="Ввод  9 7 2" xfId="39009" xr:uid="{7146CEB6-52AF-4616-8F83-44B03B013830}"/>
    <cellStyle name="Ввод  9 8" xfId="19473" xr:uid="{A618A5E5-C934-4B31-B306-2C2A1BFD9829}"/>
    <cellStyle name="Ввод  9 8 2" xfId="39010" xr:uid="{2E3B5884-CC63-4B4D-B520-A473178D6B1E}"/>
    <cellStyle name="Ввод  9 9" xfId="19474" xr:uid="{FE6897BB-9FC0-4245-AA81-E7843E88D8BD}"/>
    <cellStyle name="Ввод  9 9 2" xfId="39011" xr:uid="{3669C92F-35AE-4862-A3FF-DC8BBF5C6E0A}"/>
    <cellStyle name="Вывод" xfId="526" xr:uid="{4098014C-2B51-4599-BB92-CA1A6B1E764E}"/>
    <cellStyle name="Вывод 10" xfId="19475" xr:uid="{8C5C0AE4-2137-4287-BE03-46D86F29FABF}"/>
    <cellStyle name="Вывод 10 2" xfId="39012" xr:uid="{E7E82134-4921-49D2-910E-19F645329198}"/>
    <cellStyle name="Вывод 11" xfId="19476" xr:uid="{F9BFBDB5-AE0B-4367-A18F-6B3F69E3D22D}"/>
    <cellStyle name="Вывод 11 2" xfId="39013" xr:uid="{0694630F-0E0A-4F13-893E-C9D032AA2784}"/>
    <cellStyle name="Вывод 12" xfId="19477" xr:uid="{6B69AD3E-C565-4F22-BF40-2591A7752560}"/>
    <cellStyle name="Вывод 12 2" xfId="39014" xr:uid="{FFF75AB2-4E8C-4FEF-873E-3C5CDD5868FA}"/>
    <cellStyle name="Вывод 13" xfId="19478" xr:uid="{65B02D34-0462-45EB-81CD-F927DF686C8D}"/>
    <cellStyle name="Вывод 13 2" xfId="39015" xr:uid="{50ACB295-B2ED-4DCB-BEAD-AB0F03665D32}"/>
    <cellStyle name="Вывод 14" xfId="19479" xr:uid="{289F271E-65DA-4453-A487-DB6AA5EAF154}"/>
    <cellStyle name="Вывод 14 2" xfId="39016" xr:uid="{16B44EB7-45DB-4DD5-A2EC-BF94C0D6F5B3}"/>
    <cellStyle name="Вывод 15" xfId="19480" xr:uid="{CF60CE42-528D-4BF0-9C03-50D14E7A626F}"/>
    <cellStyle name="Вывод 15 2" xfId="39017" xr:uid="{1A90D685-EC31-4C04-BB09-A95DA34DCA1D}"/>
    <cellStyle name="Вывод 16" xfId="19481" xr:uid="{4C87AD8A-4B3F-4C4D-83C3-4E07E2F5AB82}"/>
    <cellStyle name="Вывод 16 2" xfId="39018" xr:uid="{2356B041-A0BF-4F38-AE65-93E22A47EC81}"/>
    <cellStyle name="Вывод 17" xfId="19482" xr:uid="{90C47362-F4D5-4EA6-A050-13110EBC5C2B}"/>
    <cellStyle name="Вывод 17 2" xfId="39019" xr:uid="{91006B2C-4645-434C-84CC-3143E4DEA945}"/>
    <cellStyle name="Вывод 18" xfId="19483" xr:uid="{26A2D2C7-267F-4301-8490-65E4F77357E5}"/>
    <cellStyle name="Вывод 18 2" xfId="39020" xr:uid="{8FA0DE72-2EA7-409B-BA86-8645DB6519DB}"/>
    <cellStyle name="Вывод 19" xfId="19484" xr:uid="{2F3DB518-5DFE-493B-9597-8537C0F8A9AD}"/>
    <cellStyle name="Вывод 19 2" xfId="39021" xr:uid="{EBB19019-C4A7-48CC-9487-65DCACF07D2A}"/>
    <cellStyle name="Вывод 2" xfId="19485" xr:uid="{F26C0A4D-E6E1-4E63-9DF7-4DC29932B393}"/>
    <cellStyle name="Вывод 2 10" xfId="19486" xr:uid="{DC490852-0B6B-4FEA-8145-A89B3DD6AADE}"/>
    <cellStyle name="Вывод 2 10 2" xfId="39022" xr:uid="{A3A5E8E9-90EA-4655-AFA1-66053DA54B39}"/>
    <cellStyle name="Вывод 2 11" xfId="19487" xr:uid="{06DC9A77-4472-4FE6-80C3-91F64B68C81E}"/>
    <cellStyle name="Вывод 2 11 2" xfId="39023" xr:uid="{CF2B08BC-C17B-42B8-9473-87C03857BEA4}"/>
    <cellStyle name="Вывод 2 12" xfId="19488" xr:uid="{521268C3-2B83-4B2C-ACC7-6943BDBD2F9F}"/>
    <cellStyle name="Вывод 2 12 2" xfId="39024" xr:uid="{107BC695-958F-41F3-ACA9-64EAD8616BCA}"/>
    <cellStyle name="Вывод 2 13" xfId="19489" xr:uid="{4158ABB3-EC5F-4673-B151-4058771B26F1}"/>
    <cellStyle name="Вывод 2 13 2" xfId="39025" xr:uid="{31B011C2-C09E-4D8C-AB88-8D06D1BD8397}"/>
    <cellStyle name="Вывод 2 14" xfId="19490" xr:uid="{27C6ECDF-A41F-4971-B783-60A6153162B2}"/>
    <cellStyle name="Вывод 2 14 2" xfId="39026" xr:uid="{8DD795E5-AA9B-44F7-86F8-A6B8B575F558}"/>
    <cellStyle name="Вывод 2 15" xfId="19491" xr:uid="{070B4287-327B-4102-BD13-6A3B1E97ABBF}"/>
    <cellStyle name="Вывод 2 15 2" xfId="39027" xr:uid="{2CC2CF9C-BF10-4FAF-88EE-86248C94356E}"/>
    <cellStyle name="Вывод 2 16" xfId="39028" xr:uid="{CC8C69F5-16E6-4BF3-84D7-D273F934BD80}"/>
    <cellStyle name="Вывод 2 2" xfId="19492" xr:uid="{70D2B98D-5A6B-40C3-B830-BD575D190F71}"/>
    <cellStyle name="Вывод 2 2 10" xfId="19493" xr:uid="{BE4A7907-ABFE-4DB6-8033-42F9B179832D}"/>
    <cellStyle name="Вывод 2 2 10 2" xfId="39029" xr:uid="{9092D030-677F-4F0A-B0E3-503A30BBCBF3}"/>
    <cellStyle name="Вывод 2 2 11" xfId="19494" xr:uid="{E00D7EC6-8223-4DCD-B8CA-E01F2FE7A551}"/>
    <cellStyle name="Вывод 2 2 11 2" xfId="39030" xr:uid="{0816910A-589D-40A3-A8DB-B1471CED4678}"/>
    <cellStyle name="Вывод 2 2 12" xfId="19495" xr:uid="{8074A494-EBB9-48B5-97AA-983B8EC743F6}"/>
    <cellStyle name="Вывод 2 2 12 2" xfId="39031" xr:uid="{EE7D3276-F24B-41C4-98C3-CC41AA7D5801}"/>
    <cellStyle name="Вывод 2 2 13" xfId="19496" xr:uid="{56DF542F-48C9-4AB0-BA2E-AA70AE66398F}"/>
    <cellStyle name="Вывод 2 2 13 2" xfId="39032" xr:uid="{39F20A38-10C4-41E7-B1B9-C01E0FC57848}"/>
    <cellStyle name="Вывод 2 2 14" xfId="19497" xr:uid="{B55775D3-B94F-40DB-98CB-3B53309E0C6B}"/>
    <cellStyle name="Вывод 2 2 14 2" xfId="39033" xr:uid="{E76E2DAE-04BB-4F08-B5C4-111E90178FE7}"/>
    <cellStyle name="Вывод 2 2 15" xfId="39034" xr:uid="{407BDB0F-FE2F-4C96-A417-8A13C5298184}"/>
    <cellStyle name="Вывод 2 2 2" xfId="19498" xr:uid="{48E4E1C9-1BFE-47EE-A9D3-C0577B11F89B}"/>
    <cellStyle name="Вывод 2 2 2 10" xfId="19499" xr:uid="{523D453D-5984-4352-B031-9B26043625F2}"/>
    <cellStyle name="Вывод 2 2 2 10 2" xfId="39035" xr:uid="{F62EE75A-61EE-4906-9A9A-B1E7FF5EA01C}"/>
    <cellStyle name="Вывод 2 2 2 11" xfId="19500" xr:uid="{F2192ED4-57EF-42E1-8961-381D23912702}"/>
    <cellStyle name="Вывод 2 2 2 11 2" xfId="39036" xr:uid="{738C4B69-8428-4882-96E4-BF32D1704627}"/>
    <cellStyle name="Вывод 2 2 2 12" xfId="19501" xr:uid="{068935E6-2450-45D4-AD6E-694DA334B26C}"/>
    <cellStyle name="Вывод 2 2 2 12 2" xfId="39037" xr:uid="{BBA8E217-806C-486D-9540-23D55910325F}"/>
    <cellStyle name="Вывод 2 2 2 13" xfId="19502" xr:uid="{27B25F7A-14E1-47FF-AB11-F5FDEAD16ED0}"/>
    <cellStyle name="Вывод 2 2 2 13 2" xfId="39038" xr:uid="{BF954EF3-5F62-4D99-8AFA-C7D09E9455CA}"/>
    <cellStyle name="Вывод 2 2 2 14" xfId="19503" xr:uid="{9DE8231A-12E6-4DB2-AB13-6C9E58D17C9F}"/>
    <cellStyle name="Вывод 2 2 2 14 2" xfId="39039" xr:uid="{5D591D00-1989-426E-B0D5-73B9228B8700}"/>
    <cellStyle name="Вывод 2 2 2 15" xfId="19504" xr:uid="{3DEF102F-7EE5-468C-BB07-DD994F238F59}"/>
    <cellStyle name="Вывод 2 2 2 15 2" xfId="39040" xr:uid="{673B99E8-DD0B-4F9C-A65C-AB06E2F99E03}"/>
    <cellStyle name="Вывод 2 2 2 16" xfId="39041" xr:uid="{3D36A386-617F-43D9-8CFE-DD08EA820FB7}"/>
    <cellStyle name="Вывод 2 2 2 2" xfId="19505" xr:uid="{C85550DE-440B-469C-9685-8E78287E1233}"/>
    <cellStyle name="Вывод 2 2 2 2 2" xfId="39042" xr:uid="{04FDC590-DD78-4BD1-A864-A1BA7172E10D}"/>
    <cellStyle name="Вывод 2 2 2 3" xfId="19506" xr:uid="{04C030F9-D6D5-4BD8-A45D-1A8F8B0FEE63}"/>
    <cellStyle name="Вывод 2 2 2 3 2" xfId="39043" xr:uid="{E3DE7BB4-EE3D-4986-8685-BAFBEE456991}"/>
    <cellStyle name="Вывод 2 2 2 4" xfId="19507" xr:uid="{6E275F9C-0D9E-428B-8B03-A8E85AB29B9B}"/>
    <cellStyle name="Вывод 2 2 2 4 2" xfId="39044" xr:uid="{6518C7AF-9264-468B-B7D2-3B91345EE996}"/>
    <cellStyle name="Вывод 2 2 2 5" xfId="19508" xr:uid="{4F172608-5846-433A-92CE-CAFEDEB65AFD}"/>
    <cellStyle name="Вывод 2 2 2 5 2" xfId="39045" xr:uid="{E89C187C-79B5-4B5D-9BC6-E5B921B968F6}"/>
    <cellStyle name="Вывод 2 2 2 6" xfId="19509" xr:uid="{D0887233-4A3E-4D09-9B66-12884AA05AAF}"/>
    <cellStyle name="Вывод 2 2 2 6 2" xfId="39046" xr:uid="{FCE1432F-DD4C-49E3-9F70-FBCA4AB08856}"/>
    <cellStyle name="Вывод 2 2 2 7" xfId="19510" xr:uid="{B5FA7E46-2AE2-4A9C-A108-A23F348B8E42}"/>
    <cellStyle name="Вывод 2 2 2 7 2" xfId="39047" xr:uid="{0FAE698C-D30A-4B8A-9D94-70D860CAB95A}"/>
    <cellStyle name="Вывод 2 2 2 8" xfId="19511" xr:uid="{6D26D4D5-1950-4A6B-9AA3-57DC52157FF2}"/>
    <cellStyle name="Вывод 2 2 2 8 2" xfId="39048" xr:uid="{CDB22661-7F1B-4314-BF51-B36952A9F665}"/>
    <cellStyle name="Вывод 2 2 2 9" xfId="19512" xr:uid="{E270EBAE-E5B4-4C7A-89F8-6080E1179FD1}"/>
    <cellStyle name="Вывод 2 2 2 9 2" xfId="39049" xr:uid="{0FCD886F-0C0A-4FDB-91DB-94534AD27E9D}"/>
    <cellStyle name="Вывод 2 2 3" xfId="19513" xr:uid="{3757411E-548F-4D77-A31C-BA990AE9A104}"/>
    <cellStyle name="Вывод 2 2 3 2" xfId="39050" xr:uid="{D9F265A4-132C-44FD-B423-F2F3325B5995}"/>
    <cellStyle name="Вывод 2 2 4" xfId="19514" xr:uid="{6D030E5C-F687-4AE0-9F39-7CEE73DA7705}"/>
    <cellStyle name="Вывод 2 2 4 2" xfId="39051" xr:uid="{7FD559CA-41B1-4C4A-90E6-5B7553A23C84}"/>
    <cellStyle name="Вывод 2 2 5" xfId="19515" xr:uid="{CD5C41D4-F4CF-4584-BEF4-5E2DD25FCFD4}"/>
    <cellStyle name="Вывод 2 2 5 2" xfId="39052" xr:uid="{05BF0B2A-3567-41E2-8A5B-7DBCE022BC26}"/>
    <cellStyle name="Вывод 2 2 6" xfId="19516" xr:uid="{E86D49CC-2474-4B3D-881D-9FB15F844C67}"/>
    <cellStyle name="Вывод 2 2 6 2" xfId="39053" xr:uid="{4EDFD30E-F688-4098-9CAD-06DB1822823A}"/>
    <cellStyle name="Вывод 2 2 7" xfId="19517" xr:uid="{E2A86BCE-78C7-4D33-B668-73B1928A913A}"/>
    <cellStyle name="Вывод 2 2 7 2" xfId="39054" xr:uid="{AAE32277-1C27-493D-AF2E-7AFB650D97F2}"/>
    <cellStyle name="Вывод 2 2 8" xfId="19518" xr:uid="{C5B4661D-C5D4-48D8-9DCA-9EFC408F628E}"/>
    <cellStyle name="Вывод 2 2 8 2" xfId="39055" xr:uid="{F922E9ED-3FA4-4A03-927B-49528B42065E}"/>
    <cellStyle name="Вывод 2 2 9" xfId="19519" xr:uid="{CD7CCA1B-2ABA-4C8A-BD91-BD2FE362576D}"/>
    <cellStyle name="Вывод 2 2 9 2" xfId="39056" xr:uid="{C897DE09-C8A7-46CA-BDC1-75C7BD325E68}"/>
    <cellStyle name="Вывод 2 3" xfId="19520" xr:uid="{0C01F25D-3699-4A48-A519-ED5011DA9327}"/>
    <cellStyle name="Вывод 2 3 10" xfId="19521" xr:uid="{AF0820FE-9AAE-4E77-B31D-2BE57FAC2A99}"/>
    <cellStyle name="Вывод 2 3 10 2" xfId="39057" xr:uid="{860B1CD4-FD36-4C2D-BF61-24743A7F49B4}"/>
    <cellStyle name="Вывод 2 3 11" xfId="19522" xr:uid="{64AEFE7C-1A27-40BF-BC1A-A003C4715C3A}"/>
    <cellStyle name="Вывод 2 3 11 2" xfId="39058" xr:uid="{34783862-E937-422F-8AF3-151880263221}"/>
    <cellStyle name="Вывод 2 3 12" xfId="19523" xr:uid="{AC207BC3-A96E-446D-955D-D151BDE611C0}"/>
    <cellStyle name="Вывод 2 3 12 2" xfId="39059" xr:uid="{42A4B99F-6F09-488A-B8D7-8512F8CBB5F3}"/>
    <cellStyle name="Вывод 2 3 13" xfId="19524" xr:uid="{04B686E0-6E31-4157-BE65-E72FF6326E37}"/>
    <cellStyle name="Вывод 2 3 13 2" xfId="39060" xr:uid="{60F516D5-FC97-4F1E-A7AC-60F2858B5523}"/>
    <cellStyle name="Вывод 2 3 14" xfId="19525" xr:uid="{7C02886D-DFE6-4CAD-9C73-3C3C10793F4C}"/>
    <cellStyle name="Вывод 2 3 14 2" xfId="39061" xr:uid="{BD7DF5A0-042E-46F8-B85A-30F48B521C4D}"/>
    <cellStyle name="Вывод 2 3 15" xfId="19526" xr:uid="{3E28D895-C2E1-4CAD-94DF-04354BDA60D2}"/>
    <cellStyle name="Вывод 2 3 15 2" xfId="39062" xr:uid="{51DB43B5-54B1-4411-BFD3-26667CE07BE0}"/>
    <cellStyle name="Вывод 2 3 16" xfId="39063" xr:uid="{E211BAAB-2736-44FE-B08A-1AA32019F4D2}"/>
    <cellStyle name="Вывод 2 3 2" xfId="19527" xr:uid="{AB71B09E-E84B-4432-8B57-EB8BC6BD6359}"/>
    <cellStyle name="Вывод 2 3 2 2" xfId="39064" xr:uid="{7192376E-6AEC-4C2D-8D04-7D656BC88E86}"/>
    <cellStyle name="Вывод 2 3 3" xfId="19528" xr:uid="{092FE486-07AD-4A88-BE57-4F7203C35C14}"/>
    <cellStyle name="Вывод 2 3 3 2" xfId="39065" xr:uid="{C632A98A-92FD-43FD-8369-AD3C0F44DC7F}"/>
    <cellStyle name="Вывод 2 3 4" xfId="19529" xr:uid="{45A92B75-6535-4B93-BBD5-F4F973EC6E21}"/>
    <cellStyle name="Вывод 2 3 4 2" xfId="39066" xr:uid="{01D88D30-8D40-4E9E-83DE-D3127D6E2502}"/>
    <cellStyle name="Вывод 2 3 5" xfId="19530" xr:uid="{6A5726B1-8F05-4A03-AC7C-F41AC757BD42}"/>
    <cellStyle name="Вывод 2 3 5 2" xfId="39067" xr:uid="{39F691C9-4248-4BD7-8145-653C5F0138A7}"/>
    <cellStyle name="Вывод 2 3 6" xfId="19531" xr:uid="{92E9C548-9266-427F-9535-47CBE58C7568}"/>
    <cellStyle name="Вывод 2 3 6 2" xfId="39068" xr:uid="{0E229262-9CDE-488B-BF4A-C4D9637AACEC}"/>
    <cellStyle name="Вывод 2 3 7" xfId="19532" xr:uid="{61DE0DC2-0976-4893-A392-A237B413265C}"/>
    <cellStyle name="Вывод 2 3 7 2" xfId="39069" xr:uid="{84481413-8E46-4077-9D89-A48B9E4D0A56}"/>
    <cellStyle name="Вывод 2 3 8" xfId="19533" xr:uid="{02F37E69-473D-45A5-BF05-D76A67550F18}"/>
    <cellStyle name="Вывод 2 3 8 2" xfId="39070" xr:uid="{7C9DD8C8-120C-4D84-B7E2-57650DAF1454}"/>
    <cellStyle name="Вывод 2 3 9" xfId="19534" xr:uid="{E45EBB54-0674-46A0-A592-1CE35D2DD63D}"/>
    <cellStyle name="Вывод 2 3 9 2" xfId="39071" xr:uid="{6C6552AE-284C-4648-A44F-FFC3DB8DBADE}"/>
    <cellStyle name="Вывод 2 4" xfId="19535" xr:uid="{0A4A87A3-89EC-4995-869C-FE8088558DDB}"/>
    <cellStyle name="Вывод 2 4 2" xfId="39072" xr:uid="{B076F182-7C47-4CF1-ACA7-FDD29ED45B17}"/>
    <cellStyle name="Вывод 2 5" xfId="19536" xr:uid="{DF520FEA-28E6-4632-9C8E-E3C86E1D4B04}"/>
    <cellStyle name="Вывод 2 5 2" xfId="39073" xr:uid="{42D2B0D1-3250-4E78-889C-8E4AF1137471}"/>
    <cellStyle name="Вывод 2 6" xfId="19537" xr:uid="{9DDB5755-1E0F-4660-A2A6-CC5341449F9C}"/>
    <cellStyle name="Вывод 2 6 2" xfId="39074" xr:uid="{689E07BC-A1F9-4A0C-99AC-8A6B8302B2FA}"/>
    <cellStyle name="Вывод 2 7" xfId="19538" xr:uid="{24319EA5-C2C0-4421-8269-793F0ED664C0}"/>
    <cellStyle name="Вывод 2 7 2" xfId="39075" xr:uid="{CC90FAB7-AE13-40B4-AB61-00727F514236}"/>
    <cellStyle name="Вывод 2 8" xfId="19539" xr:uid="{A1C3183A-BF2D-4171-B0FD-1532F5218C9A}"/>
    <cellStyle name="Вывод 2 8 2" xfId="39076" xr:uid="{12746BF9-1D5E-4C4E-96CD-C822DD00DB8F}"/>
    <cellStyle name="Вывод 2 9" xfId="19540" xr:uid="{CB3227DB-29AB-495A-9758-6F7D87FD8494}"/>
    <cellStyle name="Вывод 2 9 2" xfId="39077" xr:uid="{F401FA1D-427D-48A5-83A3-48FFBBF75C41}"/>
    <cellStyle name="Вывод 20" xfId="39078" xr:uid="{86C0D152-D4EC-4092-AE4D-A6A18886C00A}"/>
    <cellStyle name="Вывод 3" xfId="19541" xr:uid="{F56FC8A1-F2AD-479C-9466-62E6F661E24A}"/>
    <cellStyle name="Вывод 3 10" xfId="19542" xr:uid="{E9C5768A-1021-4E99-9084-C9050820AE88}"/>
    <cellStyle name="Вывод 3 10 2" xfId="39079" xr:uid="{68A61D9B-6073-45DE-B7B0-E455FEA06D4A}"/>
    <cellStyle name="Вывод 3 11" xfId="19543" xr:uid="{7AFB44F0-BB31-4CC5-AAE0-1D325BDB9414}"/>
    <cellStyle name="Вывод 3 11 2" xfId="39080" xr:uid="{1585E05F-E09E-455D-8956-FC6970BB8389}"/>
    <cellStyle name="Вывод 3 12" xfId="19544" xr:uid="{49770625-5EFF-4B5D-AE54-DDD5B7E5A17A}"/>
    <cellStyle name="Вывод 3 12 2" xfId="39081" xr:uid="{DDE37713-6944-4942-AC16-CD213327FCE5}"/>
    <cellStyle name="Вывод 3 13" xfId="19545" xr:uid="{43DFE419-9793-48DA-BB56-7D77CA886193}"/>
    <cellStyle name="Вывод 3 13 2" xfId="39082" xr:uid="{6E1B6665-941D-453C-825D-5F52280CD077}"/>
    <cellStyle name="Вывод 3 14" xfId="19546" xr:uid="{2A555B8C-1F48-4CED-9264-8A67540C4951}"/>
    <cellStyle name="Вывод 3 14 2" xfId="39083" xr:uid="{ADBF75D3-B79A-472E-84AF-3C185405B96A}"/>
    <cellStyle name="Вывод 3 15" xfId="19547" xr:uid="{141CCCE5-12B9-4E79-AA09-0B6885BCF130}"/>
    <cellStyle name="Вывод 3 15 2" xfId="39084" xr:uid="{58295DBC-607D-4B9A-B88D-669A9BF9BB0B}"/>
    <cellStyle name="Вывод 3 16" xfId="39085" xr:uid="{BC3848A0-9E86-4F81-90B1-9AC22A3F9EEA}"/>
    <cellStyle name="Вывод 3 2" xfId="19548" xr:uid="{712A425F-8E06-4F89-889D-15986FFC37CC}"/>
    <cellStyle name="Вывод 3 2 10" xfId="19549" xr:uid="{A62FB3F2-8C18-4286-B088-4B0F536571DD}"/>
    <cellStyle name="Вывод 3 2 10 2" xfId="39086" xr:uid="{2E6DCA0A-3E76-4F95-8513-A474C2526A22}"/>
    <cellStyle name="Вывод 3 2 11" xfId="19550" xr:uid="{698B9264-7359-43A0-954E-FECAC9E2E3A3}"/>
    <cellStyle name="Вывод 3 2 11 2" xfId="39087" xr:uid="{DAA2C85B-79D0-4C20-AE7B-236513C34898}"/>
    <cellStyle name="Вывод 3 2 12" xfId="19551" xr:uid="{584EDA61-62B8-4504-B1A4-5421A687282D}"/>
    <cellStyle name="Вывод 3 2 12 2" xfId="39088" xr:uid="{0DD50078-C49F-47B7-BA58-44DE771B272E}"/>
    <cellStyle name="Вывод 3 2 13" xfId="19552" xr:uid="{84546021-19CE-489F-B81C-A2536A5C5C05}"/>
    <cellStyle name="Вывод 3 2 13 2" xfId="39089" xr:uid="{9D51CE8E-DA45-4826-A698-735D0793EFD6}"/>
    <cellStyle name="Вывод 3 2 14" xfId="19553" xr:uid="{EACE2DE4-33E3-4604-B2E1-DAACBCC05D3E}"/>
    <cellStyle name="Вывод 3 2 14 2" xfId="39090" xr:uid="{943DB53A-9DE2-4CDB-BE1A-37A6222325EE}"/>
    <cellStyle name="Вывод 3 2 15" xfId="39091" xr:uid="{3D794652-7206-4676-BB8B-5D817B14B993}"/>
    <cellStyle name="Вывод 3 2 2" xfId="19554" xr:uid="{1148F798-8207-413E-89C2-9B06FB1BE405}"/>
    <cellStyle name="Вывод 3 2 2 10" xfId="19555" xr:uid="{25D19FBD-85A3-47E3-8901-C2B7005F655D}"/>
    <cellStyle name="Вывод 3 2 2 10 2" xfId="39092" xr:uid="{1181F876-35B8-4F3B-ABC3-49B8FBDD3D81}"/>
    <cellStyle name="Вывод 3 2 2 11" xfId="19556" xr:uid="{11BB19B3-A54A-498D-BA88-8269FE59B8D5}"/>
    <cellStyle name="Вывод 3 2 2 11 2" xfId="39093" xr:uid="{5F596F77-7FD7-48CE-AFE1-614E2317C479}"/>
    <cellStyle name="Вывод 3 2 2 12" xfId="19557" xr:uid="{A1D8816B-7AFD-42CB-900C-296E292176B4}"/>
    <cellStyle name="Вывод 3 2 2 12 2" xfId="39094" xr:uid="{18970625-6A75-4FB6-8303-0047D5622D4C}"/>
    <cellStyle name="Вывод 3 2 2 13" xfId="19558" xr:uid="{6E59CF14-FB01-4AF0-BF6A-4349185B0562}"/>
    <cellStyle name="Вывод 3 2 2 13 2" xfId="39095" xr:uid="{688C617D-4D2A-4C5F-9A8B-D0E00AE8A2A0}"/>
    <cellStyle name="Вывод 3 2 2 14" xfId="19559" xr:uid="{217FED54-22FD-44DB-8836-74BABF6BDB89}"/>
    <cellStyle name="Вывод 3 2 2 14 2" xfId="39096" xr:uid="{814BA358-1855-4CD8-B0FF-3D43ADCD6E1B}"/>
    <cellStyle name="Вывод 3 2 2 15" xfId="19560" xr:uid="{38B5538D-69B5-4482-81ED-B3F840886731}"/>
    <cellStyle name="Вывод 3 2 2 15 2" xfId="39097" xr:uid="{0270F347-25CB-4599-90D6-6E30F4D306D3}"/>
    <cellStyle name="Вывод 3 2 2 16" xfId="39098" xr:uid="{5B2F65FC-040E-42F1-8E04-EEDE6CABC497}"/>
    <cellStyle name="Вывод 3 2 2 2" xfId="19561" xr:uid="{2FB4DB7D-95AD-4E8B-BBB9-F4FF8CF591FB}"/>
    <cellStyle name="Вывод 3 2 2 2 2" xfId="39099" xr:uid="{B74D7E39-04B0-4934-BA18-4F4C0E96F4F1}"/>
    <cellStyle name="Вывод 3 2 2 3" xfId="19562" xr:uid="{870EFD78-B57E-40C9-AF9D-142F98E822D8}"/>
    <cellStyle name="Вывод 3 2 2 3 2" xfId="39100" xr:uid="{DBF68614-03DB-4254-8393-70B6B6281EA8}"/>
    <cellStyle name="Вывод 3 2 2 4" xfId="19563" xr:uid="{FEFDC462-26F2-4E13-AB10-68F3321084B6}"/>
    <cellStyle name="Вывод 3 2 2 4 2" xfId="39101" xr:uid="{3447FBA2-A6A6-4466-9EF2-0F0B99AEA307}"/>
    <cellStyle name="Вывод 3 2 2 5" xfId="19564" xr:uid="{91AFC278-15B5-48AE-A34B-C10CC791E5CF}"/>
    <cellStyle name="Вывод 3 2 2 5 2" xfId="39102" xr:uid="{EFAAE2BA-1D2D-46AB-ACF5-BE9855BA45CD}"/>
    <cellStyle name="Вывод 3 2 2 6" xfId="19565" xr:uid="{E4011FC3-57E9-423C-A9D0-741572FA9A38}"/>
    <cellStyle name="Вывод 3 2 2 6 2" xfId="39103" xr:uid="{4D6935EC-FD80-427B-A2D6-CB020F0426C1}"/>
    <cellStyle name="Вывод 3 2 2 7" xfId="19566" xr:uid="{F84B03F5-7631-4907-BEDF-5191841DC1EA}"/>
    <cellStyle name="Вывод 3 2 2 7 2" xfId="39104" xr:uid="{CA9C3127-675E-4EE3-A2DD-FAA64D109CCB}"/>
    <cellStyle name="Вывод 3 2 2 8" xfId="19567" xr:uid="{F23090F5-4EFE-4F4B-B578-12B1C0E2C282}"/>
    <cellStyle name="Вывод 3 2 2 8 2" xfId="39105" xr:uid="{DE4DF9D6-AF0E-4714-9318-68DA1B80BC25}"/>
    <cellStyle name="Вывод 3 2 2 9" xfId="19568" xr:uid="{24C55296-DB29-442E-B54E-D45E12875228}"/>
    <cellStyle name="Вывод 3 2 2 9 2" xfId="39106" xr:uid="{5767DBA4-49F3-4D60-83DD-47D6538803BF}"/>
    <cellStyle name="Вывод 3 2 3" xfId="19569" xr:uid="{35F0F846-A248-4312-B9D0-8F6A7ECD2CE0}"/>
    <cellStyle name="Вывод 3 2 3 2" xfId="39107" xr:uid="{6CF5CE83-2D37-4124-9FBC-25C0CF9125B6}"/>
    <cellStyle name="Вывод 3 2 4" xfId="19570" xr:uid="{7E367A51-F868-4ED3-BF60-57DC27DF78F7}"/>
    <cellStyle name="Вывод 3 2 4 2" xfId="39108" xr:uid="{799B53BB-0858-4D13-9F97-27FB7303E44D}"/>
    <cellStyle name="Вывод 3 2 5" xfId="19571" xr:uid="{7527683A-F23B-4DE9-9EC0-38877ACAC588}"/>
    <cellStyle name="Вывод 3 2 5 2" xfId="39109" xr:uid="{082ACB01-5E67-4C95-AA05-0048DF57CFB3}"/>
    <cellStyle name="Вывод 3 2 6" xfId="19572" xr:uid="{D534DC04-534E-46C0-A2E0-05939D374DBF}"/>
    <cellStyle name="Вывод 3 2 6 2" xfId="39110" xr:uid="{E1890932-D61E-443D-94E4-0EF89DF2593D}"/>
    <cellStyle name="Вывод 3 2 7" xfId="19573" xr:uid="{F05C3A85-85EC-4736-BF43-22D5E535D751}"/>
    <cellStyle name="Вывод 3 2 7 2" xfId="39111" xr:uid="{85F0EA1E-0D1C-4166-9F02-D8357726CB08}"/>
    <cellStyle name="Вывод 3 2 8" xfId="19574" xr:uid="{81A12C72-07A0-46FF-A40C-F8FE7897EDAB}"/>
    <cellStyle name="Вывод 3 2 8 2" xfId="39112" xr:uid="{E1BB9E25-D041-4673-B9B0-0881870F029D}"/>
    <cellStyle name="Вывод 3 2 9" xfId="19575" xr:uid="{585B3CC0-2C0E-485A-946C-E70276279A7D}"/>
    <cellStyle name="Вывод 3 2 9 2" xfId="39113" xr:uid="{EB69D9A8-FE9C-45A7-8552-D293B0FB5E8F}"/>
    <cellStyle name="Вывод 3 3" xfId="19576" xr:uid="{836FB793-0DDA-4846-9A52-396AA3D18484}"/>
    <cellStyle name="Вывод 3 3 10" xfId="19577" xr:uid="{3BC03AEF-11A6-4571-A97D-EEBACB38EF6F}"/>
    <cellStyle name="Вывод 3 3 10 2" xfId="39114" xr:uid="{5ACE8799-2601-4504-9A01-C1E03D033DB7}"/>
    <cellStyle name="Вывод 3 3 11" xfId="19578" xr:uid="{9BD643A6-9B10-4DE9-A527-C0F5F3C76C67}"/>
    <cellStyle name="Вывод 3 3 11 2" xfId="39115" xr:uid="{069308B5-7080-483A-B394-7DF601446B28}"/>
    <cellStyle name="Вывод 3 3 12" xfId="19579" xr:uid="{5D11908D-1360-4B0E-82B4-909267C886AF}"/>
    <cellStyle name="Вывод 3 3 12 2" xfId="39116" xr:uid="{51106061-96DC-406E-9A9B-897B84313D2B}"/>
    <cellStyle name="Вывод 3 3 13" xfId="19580" xr:uid="{0661DACA-D3D7-46A6-BA22-9ACEFEAA309B}"/>
    <cellStyle name="Вывод 3 3 13 2" xfId="39117" xr:uid="{DBD2FD51-101C-44CC-A45F-E8EAF50F7C84}"/>
    <cellStyle name="Вывод 3 3 14" xfId="19581" xr:uid="{6BAC5DC0-F7BE-49FA-8F2F-92EBB8621D5D}"/>
    <cellStyle name="Вывод 3 3 14 2" xfId="39118" xr:uid="{1C080B3D-23E4-4F22-87A1-89CF17DBEE54}"/>
    <cellStyle name="Вывод 3 3 15" xfId="19582" xr:uid="{C84C3194-3CFE-426C-929B-EE4CE556700E}"/>
    <cellStyle name="Вывод 3 3 15 2" xfId="39119" xr:uid="{8584A17A-4211-41B2-ACC2-C5094DE307FA}"/>
    <cellStyle name="Вывод 3 3 16" xfId="39120" xr:uid="{348F4239-2CF6-405D-8694-A83DF2A42061}"/>
    <cellStyle name="Вывод 3 3 2" xfId="19583" xr:uid="{497D3EDF-02C4-4B3F-91B8-64E2F0D820C0}"/>
    <cellStyle name="Вывод 3 3 2 2" xfId="39121" xr:uid="{2ABD93D1-566C-4112-AC5A-7E03441940A3}"/>
    <cellStyle name="Вывод 3 3 3" xfId="19584" xr:uid="{649B5334-E7BC-4B93-BD0A-FBA3509025A1}"/>
    <cellStyle name="Вывод 3 3 3 2" xfId="39122" xr:uid="{D314B9E5-5AF4-4B0C-A242-CAADA54EA2FC}"/>
    <cellStyle name="Вывод 3 3 4" xfId="19585" xr:uid="{981B368F-148B-4D93-99C4-A1AA8AF8F798}"/>
    <cellStyle name="Вывод 3 3 4 2" xfId="39123" xr:uid="{B5BBF00F-ACE5-4A33-91B3-A46C5EFB8A91}"/>
    <cellStyle name="Вывод 3 3 5" xfId="19586" xr:uid="{4D19BE47-A0AD-41BB-9AE6-AF60341B9B8A}"/>
    <cellStyle name="Вывод 3 3 5 2" xfId="39124" xr:uid="{A6F7EF40-55BA-4A10-85DE-3BCA42438B6F}"/>
    <cellStyle name="Вывод 3 3 6" xfId="19587" xr:uid="{759D7DAF-6465-4CFA-9FC6-52D7B272B06E}"/>
    <cellStyle name="Вывод 3 3 6 2" xfId="39125" xr:uid="{884FFB13-2C9D-4834-9672-0F4CE7D894E0}"/>
    <cellStyle name="Вывод 3 3 7" xfId="19588" xr:uid="{94333910-6EE0-4556-9C80-CFB6F7F17E02}"/>
    <cellStyle name="Вывод 3 3 7 2" xfId="39126" xr:uid="{0B9628A4-2175-4C97-8247-D44FB490FCC1}"/>
    <cellStyle name="Вывод 3 3 8" xfId="19589" xr:uid="{24D3E27E-12ED-498F-AC07-4A150B6E6ABC}"/>
    <cellStyle name="Вывод 3 3 8 2" xfId="39127" xr:uid="{6D624601-C332-4991-AF5F-1DF6EA694AD0}"/>
    <cellStyle name="Вывод 3 3 9" xfId="19590" xr:uid="{1195A940-6D38-4C19-BB47-B464EC3F477B}"/>
    <cellStyle name="Вывод 3 3 9 2" xfId="39128" xr:uid="{4C5E3A35-A7B2-4170-8741-FAF0CEC54C34}"/>
    <cellStyle name="Вывод 3 4" xfId="19591" xr:uid="{BC675780-B44D-4C3F-ACF3-510A6D5ECABF}"/>
    <cellStyle name="Вывод 3 4 2" xfId="39129" xr:uid="{E9140517-2DC9-4822-8AE4-770F65ABC6E8}"/>
    <cellStyle name="Вывод 3 5" xfId="19592" xr:uid="{FD6F7B64-8ACE-4884-A853-634EBBF8FCBA}"/>
    <cellStyle name="Вывод 3 5 2" xfId="39130" xr:uid="{F35B3165-98DE-4B92-9D89-1976F9066C3C}"/>
    <cellStyle name="Вывод 3 6" xfId="19593" xr:uid="{218D79CA-0BE4-4EED-A04E-2B74E8EB40E2}"/>
    <cellStyle name="Вывод 3 6 2" xfId="39131" xr:uid="{1B998D92-B4C4-4A1C-B634-9E82E241DD57}"/>
    <cellStyle name="Вывод 3 7" xfId="19594" xr:uid="{C643193D-C4C3-450C-AB6A-92A33147361A}"/>
    <cellStyle name="Вывод 3 7 2" xfId="39132" xr:uid="{4C0DAAB6-3172-4787-9AC2-47E82872B607}"/>
    <cellStyle name="Вывод 3 8" xfId="19595" xr:uid="{AFE9FD83-D849-4FEA-9787-F249162C51C3}"/>
    <cellStyle name="Вывод 3 8 2" xfId="39133" xr:uid="{9B8AE0EA-B461-443C-905A-05559B1C6B86}"/>
    <cellStyle name="Вывод 3 9" xfId="19596" xr:uid="{33FF4AB5-42FB-4DC8-B371-24D7366C0206}"/>
    <cellStyle name="Вывод 3 9 2" xfId="39134" xr:uid="{585EE9F4-7D44-407E-A80D-46D709A766F1}"/>
    <cellStyle name="Вывод 4" xfId="19597" xr:uid="{72807E67-F365-4070-9D32-75255E9ECFB1}"/>
    <cellStyle name="Вывод 4 10" xfId="19598" xr:uid="{8E301953-789D-4BA1-A6EC-C9F80E21291F}"/>
    <cellStyle name="Вывод 4 10 2" xfId="39135" xr:uid="{3AA3E288-5A7C-469A-B2A0-9AE00988660D}"/>
    <cellStyle name="Вывод 4 11" xfId="19599" xr:uid="{94CBED23-7FF8-4AE8-9847-92FB23E1F385}"/>
    <cellStyle name="Вывод 4 11 2" xfId="39136" xr:uid="{5EA4413D-2313-49A7-96F2-9673C07E57DF}"/>
    <cellStyle name="Вывод 4 12" xfId="19600" xr:uid="{DD9D2D03-4A26-4C5D-98CC-D016632F80C4}"/>
    <cellStyle name="Вывод 4 12 2" xfId="39137" xr:uid="{A5F93F5E-B700-4B09-93B7-181AA4F3D4BE}"/>
    <cellStyle name="Вывод 4 13" xfId="19601" xr:uid="{07E2BECF-9893-41E9-8085-44F9367279B9}"/>
    <cellStyle name="Вывод 4 13 2" xfId="39138" xr:uid="{636A9A54-D529-4406-A9B6-55AEB5393F62}"/>
    <cellStyle name="Вывод 4 14" xfId="19602" xr:uid="{0FCF5BE9-D2AB-4D0F-B652-C9BD61222561}"/>
    <cellStyle name="Вывод 4 14 2" xfId="39139" xr:uid="{65BD57CE-2189-4D6D-8F13-C7AC8FDDA390}"/>
    <cellStyle name="Вывод 4 15" xfId="19603" xr:uid="{51EF634C-9233-4056-A94D-85A233EBF498}"/>
    <cellStyle name="Вывод 4 15 2" xfId="39140" xr:uid="{17425DFC-353D-4197-B5EC-E25A6D454D17}"/>
    <cellStyle name="Вывод 4 16" xfId="39141" xr:uid="{D0A6B4CE-C15B-43A5-A764-6ADD0F98BB3B}"/>
    <cellStyle name="Вывод 4 2" xfId="19604" xr:uid="{FFBCD063-F721-4AC4-9389-515A9431CDF7}"/>
    <cellStyle name="Вывод 4 2 10" xfId="19605" xr:uid="{63C21639-DD6E-4806-A351-D34B4CE79AA0}"/>
    <cellStyle name="Вывод 4 2 10 2" xfId="39142" xr:uid="{6BF7AA87-B467-4831-8964-54DE047DBA0A}"/>
    <cellStyle name="Вывод 4 2 11" xfId="19606" xr:uid="{41B754CC-E931-4658-B0DF-6DF6294F063C}"/>
    <cellStyle name="Вывод 4 2 11 2" xfId="39143" xr:uid="{69DF28E9-977C-4CDD-98E5-150B50828F19}"/>
    <cellStyle name="Вывод 4 2 12" xfId="19607" xr:uid="{08D8AEE1-A651-4F87-88B4-271CD6E4FE86}"/>
    <cellStyle name="Вывод 4 2 12 2" xfId="39144" xr:uid="{48635E3A-729D-4F19-8B55-E864CB913101}"/>
    <cellStyle name="Вывод 4 2 13" xfId="19608" xr:uid="{51CBEB36-B483-4DE2-820A-0B6A58CFEF67}"/>
    <cellStyle name="Вывод 4 2 13 2" xfId="39145" xr:uid="{270DEB10-B103-4358-998D-540666F54961}"/>
    <cellStyle name="Вывод 4 2 14" xfId="19609" xr:uid="{D5F8BC83-8C62-4083-AF1F-892F11F944F7}"/>
    <cellStyle name="Вывод 4 2 14 2" xfId="39146" xr:uid="{15911D94-17A4-4E3F-8F95-8CFB5269616C}"/>
    <cellStyle name="Вывод 4 2 15" xfId="39147" xr:uid="{5ECC5C5C-F74A-429D-861E-735527BE7F6F}"/>
    <cellStyle name="Вывод 4 2 2" xfId="19610" xr:uid="{490353DA-850F-4A16-AFDC-649618807220}"/>
    <cellStyle name="Вывод 4 2 2 10" xfId="19611" xr:uid="{D7607C3E-48ED-41AC-B004-44D957100C4E}"/>
    <cellStyle name="Вывод 4 2 2 10 2" xfId="39148" xr:uid="{21CAB430-A20C-4D65-8D50-33D6A0509845}"/>
    <cellStyle name="Вывод 4 2 2 11" xfId="19612" xr:uid="{3A8B819D-3710-4A4F-BE26-EC02C90F3525}"/>
    <cellStyle name="Вывод 4 2 2 11 2" xfId="39149" xr:uid="{F54F847E-4ECA-4399-A612-587C7BD3EF6B}"/>
    <cellStyle name="Вывод 4 2 2 12" xfId="19613" xr:uid="{1662AF25-1D11-4213-89F0-8D8DED24FC07}"/>
    <cellStyle name="Вывод 4 2 2 12 2" xfId="39150" xr:uid="{5BC30185-C067-409A-98CF-0A79EFD929C6}"/>
    <cellStyle name="Вывод 4 2 2 13" xfId="19614" xr:uid="{766A79AA-1891-4B3A-9AD4-B0C2CA1C7356}"/>
    <cellStyle name="Вывод 4 2 2 13 2" xfId="39151" xr:uid="{80DC36BE-3534-47AA-8A0C-9FF5E1467E11}"/>
    <cellStyle name="Вывод 4 2 2 14" xfId="19615" xr:uid="{40CC716C-8C21-42D8-98DE-AFE65ECA9B9B}"/>
    <cellStyle name="Вывод 4 2 2 14 2" xfId="39152" xr:uid="{AF57C0F3-CFC6-4F87-AE05-409AB251C5E4}"/>
    <cellStyle name="Вывод 4 2 2 15" xfId="19616" xr:uid="{D213EDF1-7E62-4E3E-9953-15149681C522}"/>
    <cellStyle name="Вывод 4 2 2 15 2" xfId="39153" xr:uid="{17A41D02-D5B6-44DC-911D-F55631169108}"/>
    <cellStyle name="Вывод 4 2 2 16" xfId="39154" xr:uid="{1B337C65-B531-45CB-A851-F42DC81F8E8D}"/>
    <cellStyle name="Вывод 4 2 2 2" xfId="19617" xr:uid="{B8A3AAAE-7B13-4C11-8E5E-AC125DE047F8}"/>
    <cellStyle name="Вывод 4 2 2 2 2" xfId="39155" xr:uid="{D81E824E-FAA9-4CB7-BBA4-D393B36769B5}"/>
    <cellStyle name="Вывод 4 2 2 3" xfId="19618" xr:uid="{25BB6CB1-6217-4154-AE0A-9FB15C6FF942}"/>
    <cellStyle name="Вывод 4 2 2 3 2" xfId="39156" xr:uid="{5D34F83D-7AF3-4342-AA26-688C99947CA7}"/>
    <cellStyle name="Вывод 4 2 2 4" xfId="19619" xr:uid="{E63957FA-DB0D-413D-990E-DC4683214DC6}"/>
    <cellStyle name="Вывод 4 2 2 4 2" xfId="39157" xr:uid="{7AADB692-0715-4784-9D92-DD19207BCB1D}"/>
    <cellStyle name="Вывод 4 2 2 5" xfId="19620" xr:uid="{209224C2-0819-484A-9A0D-3F63F72CA9F3}"/>
    <cellStyle name="Вывод 4 2 2 5 2" xfId="39158" xr:uid="{82F1BABD-C016-42EB-81E4-890A5B51DC02}"/>
    <cellStyle name="Вывод 4 2 2 6" xfId="19621" xr:uid="{4E5B06D7-2429-431E-A31D-06837DA7F634}"/>
    <cellStyle name="Вывод 4 2 2 6 2" xfId="39159" xr:uid="{41817F49-B106-4E9B-9947-39072F6F7F97}"/>
    <cellStyle name="Вывод 4 2 2 7" xfId="19622" xr:uid="{3B07B821-54BF-4A2C-B899-7A42906C0F42}"/>
    <cellStyle name="Вывод 4 2 2 7 2" xfId="39160" xr:uid="{96C3332F-3DEA-4D5D-A733-4C6ADD8B0D7F}"/>
    <cellStyle name="Вывод 4 2 2 8" xfId="19623" xr:uid="{161D9FAB-546E-4ADA-9608-3F41001E1017}"/>
    <cellStyle name="Вывод 4 2 2 8 2" xfId="39161" xr:uid="{DF13DEB1-4B33-47B6-8F3C-D5D84343185A}"/>
    <cellStyle name="Вывод 4 2 2 9" xfId="19624" xr:uid="{B0FD34BB-4992-4A14-8003-1D7EA7B1B77E}"/>
    <cellStyle name="Вывод 4 2 2 9 2" xfId="39162" xr:uid="{CD8CAE04-20EB-416A-BD6A-24462B75C2B5}"/>
    <cellStyle name="Вывод 4 2 3" xfId="19625" xr:uid="{F781E1DF-7001-49DB-8365-5B4C7D222779}"/>
    <cellStyle name="Вывод 4 2 3 2" xfId="39163" xr:uid="{B43438E3-C513-4C6C-80EB-B3EC07483BB0}"/>
    <cellStyle name="Вывод 4 2 4" xfId="19626" xr:uid="{5C55ADAD-A504-4AC0-B753-697AE7CCAC08}"/>
    <cellStyle name="Вывод 4 2 4 2" xfId="39164" xr:uid="{4ABCF35A-FB77-4107-8FF8-B47FEAF18945}"/>
    <cellStyle name="Вывод 4 2 5" xfId="19627" xr:uid="{75C5A220-C713-4CA7-BD49-E251CEEF6D3E}"/>
    <cellStyle name="Вывод 4 2 5 2" xfId="39165" xr:uid="{318A5737-3C8F-4690-84F9-B3CDC9056292}"/>
    <cellStyle name="Вывод 4 2 6" xfId="19628" xr:uid="{97CAA09C-B218-4F51-9030-9D4F2F89980F}"/>
    <cellStyle name="Вывод 4 2 6 2" xfId="39166" xr:uid="{7C7B7018-9DF9-4CEF-AB99-2066809CC44D}"/>
    <cellStyle name="Вывод 4 2 7" xfId="19629" xr:uid="{54310EB0-5B24-4942-9731-FE6BD22F61B2}"/>
    <cellStyle name="Вывод 4 2 7 2" xfId="39167" xr:uid="{CB84846F-A009-4E98-AFBE-6296C0249936}"/>
    <cellStyle name="Вывод 4 2 8" xfId="19630" xr:uid="{8A485F98-241B-4886-A97B-CA24B94D180A}"/>
    <cellStyle name="Вывод 4 2 8 2" xfId="39168" xr:uid="{5CB94911-517B-4F17-99C2-FFD9F9F4C10A}"/>
    <cellStyle name="Вывод 4 2 9" xfId="19631" xr:uid="{302949BF-D1DC-4523-A92D-C069CB17E87C}"/>
    <cellStyle name="Вывод 4 2 9 2" xfId="39169" xr:uid="{4B802555-C654-4668-B33D-C95952B44F0E}"/>
    <cellStyle name="Вывод 4 3" xfId="19632" xr:uid="{7C8AE2A1-F66C-4807-9AE8-EA279306DB84}"/>
    <cellStyle name="Вывод 4 3 10" xfId="19633" xr:uid="{9E141514-52D1-4DC8-AD2D-817005D632FA}"/>
    <cellStyle name="Вывод 4 3 10 2" xfId="39170" xr:uid="{E6CE16C8-499F-4ACD-A711-6BBCCDED26EC}"/>
    <cellStyle name="Вывод 4 3 11" xfId="19634" xr:uid="{D04791BC-608A-4CFA-BCD8-50CA4A755D2D}"/>
    <cellStyle name="Вывод 4 3 11 2" xfId="39171" xr:uid="{391FFB6F-63EB-46BC-91BE-B889E599B869}"/>
    <cellStyle name="Вывод 4 3 12" xfId="19635" xr:uid="{1434B4EA-D9EB-4805-9080-725ED05A4A1F}"/>
    <cellStyle name="Вывод 4 3 12 2" xfId="39172" xr:uid="{C8EB25BE-493A-4111-A2A3-FB46235336AC}"/>
    <cellStyle name="Вывод 4 3 13" xfId="19636" xr:uid="{73039226-FFF1-4345-9066-B3EFAC051F98}"/>
    <cellStyle name="Вывод 4 3 13 2" xfId="39173" xr:uid="{606AFD03-D22C-4CB3-A5E2-76C1820651E6}"/>
    <cellStyle name="Вывод 4 3 14" xfId="19637" xr:uid="{A3C1EB6B-C562-4263-9E57-D2B56C49A1FE}"/>
    <cellStyle name="Вывод 4 3 14 2" xfId="39174" xr:uid="{BE6F57FA-DEBC-46E8-BA5F-3275E254C54B}"/>
    <cellStyle name="Вывод 4 3 15" xfId="19638" xr:uid="{FF34F76E-778E-4EA0-89EC-B78532A01C3F}"/>
    <cellStyle name="Вывод 4 3 15 2" xfId="39175" xr:uid="{297AC64D-87EB-4CA6-AA60-348F1D647D34}"/>
    <cellStyle name="Вывод 4 3 16" xfId="39176" xr:uid="{AF5BDD42-B361-4D87-AF9C-4659497CEDFC}"/>
    <cellStyle name="Вывод 4 3 2" xfId="19639" xr:uid="{4EEFF716-F3C9-4B3F-B5AF-DEC5EF290AA7}"/>
    <cellStyle name="Вывод 4 3 2 2" xfId="39177" xr:uid="{AA0D49F3-4B7E-44BB-AD20-EF1099C8C639}"/>
    <cellStyle name="Вывод 4 3 3" xfId="19640" xr:uid="{095510DB-02D9-42F9-9438-362727A36B44}"/>
    <cellStyle name="Вывод 4 3 3 2" xfId="39178" xr:uid="{AEE0093C-E0A8-40E6-B019-09C6A46928E2}"/>
    <cellStyle name="Вывод 4 3 4" xfId="19641" xr:uid="{EC1F2FAF-308F-4D85-BC05-CD60938F6EF9}"/>
    <cellStyle name="Вывод 4 3 4 2" xfId="39179" xr:uid="{EA11114C-EA8B-48B5-8F67-DC299D5F3095}"/>
    <cellStyle name="Вывод 4 3 5" xfId="19642" xr:uid="{48A37E82-A196-4992-9F37-E23292F491F6}"/>
    <cellStyle name="Вывод 4 3 5 2" xfId="39180" xr:uid="{4C7C6A26-D2B0-42B4-AC4A-43DB97C45697}"/>
    <cellStyle name="Вывод 4 3 6" xfId="19643" xr:uid="{A8BE5B22-7ECC-473E-BB50-261BEB5BEF6F}"/>
    <cellStyle name="Вывод 4 3 6 2" xfId="39181" xr:uid="{04B70281-8495-48CC-9B56-6E32D6687980}"/>
    <cellStyle name="Вывод 4 3 7" xfId="19644" xr:uid="{2D1CA7C4-EC94-4BED-815F-2826874EAFDF}"/>
    <cellStyle name="Вывод 4 3 7 2" xfId="39182" xr:uid="{481B8F6A-46FB-452C-A854-44DF6A7965A9}"/>
    <cellStyle name="Вывод 4 3 8" xfId="19645" xr:uid="{39910C46-A519-41CB-A52A-C5FB9BC1765A}"/>
    <cellStyle name="Вывод 4 3 8 2" xfId="39183" xr:uid="{258B553A-118F-4CF8-A17B-7957CC3E6B59}"/>
    <cellStyle name="Вывод 4 3 9" xfId="19646" xr:uid="{C9DBC499-8308-4C67-9B4C-0A47E41BC042}"/>
    <cellStyle name="Вывод 4 3 9 2" xfId="39184" xr:uid="{F1373533-365C-4EDD-9DE2-5D780E5BC44B}"/>
    <cellStyle name="Вывод 4 4" xfId="19647" xr:uid="{098217D5-2FCE-41A3-8D4F-A753F02C5AEB}"/>
    <cellStyle name="Вывод 4 4 2" xfId="39185" xr:uid="{D70F1CB8-C593-4439-AFEA-6702F01EFE21}"/>
    <cellStyle name="Вывод 4 5" xfId="19648" xr:uid="{700295DE-D4D9-41A0-9EEF-0DAB1D498A74}"/>
    <cellStyle name="Вывод 4 5 2" xfId="39186" xr:uid="{D5EAAF9A-1F85-410F-8393-C21D36B3B433}"/>
    <cellStyle name="Вывод 4 6" xfId="19649" xr:uid="{F7BA5372-12EC-46F1-B4E7-1CED31B42E60}"/>
    <cellStyle name="Вывод 4 6 2" xfId="39187" xr:uid="{01BC2CB3-B0AA-4E57-9BE7-8C0C2FD07299}"/>
    <cellStyle name="Вывод 4 7" xfId="19650" xr:uid="{B47984D7-6DFB-4051-91C7-46A93463DF74}"/>
    <cellStyle name="Вывод 4 7 2" xfId="39188" xr:uid="{FA70F4EB-5916-47A6-9FC4-0F7A84E1CE86}"/>
    <cellStyle name="Вывод 4 8" xfId="19651" xr:uid="{14803B54-9C4F-40AC-ACF6-E3260F35ACDB}"/>
    <cellStyle name="Вывод 4 8 2" xfId="39189" xr:uid="{A51AA61F-A6C2-48A1-A017-258B555216DA}"/>
    <cellStyle name="Вывод 4 9" xfId="19652" xr:uid="{27A7352F-356E-4C15-954A-327B785241C9}"/>
    <cellStyle name="Вывод 4 9 2" xfId="39190" xr:uid="{8D2A7857-A485-4AD4-9D09-ACE2ED01A62A}"/>
    <cellStyle name="Вывод 5" xfId="19653" xr:uid="{E4DA1605-5739-404D-9415-F77866084BB7}"/>
    <cellStyle name="Вывод 5 10" xfId="19654" xr:uid="{8106941D-2D75-482C-93B2-80493D1DF7BA}"/>
    <cellStyle name="Вывод 5 10 2" xfId="39191" xr:uid="{8EE05D0C-826D-4CAD-81A5-0A1DB46CA1D0}"/>
    <cellStyle name="Вывод 5 11" xfId="19655" xr:uid="{1D096DB5-9925-41E1-BFAC-557BFD9FD07A}"/>
    <cellStyle name="Вывод 5 11 2" xfId="39192" xr:uid="{50C90051-35A1-48FC-A847-E8ADD5E0F67E}"/>
    <cellStyle name="Вывод 5 12" xfId="19656" xr:uid="{5BD0B6A1-367A-494B-BEB9-372796DBA919}"/>
    <cellStyle name="Вывод 5 12 2" xfId="39193" xr:uid="{1D10E1EC-5E33-4E12-A6C7-C83232CB827C}"/>
    <cellStyle name="Вывод 5 13" xfId="19657" xr:uid="{0484FF1E-AF16-4F92-9E09-85E4657992BB}"/>
    <cellStyle name="Вывод 5 13 2" xfId="39194" xr:uid="{41C3906C-9B9F-4B96-9F3D-D8EFEE5EBC62}"/>
    <cellStyle name="Вывод 5 14" xfId="19658" xr:uid="{B2BAD1DC-0419-4038-9435-5E5B4415290F}"/>
    <cellStyle name="Вывод 5 14 2" xfId="39195" xr:uid="{0AA5AE8B-0827-48A7-978F-A547829BBDB6}"/>
    <cellStyle name="Вывод 5 15" xfId="19659" xr:uid="{EB8A06EC-A9F7-486C-B865-493D3A3A67B6}"/>
    <cellStyle name="Вывод 5 15 2" xfId="39196" xr:uid="{A227B7B8-07EF-4873-94FB-D0CCD07B6CFE}"/>
    <cellStyle name="Вывод 5 16" xfId="39197" xr:uid="{5999B06B-BE00-4E92-AB8C-0A3B5CD5CB6A}"/>
    <cellStyle name="Вывод 5 2" xfId="19660" xr:uid="{FD7B2031-4734-4ABC-97E8-6D3EF6BE0228}"/>
    <cellStyle name="Вывод 5 2 10" xfId="19661" xr:uid="{6989D200-00B3-470F-A1FB-F4C23D17C4F7}"/>
    <cellStyle name="Вывод 5 2 10 2" xfId="39198" xr:uid="{14D97E9F-ECDB-4D0D-87B7-5D6E73BD4A35}"/>
    <cellStyle name="Вывод 5 2 11" xfId="19662" xr:uid="{DD350E6D-66F4-4B53-A98E-3FB1BFF8C45D}"/>
    <cellStyle name="Вывод 5 2 11 2" xfId="39199" xr:uid="{021BF255-5424-45D1-934D-7B8641A491AA}"/>
    <cellStyle name="Вывод 5 2 12" xfId="19663" xr:uid="{AEEBFDC0-ABEB-4FF9-AF67-A655C301C8C2}"/>
    <cellStyle name="Вывод 5 2 12 2" xfId="39200" xr:uid="{F238659F-827A-458D-ABC8-774ED5F32826}"/>
    <cellStyle name="Вывод 5 2 13" xfId="19664" xr:uid="{5C0A7A6D-ECCC-44B5-B789-D56FE8E89195}"/>
    <cellStyle name="Вывод 5 2 13 2" xfId="39201" xr:uid="{39D4F2EC-79AF-499A-B146-7744EB4BE0D9}"/>
    <cellStyle name="Вывод 5 2 14" xfId="19665" xr:uid="{CFD2B351-8841-4E4A-BAC9-23A212C87397}"/>
    <cellStyle name="Вывод 5 2 14 2" xfId="39202" xr:uid="{4A5617FC-1205-432A-B3B4-34A5A6BC29C9}"/>
    <cellStyle name="Вывод 5 2 15" xfId="39203" xr:uid="{353BC650-4C56-4799-B62B-46F7401995FF}"/>
    <cellStyle name="Вывод 5 2 2" xfId="19666" xr:uid="{3BDCFE35-FA1D-443C-BA2B-DDB990B6DFC9}"/>
    <cellStyle name="Вывод 5 2 2 10" xfId="19667" xr:uid="{A5788FA6-C46B-45E0-8B5B-0FF77511AC4B}"/>
    <cellStyle name="Вывод 5 2 2 10 2" xfId="39204" xr:uid="{58873920-A42A-4251-8DD8-C19534B93D57}"/>
    <cellStyle name="Вывод 5 2 2 11" xfId="19668" xr:uid="{9A1FFEBA-0B01-46DE-829B-97DE00A9ECD0}"/>
    <cellStyle name="Вывод 5 2 2 11 2" xfId="39205" xr:uid="{28C30143-1AED-450D-8270-8E2CE20BA556}"/>
    <cellStyle name="Вывод 5 2 2 12" xfId="19669" xr:uid="{26716AD3-550D-4729-B161-281A691EC260}"/>
    <cellStyle name="Вывод 5 2 2 12 2" xfId="39206" xr:uid="{6989CA48-AA1A-4932-86A1-86E602BB423D}"/>
    <cellStyle name="Вывод 5 2 2 13" xfId="19670" xr:uid="{A8C532C4-153B-41E4-8543-3A01F126C27D}"/>
    <cellStyle name="Вывод 5 2 2 13 2" xfId="39207" xr:uid="{CEF12685-728A-4AD9-B487-E584E67D08F8}"/>
    <cellStyle name="Вывод 5 2 2 14" xfId="19671" xr:uid="{20E5E52A-BE08-4F3E-B438-7413C8A0C27F}"/>
    <cellStyle name="Вывод 5 2 2 14 2" xfId="39208" xr:uid="{2084B2C3-34CD-4E67-B2CB-86107E55BBAA}"/>
    <cellStyle name="Вывод 5 2 2 15" xfId="19672" xr:uid="{66270ADC-9C33-4CD6-AD76-DA5BCF61F3A0}"/>
    <cellStyle name="Вывод 5 2 2 15 2" xfId="39209" xr:uid="{CEEF8534-5F60-45E6-850A-A705C5D52BC5}"/>
    <cellStyle name="Вывод 5 2 2 16" xfId="39210" xr:uid="{9640781B-69B4-43AC-BA25-74F87004963B}"/>
    <cellStyle name="Вывод 5 2 2 2" xfId="19673" xr:uid="{42756E01-E90E-4BE4-9580-35DD3C5647AD}"/>
    <cellStyle name="Вывод 5 2 2 2 2" xfId="39211" xr:uid="{F7DB646A-5432-48B6-A1E9-554411FF57F5}"/>
    <cellStyle name="Вывод 5 2 2 3" xfId="19674" xr:uid="{76524E3A-BC67-4CCF-975A-57588EB5CB7C}"/>
    <cellStyle name="Вывод 5 2 2 3 2" xfId="39212" xr:uid="{C6CABF67-17C8-421A-84A4-F20310EEFAAC}"/>
    <cellStyle name="Вывод 5 2 2 4" xfId="19675" xr:uid="{5E5678CB-5577-4AA7-8260-F398A9DA31B5}"/>
    <cellStyle name="Вывод 5 2 2 4 2" xfId="39213" xr:uid="{B3B1DAC4-DC24-4C12-AAFA-5E52B08546CC}"/>
    <cellStyle name="Вывод 5 2 2 5" xfId="19676" xr:uid="{B9152F7A-E34A-468B-83C8-2EE700AC4BEF}"/>
    <cellStyle name="Вывод 5 2 2 5 2" xfId="39214" xr:uid="{67A8134A-3923-4DA4-8F31-6D265A9EC19D}"/>
    <cellStyle name="Вывод 5 2 2 6" xfId="19677" xr:uid="{A31CA3D8-55E1-42C6-ACAD-1AECFBB78E9E}"/>
    <cellStyle name="Вывод 5 2 2 6 2" xfId="39215" xr:uid="{F149234A-D832-4D62-A7AF-360ED6DBD23F}"/>
    <cellStyle name="Вывод 5 2 2 7" xfId="19678" xr:uid="{7FA187CB-D7C6-412D-9638-87937E4DA6D0}"/>
    <cellStyle name="Вывод 5 2 2 7 2" xfId="39216" xr:uid="{1358F4F0-989E-49F8-A09C-23C0D4646F6A}"/>
    <cellStyle name="Вывод 5 2 2 8" xfId="19679" xr:uid="{FA55EC48-C2BB-46BE-8666-9E4E6E63E2B2}"/>
    <cellStyle name="Вывод 5 2 2 8 2" xfId="39217" xr:uid="{D5290523-9C1C-4DAD-9428-6E6E82F7658F}"/>
    <cellStyle name="Вывод 5 2 2 9" xfId="19680" xr:uid="{44394136-25B8-4F30-B43F-52FD8AC3A2B1}"/>
    <cellStyle name="Вывод 5 2 2 9 2" xfId="39218" xr:uid="{D736E34E-EB35-426D-B764-E463C443D6C7}"/>
    <cellStyle name="Вывод 5 2 3" xfId="19681" xr:uid="{FA0596E9-59C0-4B19-A993-4F8A6B798622}"/>
    <cellStyle name="Вывод 5 2 3 2" xfId="39219" xr:uid="{36007447-B99B-43A4-9E23-A726C7175B17}"/>
    <cellStyle name="Вывод 5 2 4" xfId="19682" xr:uid="{197D0467-7DAA-4AFA-9A31-BC47E78E7A5D}"/>
    <cellStyle name="Вывод 5 2 4 2" xfId="39220" xr:uid="{A0D6D758-10F1-4F27-A46F-694D6E2B78D4}"/>
    <cellStyle name="Вывод 5 2 5" xfId="19683" xr:uid="{9B747F2C-CCE4-496A-B644-78E986B6F9C1}"/>
    <cellStyle name="Вывод 5 2 5 2" xfId="39221" xr:uid="{347806E4-8298-49CC-9096-F11A8D4FED9E}"/>
    <cellStyle name="Вывод 5 2 6" xfId="19684" xr:uid="{EC090302-3816-4504-BA30-EBAF20DB1107}"/>
    <cellStyle name="Вывод 5 2 6 2" xfId="39222" xr:uid="{F69F835B-84D0-461D-B306-DB2E62021FB3}"/>
    <cellStyle name="Вывод 5 2 7" xfId="19685" xr:uid="{376DA975-28A7-4867-9343-C5DF024F7C3F}"/>
    <cellStyle name="Вывод 5 2 7 2" xfId="39223" xr:uid="{B8FF0722-9E9D-47D7-9510-4273642013D9}"/>
    <cellStyle name="Вывод 5 2 8" xfId="19686" xr:uid="{EBE3D2D3-5031-4D69-8D40-2B5E87A427EB}"/>
    <cellStyle name="Вывод 5 2 8 2" xfId="39224" xr:uid="{4A955C4E-0B5B-4EA4-8C7B-5089832914A2}"/>
    <cellStyle name="Вывод 5 2 9" xfId="19687" xr:uid="{13D77CFB-7D31-42DD-8D50-1DD5AE594AD7}"/>
    <cellStyle name="Вывод 5 2 9 2" xfId="39225" xr:uid="{ED9C6304-7C10-4B22-977B-672CE72A718A}"/>
    <cellStyle name="Вывод 5 3" xfId="19688" xr:uid="{AC3231C7-393C-4529-BE13-65CD0A498E31}"/>
    <cellStyle name="Вывод 5 3 10" xfId="19689" xr:uid="{70ECA804-3091-407D-A604-2291DDBA2424}"/>
    <cellStyle name="Вывод 5 3 10 2" xfId="39226" xr:uid="{7BEDA258-1E2C-4505-877D-97F280C4CF62}"/>
    <cellStyle name="Вывод 5 3 11" xfId="19690" xr:uid="{12E026FF-524A-445E-B372-CE98E76E8925}"/>
    <cellStyle name="Вывод 5 3 11 2" xfId="39227" xr:uid="{3E3D8B74-B971-44E7-BDA0-265528B03C13}"/>
    <cellStyle name="Вывод 5 3 12" xfId="19691" xr:uid="{E45F9390-394C-4F9A-B0C0-9597D5F531D6}"/>
    <cellStyle name="Вывод 5 3 12 2" xfId="39228" xr:uid="{A5945D7D-C3C4-4891-95ED-650ED95908FD}"/>
    <cellStyle name="Вывод 5 3 13" xfId="19692" xr:uid="{9837ABE9-D407-42E4-8C7D-DD6F1D1CCB90}"/>
    <cellStyle name="Вывод 5 3 13 2" xfId="39229" xr:uid="{A345C8B8-499A-476F-ADAC-211FB1D8A9FA}"/>
    <cellStyle name="Вывод 5 3 14" xfId="19693" xr:uid="{635444BA-8051-4EBE-A670-8F7957E57499}"/>
    <cellStyle name="Вывод 5 3 14 2" xfId="39230" xr:uid="{A5D232E6-EF4C-4439-9984-6B9E5060E0D1}"/>
    <cellStyle name="Вывод 5 3 15" xfId="19694" xr:uid="{1DA0D613-5A97-409C-A08B-922A68F6E933}"/>
    <cellStyle name="Вывод 5 3 15 2" xfId="39231" xr:uid="{963A3BCD-D979-4CE5-87EF-933A0F49F5C8}"/>
    <cellStyle name="Вывод 5 3 16" xfId="39232" xr:uid="{EB844761-DF85-4F41-B976-A394E68E0893}"/>
    <cellStyle name="Вывод 5 3 2" xfId="19695" xr:uid="{A0C8A299-796B-4473-88D7-6393A24B6FF9}"/>
    <cellStyle name="Вывод 5 3 2 2" xfId="39233" xr:uid="{DD323D7B-BFFE-4320-BD32-619DBBFE5AB1}"/>
    <cellStyle name="Вывод 5 3 3" xfId="19696" xr:uid="{EC2FF644-F23A-46A1-8898-3C8FBEA78046}"/>
    <cellStyle name="Вывод 5 3 3 2" xfId="39234" xr:uid="{CC2D624D-A8D8-41BA-9BE6-566BDC14F7DC}"/>
    <cellStyle name="Вывод 5 3 4" xfId="19697" xr:uid="{5ACCED84-F251-4FAE-B8BD-5C5FF6F547B4}"/>
    <cellStyle name="Вывод 5 3 4 2" xfId="39235" xr:uid="{3F2E816A-976D-4657-9744-CE6B06A1E3DA}"/>
    <cellStyle name="Вывод 5 3 5" xfId="19698" xr:uid="{194FCEAF-2D41-4123-AB2D-4CCAC6DC1001}"/>
    <cellStyle name="Вывод 5 3 5 2" xfId="39236" xr:uid="{BC1292A1-90CA-4411-BAE8-6C3CDEB0D791}"/>
    <cellStyle name="Вывод 5 3 6" xfId="19699" xr:uid="{78BE2E02-70CB-4A65-A6E2-4C13BE9CFB37}"/>
    <cellStyle name="Вывод 5 3 6 2" xfId="39237" xr:uid="{A2869E0F-831D-48B2-8AF1-BADE93DDC0FF}"/>
    <cellStyle name="Вывод 5 3 7" xfId="19700" xr:uid="{0463E1CB-13BF-499F-B4F4-7A0BED1D947A}"/>
    <cellStyle name="Вывод 5 3 7 2" xfId="39238" xr:uid="{7A7B6105-3F5D-45B1-8FBF-596DD943B299}"/>
    <cellStyle name="Вывод 5 3 8" xfId="19701" xr:uid="{A73B4CFA-31FA-46D5-A816-9D18609B4CFA}"/>
    <cellStyle name="Вывод 5 3 8 2" xfId="39239" xr:uid="{9E00B436-648A-45DE-B6AB-E094DC72322D}"/>
    <cellStyle name="Вывод 5 3 9" xfId="19702" xr:uid="{4D6D92D8-824E-4DF7-AC21-249438E5DAF8}"/>
    <cellStyle name="Вывод 5 3 9 2" xfId="39240" xr:uid="{03B3E26E-5352-4502-A27E-7B22BCEB25D4}"/>
    <cellStyle name="Вывод 5 4" xfId="19703" xr:uid="{4B2C11BE-DC1D-4685-B9F4-59A3143AE93E}"/>
    <cellStyle name="Вывод 5 4 2" xfId="39241" xr:uid="{D4244BB9-093C-4103-9604-ACA0017661AA}"/>
    <cellStyle name="Вывод 5 5" xfId="19704" xr:uid="{5F475203-3F92-4F41-8E71-381B94271261}"/>
    <cellStyle name="Вывод 5 5 2" xfId="39242" xr:uid="{7A600B6A-F007-4CBD-9BA4-42B0E47E6AC1}"/>
    <cellStyle name="Вывод 5 6" xfId="19705" xr:uid="{6E48C304-B87A-4A04-8D86-D509A6B39087}"/>
    <cellStyle name="Вывод 5 6 2" xfId="39243" xr:uid="{808FC2E2-9A59-40D7-B78B-4F77F77C5888}"/>
    <cellStyle name="Вывод 5 7" xfId="19706" xr:uid="{A8BEC407-F77A-49E3-864F-0D169AB5D4A9}"/>
    <cellStyle name="Вывод 5 7 2" xfId="39244" xr:uid="{4947E921-AE68-4766-8AD8-1028CA40F64B}"/>
    <cellStyle name="Вывод 5 8" xfId="19707" xr:uid="{83649EA5-D901-419E-B1AF-5D40D96CE7BC}"/>
    <cellStyle name="Вывод 5 8 2" xfId="39245" xr:uid="{A8119BB1-522F-4CFD-9898-E6108321E7CB}"/>
    <cellStyle name="Вывод 5 9" xfId="19708" xr:uid="{DCABB564-3CBE-49A1-A36C-A5B94BD53EAE}"/>
    <cellStyle name="Вывод 5 9 2" xfId="39246" xr:uid="{3FCEFFCF-9A13-4290-AF44-F20FD9E245BF}"/>
    <cellStyle name="Вывод 6" xfId="19709" xr:uid="{C282712C-F805-43FD-8B7B-E158F2549B3F}"/>
    <cellStyle name="Вывод 6 10" xfId="19710" xr:uid="{6E9A9DB4-EDFE-4EA2-B5D8-B29FF42C13E8}"/>
    <cellStyle name="Вывод 6 10 2" xfId="39247" xr:uid="{384F2202-4018-46AD-9366-82653937888A}"/>
    <cellStyle name="Вывод 6 11" xfId="19711" xr:uid="{7C76B2D7-271D-4C42-82A1-8FB5DE652AF5}"/>
    <cellStyle name="Вывод 6 11 2" xfId="39248" xr:uid="{48666862-678A-44C7-8579-DF3E757CC86A}"/>
    <cellStyle name="Вывод 6 12" xfId="19712" xr:uid="{89622975-9995-40A6-963D-5BC9FA06B4DF}"/>
    <cellStyle name="Вывод 6 12 2" xfId="39249" xr:uid="{9DF67DCE-3C55-4124-9FE7-29ABA2DF099A}"/>
    <cellStyle name="Вывод 6 13" xfId="19713" xr:uid="{B367B9C6-F126-4015-9B37-7DA2B1E4B8D2}"/>
    <cellStyle name="Вывод 6 13 2" xfId="39250" xr:uid="{B8A0A358-8D12-44F0-9EF4-1FD8CE1AF821}"/>
    <cellStyle name="Вывод 6 14" xfId="19714" xr:uid="{5CC9F587-F878-44BD-84EA-31207E23B62E}"/>
    <cellStyle name="Вывод 6 14 2" xfId="39251" xr:uid="{8EB34A7D-91C5-4C1D-81E9-DA577DA1DB1A}"/>
    <cellStyle name="Вывод 6 15" xfId="19715" xr:uid="{59C72304-FEDF-4979-8005-E235916D4E39}"/>
    <cellStyle name="Вывод 6 15 2" xfId="39252" xr:uid="{063CD74D-0460-407A-B215-FAA709DA5974}"/>
    <cellStyle name="Вывод 6 16" xfId="39253" xr:uid="{902E679F-17E2-4769-9AD2-58A0B58A04A4}"/>
    <cellStyle name="Вывод 6 2" xfId="19716" xr:uid="{55CE81B3-2D20-4781-B667-36BFBEC4ECFC}"/>
    <cellStyle name="Вывод 6 2 10" xfId="19717" xr:uid="{14ACC7E0-DBF9-420D-8437-CA4CE9AB63AE}"/>
    <cellStyle name="Вывод 6 2 10 2" xfId="39254" xr:uid="{0F92D738-3F94-489E-8FDC-960CC7BF8F1A}"/>
    <cellStyle name="Вывод 6 2 11" xfId="19718" xr:uid="{134DA2F3-AD82-4F6B-8197-60999F32C00D}"/>
    <cellStyle name="Вывод 6 2 11 2" xfId="39255" xr:uid="{F8A9920F-8968-4819-8BE1-FC0F2E800A56}"/>
    <cellStyle name="Вывод 6 2 12" xfId="19719" xr:uid="{EC9CD53C-FE86-4218-BD36-6BF38E0C59F1}"/>
    <cellStyle name="Вывод 6 2 12 2" xfId="39256" xr:uid="{3F6EA651-CF11-4012-AD57-09D50B72819F}"/>
    <cellStyle name="Вывод 6 2 13" xfId="19720" xr:uid="{DEAA9212-5837-4248-8352-2C1FB62F45A9}"/>
    <cellStyle name="Вывод 6 2 13 2" xfId="39257" xr:uid="{FE17EE15-7A4B-41CB-95B8-98FB00CD1D1A}"/>
    <cellStyle name="Вывод 6 2 14" xfId="19721" xr:uid="{B294782A-A416-4656-A7DA-00E6DA555603}"/>
    <cellStyle name="Вывод 6 2 14 2" xfId="39258" xr:uid="{A7605099-7962-45AB-AAF0-9E806A075643}"/>
    <cellStyle name="Вывод 6 2 15" xfId="39259" xr:uid="{B3F0E07A-6B41-4A46-BB31-B1A3E2D45DCB}"/>
    <cellStyle name="Вывод 6 2 2" xfId="19722" xr:uid="{D46FCBAD-9FC6-40A2-8A0E-D127D63523B2}"/>
    <cellStyle name="Вывод 6 2 2 10" xfId="19723" xr:uid="{0E90C596-DE11-460E-ADB3-2B2A9D355EA7}"/>
    <cellStyle name="Вывод 6 2 2 10 2" xfId="39260" xr:uid="{B3DA9795-0B61-4A70-88CC-2CF4343E208D}"/>
    <cellStyle name="Вывод 6 2 2 11" xfId="19724" xr:uid="{437458E5-7519-4ECB-84EF-DF88F8026D81}"/>
    <cellStyle name="Вывод 6 2 2 11 2" xfId="39261" xr:uid="{1C6AB98F-CB52-4EAA-81C4-6B536591A87A}"/>
    <cellStyle name="Вывод 6 2 2 12" xfId="19725" xr:uid="{F14B90BB-513E-44A5-ADF5-65DFCF0F94D1}"/>
    <cellStyle name="Вывод 6 2 2 12 2" xfId="39262" xr:uid="{648697B6-0D2E-4E90-98AF-E0DC30A0BF84}"/>
    <cellStyle name="Вывод 6 2 2 13" xfId="19726" xr:uid="{C9E6DED8-EA01-4DF3-9517-BEF4903E4820}"/>
    <cellStyle name="Вывод 6 2 2 13 2" xfId="39263" xr:uid="{54CC65EC-0A5D-4A50-9F03-38EBC06348A9}"/>
    <cellStyle name="Вывод 6 2 2 14" xfId="19727" xr:uid="{3C3FCDEE-37DF-4657-A313-2E6EF6FC1FF7}"/>
    <cellStyle name="Вывод 6 2 2 14 2" xfId="39264" xr:uid="{E2887B23-6324-4F32-BCB4-E479F494AEBF}"/>
    <cellStyle name="Вывод 6 2 2 15" xfId="19728" xr:uid="{E21A7C23-F9A2-4D9B-AE25-3A317CC4C72C}"/>
    <cellStyle name="Вывод 6 2 2 15 2" xfId="39265" xr:uid="{FE1D98EF-A1BB-4753-A3F5-FF8E2C2CB500}"/>
    <cellStyle name="Вывод 6 2 2 16" xfId="39266" xr:uid="{8667FEC4-50B3-42D9-94B7-F52C7995BE53}"/>
    <cellStyle name="Вывод 6 2 2 2" xfId="19729" xr:uid="{EBDCAB77-C9A1-4387-8B37-48ACB6835ACB}"/>
    <cellStyle name="Вывод 6 2 2 2 2" xfId="39267" xr:uid="{A822C5F5-F5FA-48AB-8AF2-43852D94CC99}"/>
    <cellStyle name="Вывод 6 2 2 3" xfId="19730" xr:uid="{28EA125D-2406-4E95-88D2-010F2D26D958}"/>
    <cellStyle name="Вывод 6 2 2 3 2" xfId="39268" xr:uid="{D14FB938-1417-41E6-A6E6-162D68C070EB}"/>
    <cellStyle name="Вывод 6 2 2 4" xfId="19731" xr:uid="{3AB7A345-C960-44A2-883D-77AFFE3FB249}"/>
    <cellStyle name="Вывод 6 2 2 4 2" xfId="39269" xr:uid="{5ECA1EAA-781C-4223-9726-14767FDC543D}"/>
    <cellStyle name="Вывод 6 2 2 5" xfId="19732" xr:uid="{9C2EC0F1-E481-43F1-897E-8F9E4EFBCCD2}"/>
    <cellStyle name="Вывод 6 2 2 5 2" xfId="39270" xr:uid="{65A2ACF3-A9DA-4E92-8F1A-887F577E7DB4}"/>
    <cellStyle name="Вывод 6 2 2 6" xfId="19733" xr:uid="{75C4BC04-13AE-4741-A602-D3FB8D0AC078}"/>
    <cellStyle name="Вывод 6 2 2 6 2" xfId="39271" xr:uid="{B5C9AC7C-96C3-448C-B54A-D062D860FCA3}"/>
    <cellStyle name="Вывод 6 2 2 7" xfId="19734" xr:uid="{3EFCFDE3-0AD0-47F0-9AB7-9A2DCC998DE3}"/>
    <cellStyle name="Вывод 6 2 2 7 2" xfId="39272" xr:uid="{858C5628-7A11-45A7-83A4-0E00AD46C61E}"/>
    <cellStyle name="Вывод 6 2 2 8" xfId="19735" xr:uid="{B7498C98-93C4-41F3-925C-B323BFCB08F6}"/>
    <cellStyle name="Вывод 6 2 2 8 2" xfId="39273" xr:uid="{DD696DC1-2F80-494D-9928-10AF3D1A87AE}"/>
    <cellStyle name="Вывод 6 2 2 9" xfId="19736" xr:uid="{E958F7B3-830C-4D55-A2FB-638F97298F89}"/>
    <cellStyle name="Вывод 6 2 2 9 2" xfId="39274" xr:uid="{0215B8C2-8646-4CC7-9B4F-24CDFCF6E4B1}"/>
    <cellStyle name="Вывод 6 2 3" xfId="19737" xr:uid="{353F223B-3CC1-49F4-A9E3-1E66B19E634F}"/>
    <cellStyle name="Вывод 6 2 3 2" xfId="39275" xr:uid="{EF30F126-0465-44D5-84AA-E81B3207DC2F}"/>
    <cellStyle name="Вывод 6 2 4" xfId="19738" xr:uid="{148B2E4E-C2BB-4045-88DD-6551CC764265}"/>
    <cellStyle name="Вывод 6 2 4 2" xfId="39276" xr:uid="{674896CB-1255-4548-9B45-99A2F5E011FB}"/>
    <cellStyle name="Вывод 6 2 5" xfId="19739" xr:uid="{6CDB04B1-8D0D-4991-8866-600D735BE57E}"/>
    <cellStyle name="Вывод 6 2 5 2" xfId="39277" xr:uid="{3032DA46-DCBE-410E-9B96-8E0F9E07CFA9}"/>
    <cellStyle name="Вывод 6 2 6" xfId="19740" xr:uid="{682DA78A-6B66-42C7-A828-C07FBE5E119B}"/>
    <cellStyle name="Вывод 6 2 6 2" xfId="39278" xr:uid="{9FCDBB85-9B4A-4327-A8C8-DD5EB2834B4F}"/>
    <cellStyle name="Вывод 6 2 7" xfId="19741" xr:uid="{2E449A9E-D581-4946-AF9E-46C161C8E163}"/>
    <cellStyle name="Вывод 6 2 7 2" xfId="39279" xr:uid="{ED122911-E47A-4A4B-A464-D9C8C3528FEC}"/>
    <cellStyle name="Вывод 6 2 8" xfId="19742" xr:uid="{B2AA5C86-E6D2-4EBF-963A-0B01CD333833}"/>
    <cellStyle name="Вывод 6 2 8 2" xfId="39280" xr:uid="{66914407-A65D-4897-ADD0-347A892CEAB4}"/>
    <cellStyle name="Вывод 6 2 9" xfId="19743" xr:uid="{6F67BE5B-7054-4214-8A6E-F8DC2A2A6031}"/>
    <cellStyle name="Вывод 6 2 9 2" xfId="39281" xr:uid="{EB5D6321-9358-4517-800C-02F7C04A200C}"/>
    <cellStyle name="Вывод 6 3" xfId="19744" xr:uid="{1027B6AB-E7BE-4BF8-AADC-02EA5F0F41D8}"/>
    <cellStyle name="Вывод 6 3 10" xfId="19745" xr:uid="{691B6AC0-9E61-4853-B01A-854974274CCD}"/>
    <cellStyle name="Вывод 6 3 10 2" xfId="39282" xr:uid="{8A7BDC7D-6508-45BA-A73C-1375359ABC63}"/>
    <cellStyle name="Вывод 6 3 11" xfId="19746" xr:uid="{BD482ABE-B005-4B21-848D-38872A245F21}"/>
    <cellStyle name="Вывод 6 3 11 2" xfId="39283" xr:uid="{4ED19CAE-F01D-41CF-A746-F1FEA8EDFFAD}"/>
    <cellStyle name="Вывод 6 3 12" xfId="19747" xr:uid="{0C401792-910D-4D5D-9D31-BF57167DCD65}"/>
    <cellStyle name="Вывод 6 3 12 2" xfId="39284" xr:uid="{96C1B107-472B-4724-A6FA-1E4A5D280BC7}"/>
    <cellStyle name="Вывод 6 3 13" xfId="19748" xr:uid="{262AE8A3-F1E5-492F-916F-849F1C1DAE80}"/>
    <cellStyle name="Вывод 6 3 13 2" xfId="39285" xr:uid="{D5FAE824-6504-4336-94AE-0FF7C1AAAB72}"/>
    <cellStyle name="Вывод 6 3 14" xfId="19749" xr:uid="{0ED66227-77D6-4A32-97B6-5559DA5B08AD}"/>
    <cellStyle name="Вывод 6 3 14 2" xfId="39286" xr:uid="{CD690A71-B794-461D-8C9F-3AEEF238AB8D}"/>
    <cellStyle name="Вывод 6 3 15" xfId="19750" xr:uid="{61FADE75-0CA5-4205-981B-BD446A103B12}"/>
    <cellStyle name="Вывод 6 3 15 2" xfId="39287" xr:uid="{9C2A05DD-B867-4E12-B135-E933410AB9A3}"/>
    <cellStyle name="Вывод 6 3 16" xfId="39288" xr:uid="{E539F7FE-196F-4811-A6F2-D9239685C51A}"/>
    <cellStyle name="Вывод 6 3 2" xfId="19751" xr:uid="{C6969C6B-CC27-462E-BF1B-D83FAE87045B}"/>
    <cellStyle name="Вывод 6 3 2 2" xfId="39289" xr:uid="{FB6598D7-081C-417A-8B67-09FF88D2D3AD}"/>
    <cellStyle name="Вывод 6 3 3" xfId="19752" xr:uid="{B2DE8C19-9D1A-4B9A-96D8-445EC19A79F2}"/>
    <cellStyle name="Вывод 6 3 3 2" xfId="39290" xr:uid="{E6B4BF23-CB83-4814-AE39-8F429243533A}"/>
    <cellStyle name="Вывод 6 3 4" xfId="19753" xr:uid="{725181F5-7EB6-470A-A0FA-78FFD1B1634C}"/>
    <cellStyle name="Вывод 6 3 4 2" xfId="39291" xr:uid="{F6ECE028-EC00-4ECA-AFC0-84714A4809D3}"/>
    <cellStyle name="Вывод 6 3 5" xfId="19754" xr:uid="{1D52019A-BDF6-43C9-9EC9-E4772647A7F2}"/>
    <cellStyle name="Вывод 6 3 5 2" xfId="39292" xr:uid="{1C760305-CD61-4D8A-A185-B17ACEBE9A02}"/>
    <cellStyle name="Вывод 6 3 6" xfId="19755" xr:uid="{030AA3C1-7405-480B-B8FD-6B7A830A83AD}"/>
    <cellStyle name="Вывод 6 3 6 2" xfId="39293" xr:uid="{5880D271-2D16-474F-B7B5-00C6CDEA66CE}"/>
    <cellStyle name="Вывод 6 3 7" xfId="19756" xr:uid="{59F5B57F-BF6C-426A-9472-E79E094AF8A3}"/>
    <cellStyle name="Вывод 6 3 7 2" xfId="39294" xr:uid="{9BB555E4-2A51-489D-AAEE-3E60D5FF8790}"/>
    <cellStyle name="Вывод 6 3 8" xfId="19757" xr:uid="{989AAC30-684B-4283-8A71-2BC611D2C19B}"/>
    <cellStyle name="Вывод 6 3 8 2" xfId="39295" xr:uid="{C67B542B-9BDE-4FD2-869C-0A9111EB39F9}"/>
    <cellStyle name="Вывод 6 3 9" xfId="19758" xr:uid="{80F4B3AF-4D3A-42E6-A7F3-0CE70585079F}"/>
    <cellStyle name="Вывод 6 3 9 2" xfId="39296" xr:uid="{2701A3D5-405F-4A0A-802B-824F2AA47D18}"/>
    <cellStyle name="Вывод 6 4" xfId="19759" xr:uid="{3681E429-F43A-4CBD-86C0-2C67A091D09C}"/>
    <cellStyle name="Вывод 6 4 2" xfId="39297" xr:uid="{2FB7485E-7303-4C20-9DE6-CFDB05EA2B69}"/>
    <cellStyle name="Вывод 6 5" xfId="19760" xr:uid="{06BD7060-A6B5-4FFF-B632-A3ED1DBF5911}"/>
    <cellStyle name="Вывод 6 5 2" xfId="39298" xr:uid="{31BBFD00-D858-4F1B-B1EC-9FA2DC8DF841}"/>
    <cellStyle name="Вывод 6 6" xfId="19761" xr:uid="{92F51CF0-A72F-4DE4-BADE-85B170A4C7E2}"/>
    <cellStyle name="Вывод 6 6 2" xfId="39299" xr:uid="{6A797C67-7193-404F-99D7-33EB1AB02FAD}"/>
    <cellStyle name="Вывод 6 7" xfId="19762" xr:uid="{E8B474E6-3DE3-4F7B-81F2-799C998DC2C7}"/>
    <cellStyle name="Вывод 6 7 2" xfId="39300" xr:uid="{48337D5D-6D04-4B91-9248-4218A36D2EB4}"/>
    <cellStyle name="Вывод 6 8" xfId="19763" xr:uid="{7BB466F3-91D9-4419-ACAD-A44C94460EB5}"/>
    <cellStyle name="Вывод 6 8 2" xfId="39301" xr:uid="{FDE2A538-7063-4C3E-80E3-BC8058894812}"/>
    <cellStyle name="Вывод 6 9" xfId="19764" xr:uid="{6F8D8E56-E316-4353-A945-0C0B01E23B1A}"/>
    <cellStyle name="Вывод 6 9 2" xfId="39302" xr:uid="{1E4C3541-9C5A-4EDC-B897-762A386F6F88}"/>
    <cellStyle name="Вывод 7" xfId="19765" xr:uid="{111A27EE-65AB-4DF1-A2D2-FF33BA54F3BC}"/>
    <cellStyle name="Вывод 7 10" xfId="19766" xr:uid="{58B2C1C9-177C-4ECA-9B21-96FF6970F679}"/>
    <cellStyle name="Вывод 7 10 2" xfId="39303" xr:uid="{8DB64A90-A44E-4225-AC63-5076EE9F975B}"/>
    <cellStyle name="Вывод 7 11" xfId="19767" xr:uid="{6D33C32C-FD0B-4EA2-81D4-FD6625EAA18F}"/>
    <cellStyle name="Вывод 7 11 2" xfId="39304" xr:uid="{287706B7-837F-41F0-AF49-AD912B991DF0}"/>
    <cellStyle name="Вывод 7 12" xfId="19768" xr:uid="{702864FD-530F-4517-A820-D13C0D21E5B7}"/>
    <cellStyle name="Вывод 7 12 2" xfId="39305" xr:uid="{EE19B63B-5AD5-4051-B85F-F94C0759D381}"/>
    <cellStyle name="Вывод 7 13" xfId="19769" xr:uid="{0242A4EB-3CA5-4A22-A0A9-9CE17A457B12}"/>
    <cellStyle name="Вывод 7 13 2" xfId="39306" xr:uid="{B1FC40E5-7A91-4CED-AF0A-BEA304941386}"/>
    <cellStyle name="Вывод 7 14" xfId="19770" xr:uid="{D8507E19-6BA6-4618-856D-6E4B7D3EEA25}"/>
    <cellStyle name="Вывод 7 14 2" xfId="39307" xr:uid="{CD13AE83-974A-4282-87E6-68452991AE2D}"/>
    <cellStyle name="Вывод 7 15" xfId="19771" xr:uid="{8A2EE430-B66C-4808-A237-AE4025ACFC21}"/>
    <cellStyle name="Вывод 7 15 2" xfId="39308" xr:uid="{EEA41C23-C1FE-4CC8-B6A1-8E42CA42AF99}"/>
    <cellStyle name="Вывод 7 16" xfId="39309" xr:uid="{E88AAE6F-C4B1-466D-921B-8D45A7F283E9}"/>
    <cellStyle name="Вывод 7 2" xfId="19772" xr:uid="{AF6C5AFD-F54D-4900-BF6A-C59D77CF771E}"/>
    <cellStyle name="Вывод 7 2 10" xfId="19773" xr:uid="{58271589-098C-4972-A7A2-C47CF74FCAF9}"/>
    <cellStyle name="Вывод 7 2 10 2" xfId="39310" xr:uid="{B69508F7-C406-4707-B629-99718A3346F2}"/>
    <cellStyle name="Вывод 7 2 11" xfId="19774" xr:uid="{70F557E6-2853-4B31-B85C-C21B6A1E6966}"/>
    <cellStyle name="Вывод 7 2 11 2" xfId="39311" xr:uid="{3D0BB26F-7A6D-4FCC-B418-4AEFBBFE0CE3}"/>
    <cellStyle name="Вывод 7 2 12" xfId="19775" xr:uid="{5CB6ED3E-ABFC-4DCB-A63A-342DB95DC637}"/>
    <cellStyle name="Вывод 7 2 12 2" xfId="39312" xr:uid="{28A5F715-43A8-406D-9428-BFCEED2E5FC5}"/>
    <cellStyle name="Вывод 7 2 13" xfId="19776" xr:uid="{CCA66F56-87B1-465D-A4C6-1AF3503291C2}"/>
    <cellStyle name="Вывод 7 2 13 2" xfId="39313" xr:uid="{37ABA478-0D77-4C7E-853D-8D8A62A1988E}"/>
    <cellStyle name="Вывод 7 2 14" xfId="19777" xr:uid="{9378E086-F617-4B5E-B303-158B84A98464}"/>
    <cellStyle name="Вывод 7 2 14 2" xfId="39314" xr:uid="{69704C81-880F-4FD6-9BF6-FF2F918DCC39}"/>
    <cellStyle name="Вывод 7 2 15" xfId="39315" xr:uid="{3491DDEF-4D8D-48AD-8BD8-630CDB696576}"/>
    <cellStyle name="Вывод 7 2 2" xfId="19778" xr:uid="{E9301F36-69EC-4D97-865B-43AEFE270A7A}"/>
    <cellStyle name="Вывод 7 2 2 10" xfId="19779" xr:uid="{12BA7763-7A7F-4D9A-A681-BF85325E8C84}"/>
    <cellStyle name="Вывод 7 2 2 10 2" xfId="39316" xr:uid="{5985B868-FF6A-4176-A270-0B93F51F63EB}"/>
    <cellStyle name="Вывод 7 2 2 11" xfId="19780" xr:uid="{946E0B71-7EF9-4484-A660-A001F8D33F34}"/>
    <cellStyle name="Вывод 7 2 2 11 2" xfId="39317" xr:uid="{6EE4CC98-F7A5-4E91-9C5D-92C1A6067E30}"/>
    <cellStyle name="Вывод 7 2 2 12" xfId="19781" xr:uid="{1EFF739D-E2A4-4B55-ACFC-5AD4A2A17DEF}"/>
    <cellStyle name="Вывод 7 2 2 12 2" xfId="39318" xr:uid="{10E85D6C-4717-4118-8689-31950B6DAAB3}"/>
    <cellStyle name="Вывод 7 2 2 13" xfId="19782" xr:uid="{9D03171B-89BE-4B2D-A748-2B4514DC4A31}"/>
    <cellStyle name="Вывод 7 2 2 13 2" xfId="39319" xr:uid="{4132B0B3-685F-4158-94E4-5F966B8F02FC}"/>
    <cellStyle name="Вывод 7 2 2 14" xfId="19783" xr:uid="{4FD12293-60ED-4AA4-92D8-16566794A635}"/>
    <cellStyle name="Вывод 7 2 2 14 2" xfId="39320" xr:uid="{9B159D1C-58A1-45DA-9565-9469D1592263}"/>
    <cellStyle name="Вывод 7 2 2 15" xfId="19784" xr:uid="{7319D0D2-7B18-414B-9012-D7BCD7EA46D2}"/>
    <cellStyle name="Вывод 7 2 2 15 2" xfId="39321" xr:uid="{2447FEC6-E365-4BAF-ABA1-616CA6165E65}"/>
    <cellStyle name="Вывод 7 2 2 16" xfId="39322" xr:uid="{EEB0BA16-7B5B-4EBD-A28D-FC2C97E441AB}"/>
    <cellStyle name="Вывод 7 2 2 2" xfId="19785" xr:uid="{7254B6DC-D827-49FC-A1A2-A46356B1580E}"/>
    <cellStyle name="Вывод 7 2 2 2 2" xfId="39323" xr:uid="{1F6E17B2-7498-4ABA-95A1-60191BF32DB9}"/>
    <cellStyle name="Вывод 7 2 2 3" xfId="19786" xr:uid="{6753FBE3-76C9-40ED-A572-4E74F8E0044C}"/>
    <cellStyle name="Вывод 7 2 2 3 2" xfId="39324" xr:uid="{A109C810-3B26-4BEE-A567-9F4A63E667B7}"/>
    <cellStyle name="Вывод 7 2 2 4" xfId="19787" xr:uid="{BE8375EC-DE17-4C87-8211-6E0A830F9F48}"/>
    <cellStyle name="Вывод 7 2 2 4 2" xfId="39325" xr:uid="{BB323A4B-6998-45A7-A09A-6A2AA54B470C}"/>
    <cellStyle name="Вывод 7 2 2 5" xfId="19788" xr:uid="{FAE2E4D9-A944-46B6-90C3-C6122449818B}"/>
    <cellStyle name="Вывод 7 2 2 5 2" xfId="39326" xr:uid="{2F65E83E-396E-4AD7-8DE1-E10801757726}"/>
    <cellStyle name="Вывод 7 2 2 6" xfId="19789" xr:uid="{2C7A58BF-76D6-450D-B85E-F6CE06B0F78C}"/>
    <cellStyle name="Вывод 7 2 2 6 2" xfId="39327" xr:uid="{B1B0B591-4768-4B26-AEE2-6FFC2062E7C9}"/>
    <cellStyle name="Вывод 7 2 2 7" xfId="19790" xr:uid="{DF53D4DD-215F-49CF-823F-DA39D76960F2}"/>
    <cellStyle name="Вывод 7 2 2 7 2" xfId="39328" xr:uid="{BE1B5C30-E7E1-4888-9C50-3DE193D2128D}"/>
    <cellStyle name="Вывод 7 2 2 8" xfId="19791" xr:uid="{E332FCA0-8FB4-47D4-9B02-F02845850E03}"/>
    <cellStyle name="Вывод 7 2 2 8 2" xfId="39329" xr:uid="{B1BE6FA7-538E-4DB9-A70A-D1D87D0F3C69}"/>
    <cellStyle name="Вывод 7 2 2 9" xfId="19792" xr:uid="{AF533549-5A99-492B-AFDD-0ACD2E63E65B}"/>
    <cellStyle name="Вывод 7 2 2 9 2" xfId="39330" xr:uid="{FF9D852E-9C54-4BA1-A7CF-A7B60C79AA45}"/>
    <cellStyle name="Вывод 7 2 3" xfId="19793" xr:uid="{65BCC2E3-55C3-4F77-B4F9-F2B5FADDE910}"/>
    <cellStyle name="Вывод 7 2 3 2" xfId="39331" xr:uid="{8590E07C-5909-4DAC-A9C8-0F24CCDDD9E1}"/>
    <cellStyle name="Вывод 7 2 4" xfId="19794" xr:uid="{AC8AA47B-D8E1-4F08-8CC3-A8A94896D49A}"/>
    <cellStyle name="Вывод 7 2 4 2" xfId="39332" xr:uid="{9F03A62D-1474-446F-BEBF-2BBF11A54001}"/>
    <cellStyle name="Вывод 7 2 5" xfId="19795" xr:uid="{21EBCEDA-4D7F-4CD6-BB8B-518E7F8C675A}"/>
    <cellStyle name="Вывод 7 2 5 2" xfId="39333" xr:uid="{83E33D69-60FC-4E29-98FE-22710F101192}"/>
    <cellStyle name="Вывод 7 2 6" xfId="19796" xr:uid="{68759284-E14A-470E-A9B1-A935E68C0E28}"/>
    <cellStyle name="Вывод 7 2 6 2" xfId="39334" xr:uid="{D4B3DF74-89E3-4F81-B47E-D17660E81A3B}"/>
    <cellStyle name="Вывод 7 2 7" xfId="19797" xr:uid="{29F63F13-56A8-4314-B7D3-533610014824}"/>
    <cellStyle name="Вывод 7 2 7 2" xfId="39335" xr:uid="{B08220A7-FACC-4EEF-8228-8727E91BF446}"/>
    <cellStyle name="Вывод 7 2 8" xfId="19798" xr:uid="{C1309C0C-417F-46DB-B2D3-B913E9BC91F5}"/>
    <cellStyle name="Вывод 7 2 8 2" xfId="39336" xr:uid="{E114AF81-3CE1-4B57-87FA-FD29551C3E12}"/>
    <cellStyle name="Вывод 7 2 9" xfId="19799" xr:uid="{76FEC91D-0AE6-4785-951A-89F2C0C91C11}"/>
    <cellStyle name="Вывод 7 2 9 2" xfId="39337" xr:uid="{03BDDE02-F22E-4BA1-B463-5719480BE635}"/>
    <cellStyle name="Вывод 7 3" xfId="19800" xr:uid="{84BDA263-8725-41D4-BC38-A243940D25BF}"/>
    <cellStyle name="Вывод 7 3 10" xfId="19801" xr:uid="{2D293B26-537E-4595-A0FF-1758409EED09}"/>
    <cellStyle name="Вывод 7 3 10 2" xfId="39338" xr:uid="{A7FA99BA-573B-4D21-8D6D-058C278C7DC5}"/>
    <cellStyle name="Вывод 7 3 11" xfId="19802" xr:uid="{36E3BDD7-9CFC-4F74-8C96-CF006076E8C5}"/>
    <cellStyle name="Вывод 7 3 11 2" xfId="39339" xr:uid="{B1C525C8-EBD8-42EF-9411-51E3E0D3980F}"/>
    <cellStyle name="Вывод 7 3 12" xfId="19803" xr:uid="{67587F5D-06A9-4D8F-A7AE-6531DF261BC9}"/>
    <cellStyle name="Вывод 7 3 12 2" xfId="39340" xr:uid="{4D276412-5139-4ABE-B851-715222E91B1F}"/>
    <cellStyle name="Вывод 7 3 13" xfId="19804" xr:uid="{73B22B50-3A17-4F6D-85EC-C6E2CBDB09C4}"/>
    <cellStyle name="Вывод 7 3 13 2" xfId="39341" xr:uid="{1AB6F5F7-CE05-4737-8F9A-DD1538B47E4E}"/>
    <cellStyle name="Вывод 7 3 14" xfId="19805" xr:uid="{E0D3EE40-A8AD-4322-AB3C-6B97A13741DA}"/>
    <cellStyle name="Вывод 7 3 14 2" xfId="39342" xr:uid="{B680B0F9-3000-4E06-8A51-2B2AA0F53DBD}"/>
    <cellStyle name="Вывод 7 3 15" xfId="19806" xr:uid="{7BAB7A66-E873-4386-81DB-26EB08908A85}"/>
    <cellStyle name="Вывод 7 3 15 2" xfId="39343" xr:uid="{71437FC6-7961-4AA9-9BB4-86BE9F35D5D5}"/>
    <cellStyle name="Вывод 7 3 16" xfId="39344" xr:uid="{862DC465-4D0B-46AC-8157-4FD5825F5C99}"/>
    <cellStyle name="Вывод 7 3 2" xfId="19807" xr:uid="{0F6FAC28-7B3C-44ED-A4E0-73AD8F561E6F}"/>
    <cellStyle name="Вывод 7 3 2 2" xfId="39345" xr:uid="{8DABDD0E-FBF2-4B42-9950-2F5DE675DC0D}"/>
    <cellStyle name="Вывод 7 3 3" xfId="19808" xr:uid="{75782579-E656-44EF-8168-0CAD570304BF}"/>
    <cellStyle name="Вывод 7 3 3 2" xfId="39346" xr:uid="{17D1AF05-1C8E-42EC-BB12-CD954C2EA1D2}"/>
    <cellStyle name="Вывод 7 3 4" xfId="19809" xr:uid="{580BFD8C-65C2-4020-B95C-67EC2E13DCE2}"/>
    <cellStyle name="Вывод 7 3 4 2" xfId="39347" xr:uid="{75604008-D8DA-4271-9EA2-9DC0A1878EE5}"/>
    <cellStyle name="Вывод 7 3 5" xfId="19810" xr:uid="{BF06271F-0D8C-41CE-8EB8-10BA51B5E52F}"/>
    <cellStyle name="Вывод 7 3 5 2" xfId="39348" xr:uid="{00F97297-A459-4F68-942B-763657B54293}"/>
    <cellStyle name="Вывод 7 3 6" xfId="19811" xr:uid="{182296D1-F792-4325-A317-DEDD2647BA06}"/>
    <cellStyle name="Вывод 7 3 6 2" xfId="39349" xr:uid="{CF948380-B5C0-4311-916D-A4C42E03B754}"/>
    <cellStyle name="Вывод 7 3 7" xfId="19812" xr:uid="{ACE54FE3-C4EC-4192-9136-00B2E2C7DDE9}"/>
    <cellStyle name="Вывод 7 3 7 2" xfId="39350" xr:uid="{1B330510-13F0-4390-BDD0-8FEB62B60B66}"/>
    <cellStyle name="Вывод 7 3 8" xfId="19813" xr:uid="{057AEFD8-FCDC-47D6-B8B6-9666ABFC57C4}"/>
    <cellStyle name="Вывод 7 3 8 2" xfId="39351" xr:uid="{36CFA262-5690-48D7-8323-843B868947F5}"/>
    <cellStyle name="Вывод 7 3 9" xfId="19814" xr:uid="{7CF11034-B3D7-4571-B1DB-F0E4FF708FB4}"/>
    <cellStyle name="Вывод 7 3 9 2" xfId="39352" xr:uid="{AD2A7EF4-CE25-47AE-98F7-41730E9A2C75}"/>
    <cellStyle name="Вывод 7 4" xfId="19815" xr:uid="{9D799F54-6F18-41AE-8960-E2B4C9AF0F70}"/>
    <cellStyle name="Вывод 7 4 2" xfId="39353" xr:uid="{FD3DD28A-81F0-4AF8-B732-99C1B531713D}"/>
    <cellStyle name="Вывод 7 5" xfId="19816" xr:uid="{554A2972-D116-452C-BF99-2DD0F72FA50C}"/>
    <cellStyle name="Вывод 7 5 2" xfId="39354" xr:uid="{3728CAEB-8B11-46CF-B806-22C9D2DFB408}"/>
    <cellStyle name="Вывод 7 6" xfId="19817" xr:uid="{7819B5B6-AF14-47EF-B1A9-DE432BE07D71}"/>
    <cellStyle name="Вывод 7 6 2" xfId="39355" xr:uid="{B8B6FA6E-D62B-4503-A38D-F370F52917EA}"/>
    <cellStyle name="Вывод 7 7" xfId="19818" xr:uid="{67B11A50-2FF1-4AD2-B897-FAF67C3186CC}"/>
    <cellStyle name="Вывод 7 7 2" xfId="39356" xr:uid="{9E72AF3F-2951-4D61-8552-04D3E72DDFF5}"/>
    <cellStyle name="Вывод 7 8" xfId="19819" xr:uid="{D610F6C5-CD9D-4B7E-81F8-F3189B366094}"/>
    <cellStyle name="Вывод 7 8 2" xfId="39357" xr:uid="{B8F737AC-F3EB-45CF-B52E-3ED86F1745A8}"/>
    <cellStyle name="Вывод 7 9" xfId="19820" xr:uid="{64CD21A4-96BF-4E70-82F3-6E03EE0DBAD6}"/>
    <cellStyle name="Вывод 7 9 2" xfId="39358" xr:uid="{94398457-3E77-4782-B220-2E5E340828D5}"/>
    <cellStyle name="Вывод 8" xfId="19821" xr:uid="{D2C49FF4-22C2-4CF4-9E78-145DFABF43AE}"/>
    <cellStyle name="Вывод 8 10" xfId="19822" xr:uid="{1404358A-03AB-40F0-BBAA-157726545C24}"/>
    <cellStyle name="Вывод 8 10 2" xfId="39359" xr:uid="{099EE302-C96B-4154-A8D4-FF16EF25A82B}"/>
    <cellStyle name="Вывод 8 11" xfId="19823" xr:uid="{9C66F04C-1825-43BF-AA58-AD9431E0B3BE}"/>
    <cellStyle name="Вывод 8 11 2" xfId="39360" xr:uid="{5891B197-BDF0-4C77-9E93-B13DA1391CFF}"/>
    <cellStyle name="Вывод 8 12" xfId="19824" xr:uid="{4C0CC2F3-8EF2-42E7-BA2F-61C415B2AE56}"/>
    <cellStyle name="Вывод 8 12 2" xfId="39361" xr:uid="{9612CD4D-DCE7-4A2A-9496-FE209389A98C}"/>
    <cellStyle name="Вывод 8 13" xfId="19825" xr:uid="{91C1961F-15AB-48D3-B406-E0DD9F9D94E1}"/>
    <cellStyle name="Вывод 8 13 2" xfId="39362" xr:uid="{303D66F0-B441-42C6-B062-CC0D3DDAF098}"/>
    <cellStyle name="Вывод 8 14" xfId="19826" xr:uid="{D45E4776-107E-42C1-B363-9EC415C1989E}"/>
    <cellStyle name="Вывод 8 14 2" xfId="39363" xr:uid="{3F4E1713-C2F8-402E-9529-3D673CCD2860}"/>
    <cellStyle name="Вывод 8 15" xfId="39364" xr:uid="{9D6D8453-3B6B-406C-BDD3-4E4C4485804D}"/>
    <cellStyle name="Вывод 8 2" xfId="19827" xr:uid="{930B03BA-469C-4989-9EE3-77A8A5DF8A5F}"/>
    <cellStyle name="Вывод 8 2 10" xfId="19828" xr:uid="{C904ED85-6BF3-4299-9FE0-00C29D49EBE9}"/>
    <cellStyle name="Вывод 8 2 10 2" xfId="39365" xr:uid="{2F0C97E2-3DA1-4A2C-9C59-8407F5FC0131}"/>
    <cellStyle name="Вывод 8 2 11" xfId="19829" xr:uid="{F2B1ED9A-2043-4812-88C3-89CE179B4AFC}"/>
    <cellStyle name="Вывод 8 2 11 2" xfId="39366" xr:uid="{6ADFE7D5-B98C-402D-9106-3063A8FA9A56}"/>
    <cellStyle name="Вывод 8 2 12" xfId="19830" xr:uid="{FB36438D-1F9D-4F97-8B3B-56214D2B6408}"/>
    <cellStyle name="Вывод 8 2 12 2" xfId="39367" xr:uid="{55415FF2-CDF1-4D3B-B31C-B9CD33404208}"/>
    <cellStyle name="Вывод 8 2 13" xfId="19831" xr:uid="{A3509A46-34A3-43D6-A205-94803092A695}"/>
    <cellStyle name="Вывод 8 2 13 2" xfId="39368" xr:uid="{738C0A07-BE53-4674-822F-05E2CD4140D7}"/>
    <cellStyle name="Вывод 8 2 14" xfId="19832" xr:uid="{56373163-C235-43B4-8CF2-80DC735001D6}"/>
    <cellStyle name="Вывод 8 2 14 2" xfId="39369" xr:uid="{E2C7D539-4602-4D5E-ADFC-FFCF09495B33}"/>
    <cellStyle name="Вывод 8 2 15" xfId="19833" xr:uid="{83A283EC-9E96-48FF-8193-338AC1C67920}"/>
    <cellStyle name="Вывод 8 2 15 2" xfId="39370" xr:uid="{607D8F25-89F1-43B8-9862-71108DA67A9C}"/>
    <cellStyle name="Вывод 8 2 16" xfId="39371" xr:uid="{D8819AE3-979F-4AD0-8B1D-2B741622F7D6}"/>
    <cellStyle name="Вывод 8 2 2" xfId="19834" xr:uid="{FC200F2E-D8DA-48AE-949E-54BB0BF54052}"/>
    <cellStyle name="Вывод 8 2 2 2" xfId="39372" xr:uid="{F80BE88A-7084-45ED-83E9-698718376AFE}"/>
    <cellStyle name="Вывод 8 2 3" xfId="19835" xr:uid="{E2B658B5-7DF2-4F4F-98F3-57EABDA2692F}"/>
    <cellStyle name="Вывод 8 2 3 2" xfId="39373" xr:uid="{E4E2B4BC-A5E5-44BA-B374-4015CAC4174A}"/>
    <cellStyle name="Вывод 8 2 4" xfId="19836" xr:uid="{85897EA9-B42A-4F21-9594-09AFAC7026C6}"/>
    <cellStyle name="Вывод 8 2 4 2" xfId="39374" xr:uid="{99625310-143D-49E7-B440-B6CE8390F714}"/>
    <cellStyle name="Вывод 8 2 5" xfId="19837" xr:uid="{14DF0E34-4D41-4AA7-AFAE-405DF455B763}"/>
    <cellStyle name="Вывод 8 2 5 2" xfId="39375" xr:uid="{F9777138-C384-4DA0-9CC9-4AD51F893A3B}"/>
    <cellStyle name="Вывод 8 2 6" xfId="19838" xr:uid="{F844B9A7-9B06-4D96-BD8D-15085CF4F52A}"/>
    <cellStyle name="Вывод 8 2 6 2" xfId="39376" xr:uid="{42871721-FCAC-43E5-8E88-D8E868956E64}"/>
    <cellStyle name="Вывод 8 2 7" xfId="19839" xr:uid="{984E50D0-8E8A-4746-8CB7-6589E3465FAA}"/>
    <cellStyle name="Вывод 8 2 7 2" xfId="39377" xr:uid="{2008E035-21B0-4C71-BEB0-10E1A2093B2A}"/>
    <cellStyle name="Вывод 8 2 8" xfId="19840" xr:uid="{26C7DC5A-7C2D-4A33-82A9-D68BBA0EB629}"/>
    <cellStyle name="Вывод 8 2 8 2" xfId="39378" xr:uid="{9D59306E-25C3-4993-AE69-9563B60DB737}"/>
    <cellStyle name="Вывод 8 2 9" xfId="19841" xr:uid="{824589AA-6600-49DE-8C05-D775FBB08206}"/>
    <cellStyle name="Вывод 8 2 9 2" xfId="39379" xr:uid="{2DE07D34-D255-49D8-88D1-D082FB0005B8}"/>
    <cellStyle name="Вывод 8 3" xfId="19842" xr:uid="{C124B44F-69E0-4049-9D5B-D738F22F4E4C}"/>
    <cellStyle name="Вывод 8 3 2" xfId="39380" xr:uid="{B982CCC9-8ED4-4A0F-9CFA-AAF4DD570B6F}"/>
    <cellStyle name="Вывод 8 4" xfId="19843" xr:uid="{A9EE26D9-F062-42CF-9C8C-8886D1046C19}"/>
    <cellStyle name="Вывод 8 4 2" xfId="39381" xr:uid="{5CF71E37-C1E5-44A7-9B99-A9F50F15DFD3}"/>
    <cellStyle name="Вывод 8 5" xfId="19844" xr:uid="{D372BFDE-407A-4FBE-90D7-F54E2EF01E52}"/>
    <cellStyle name="Вывод 8 5 2" xfId="39382" xr:uid="{213BF27B-FB00-4B61-9431-4D7EBEFCF94F}"/>
    <cellStyle name="Вывод 8 6" xfId="19845" xr:uid="{40BC00A7-334E-45D7-A1C8-98CD3FCFCB73}"/>
    <cellStyle name="Вывод 8 6 2" xfId="39383" xr:uid="{B9534623-9925-465D-A864-61E98044DDBF}"/>
    <cellStyle name="Вывод 8 7" xfId="19846" xr:uid="{55A4C4D2-0B0E-44E2-8B01-E14A8882FEA9}"/>
    <cellStyle name="Вывод 8 7 2" xfId="39384" xr:uid="{F6C546AA-37D9-4818-BD13-1451A2DCF352}"/>
    <cellStyle name="Вывод 8 8" xfId="19847" xr:uid="{E0E989F7-68E1-40D6-A7D1-1A6E60A943D6}"/>
    <cellStyle name="Вывод 8 8 2" xfId="39385" xr:uid="{3F6D91E6-E826-4535-8806-BBB30E181C90}"/>
    <cellStyle name="Вывод 8 9" xfId="19848" xr:uid="{983226CB-7DE1-4C84-8B33-2235EA5AF49F}"/>
    <cellStyle name="Вывод 8 9 2" xfId="39386" xr:uid="{4B1DDF54-9D75-49BC-AA15-4031356E46F8}"/>
    <cellStyle name="Вывод 9" xfId="19849" xr:uid="{61D2FCCC-52D0-4E3F-AF07-18D25DB92D76}"/>
    <cellStyle name="Вывод 9 10" xfId="19850" xr:uid="{E58839DC-4C3A-4044-B5F4-4C56D74776EA}"/>
    <cellStyle name="Вывод 9 10 2" xfId="39387" xr:uid="{DA909DD3-0F46-4318-8564-1B01C61B0751}"/>
    <cellStyle name="Вывод 9 11" xfId="19851" xr:uid="{38D1B492-CE61-4F96-B889-F30B3B3770D1}"/>
    <cellStyle name="Вывод 9 11 2" xfId="39388" xr:uid="{23E52973-50E8-4201-BF55-190AA9E70604}"/>
    <cellStyle name="Вывод 9 12" xfId="19852" xr:uid="{DAAE6E0F-56A5-4E4A-BAE6-B4518648F5F4}"/>
    <cellStyle name="Вывод 9 12 2" xfId="39389" xr:uid="{985F25CF-A9C6-410C-B4A4-D22C4DEDEFF2}"/>
    <cellStyle name="Вывод 9 13" xfId="19853" xr:uid="{8E85E05C-CD60-406F-A504-5B1A55565805}"/>
    <cellStyle name="Вывод 9 13 2" xfId="39390" xr:uid="{8D8C1418-D8D5-49F5-8EA3-8C2753F932AA}"/>
    <cellStyle name="Вывод 9 14" xfId="19854" xr:uid="{A29AA39C-8C01-4EE7-82FF-5BC82E37EB30}"/>
    <cellStyle name="Вывод 9 14 2" xfId="39391" xr:uid="{0897B143-02A4-4D8E-9704-633E678B8BF9}"/>
    <cellStyle name="Вывод 9 15" xfId="39392" xr:uid="{AF43DD7B-D7A2-49F5-BF1D-8399518616DA}"/>
    <cellStyle name="Вывод 9 2" xfId="19855" xr:uid="{AB8BFFB2-7C70-4055-873E-917D26DAADBC}"/>
    <cellStyle name="Вывод 9 2 2" xfId="39393" xr:uid="{B11859BE-679A-48F6-9A5F-6ABF3F265F42}"/>
    <cellStyle name="Вывод 9 3" xfId="19856" xr:uid="{C33DE91B-C007-4892-91CA-AF2963586205}"/>
    <cellStyle name="Вывод 9 3 2" xfId="39394" xr:uid="{DBA5F1DB-F680-4AD1-8102-763708E341DA}"/>
    <cellStyle name="Вывод 9 4" xfId="19857" xr:uid="{4BBA7E9D-2594-4198-A058-F80A561FC82B}"/>
    <cellStyle name="Вывод 9 4 2" xfId="39395" xr:uid="{AA45583E-C25C-4C59-A1B7-FFBB89193B34}"/>
    <cellStyle name="Вывод 9 5" xfId="19858" xr:uid="{D128797C-E985-4E61-9E65-292AECA33DD0}"/>
    <cellStyle name="Вывод 9 5 2" xfId="39396" xr:uid="{60407B6B-0F3D-43BA-BF38-69C506468F3B}"/>
    <cellStyle name="Вывод 9 6" xfId="19859" xr:uid="{10F5CA9A-95B7-4A00-B5E3-320F1B52415F}"/>
    <cellStyle name="Вывод 9 6 2" xfId="39397" xr:uid="{26EAACED-18D4-4EE9-A7DB-2334926ACD5B}"/>
    <cellStyle name="Вывод 9 7" xfId="19860" xr:uid="{C1C2C006-82B4-4FEF-A501-69E4CB189B3A}"/>
    <cellStyle name="Вывод 9 7 2" xfId="39398" xr:uid="{5E01F69D-B0C3-42D5-919B-B69D56E83EBE}"/>
    <cellStyle name="Вывод 9 8" xfId="19861" xr:uid="{AD8E5250-7517-4F5F-8B5C-96C2F1674F84}"/>
    <cellStyle name="Вывод 9 8 2" xfId="39399" xr:uid="{7E386BB7-E8A0-4ECA-BE93-70FE776F4CEC}"/>
    <cellStyle name="Вывод 9 9" xfId="19862" xr:uid="{A4D270AA-1B93-45EA-80BE-D811C4DC7BEB}"/>
    <cellStyle name="Вывод 9 9 2" xfId="39400" xr:uid="{1446D7AC-BE39-4216-A5DF-BE38767FA607}"/>
    <cellStyle name="Вычисление" xfId="527" xr:uid="{BA4B9847-B118-43C6-A3E6-0968523249CA}"/>
    <cellStyle name="Вычисление 10" xfId="19863" xr:uid="{091049CA-5788-49F8-8B66-6ADCAA7C1052}"/>
    <cellStyle name="Вычисление 10 2" xfId="39401" xr:uid="{1F2262DC-3F0E-4EB4-919B-7F6064AD87D0}"/>
    <cellStyle name="Вычисление 11" xfId="19864" xr:uid="{4434E88E-0F35-4FE9-8D8B-6BB83509B12E}"/>
    <cellStyle name="Вычисление 11 2" xfId="39402" xr:uid="{6C3356AF-F0E7-419D-BE4E-2DABF876E38D}"/>
    <cellStyle name="Вычисление 12" xfId="19865" xr:uid="{56D486A1-0F9A-46A1-B2BC-BEE4E309CAA7}"/>
    <cellStyle name="Вычисление 12 2" xfId="39403" xr:uid="{1E1C0CD4-EC2C-4014-AE38-36E6352B4552}"/>
    <cellStyle name="Вычисление 13" xfId="19866" xr:uid="{F2760D84-34AD-4954-8705-4ABD06279DFD}"/>
    <cellStyle name="Вычисление 13 2" xfId="39404" xr:uid="{65788808-301D-40C9-B9F7-833381D15353}"/>
    <cellStyle name="Вычисление 14" xfId="19867" xr:uid="{DD5B343A-9378-4552-8F96-7328FE392E90}"/>
    <cellStyle name="Вычисление 14 2" xfId="39405" xr:uid="{C3EE1F27-75C2-44C3-9747-4C097FB756E1}"/>
    <cellStyle name="Вычисление 15" xfId="19868" xr:uid="{1CC9306B-7819-4EBD-8259-00A3A8F941AE}"/>
    <cellStyle name="Вычисление 15 2" xfId="39406" xr:uid="{130CAD97-6BC6-4742-A90F-7CBDDEF05BBB}"/>
    <cellStyle name="Вычисление 16" xfId="19869" xr:uid="{3E7D06D2-8D44-49F3-82EA-D9FE3B5759CE}"/>
    <cellStyle name="Вычисление 16 2" xfId="39407" xr:uid="{0522E0FA-C459-4609-8A7F-84D3F047B8F4}"/>
    <cellStyle name="Вычисление 17" xfId="19870" xr:uid="{9BBE3333-6BD9-4277-A872-C98DFDA8A6D1}"/>
    <cellStyle name="Вычисление 17 2" xfId="39408" xr:uid="{84EA5BB7-7D68-491F-AD57-1B6E4226AC3A}"/>
    <cellStyle name="Вычисление 18" xfId="19871" xr:uid="{479B3FE0-45E4-4E46-AD09-A2997D9BEED0}"/>
    <cellStyle name="Вычисление 18 2" xfId="39409" xr:uid="{E4AE9D32-19C9-4B6A-8BB7-05CA53CDFFBF}"/>
    <cellStyle name="Вычисление 19" xfId="19872" xr:uid="{AD763D30-C216-423B-AB1A-595EA0150F99}"/>
    <cellStyle name="Вычисление 19 2" xfId="39410" xr:uid="{4C0AEED8-FAB2-4D65-8047-4D7FF8FAAC1E}"/>
    <cellStyle name="Вычисление 2" xfId="19873" xr:uid="{BC9C130C-0A86-4F39-B6A2-3D2E914DE63A}"/>
    <cellStyle name="Вычисление 2 10" xfId="19874" xr:uid="{517C9055-8467-4B9E-A568-0728A052879B}"/>
    <cellStyle name="Вычисление 2 10 2" xfId="39411" xr:uid="{1A825B6C-2D08-4FA6-8C0D-E64B134685B9}"/>
    <cellStyle name="Вычисление 2 11" xfId="19875" xr:uid="{9615E32C-7B3E-4125-AA97-D7C80F332729}"/>
    <cellStyle name="Вычисление 2 11 2" xfId="39412" xr:uid="{B220C5E7-9E58-4CD0-BF6A-5F48F89F7A61}"/>
    <cellStyle name="Вычисление 2 12" xfId="19876" xr:uid="{1A6E1287-3F50-4A37-8A21-340395DC4033}"/>
    <cellStyle name="Вычисление 2 12 2" xfId="39413" xr:uid="{4C58B8C6-A7D4-4D7F-AC00-C2DEE41E1D89}"/>
    <cellStyle name="Вычисление 2 13" xfId="19877" xr:uid="{FEEF7DF6-7870-4C6E-89E7-292BE2BBC298}"/>
    <cellStyle name="Вычисление 2 13 2" xfId="39414" xr:uid="{A4003B64-9E42-4310-B91C-90E475994E39}"/>
    <cellStyle name="Вычисление 2 14" xfId="19878" xr:uid="{FAA77C0A-46CC-4614-9459-5E639DD9A0D4}"/>
    <cellStyle name="Вычисление 2 14 2" xfId="39415" xr:uid="{71C422A0-0555-4F27-8244-ABF7847B4B7D}"/>
    <cellStyle name="Вычисление 2 15" xfId="19879" xr:uid="{692AF4D6-79CD-4B14-9355-1D61A67EE6EE}"/>
    <cellStyle name="Вычисление 2 15 2" xfId="39416" xr:uid="{E27D8316-16DA-414B-BB3C-7208B88104E1}"/>
    <cellStyle name="Вычисление 2 16" xfId="39417" xr:uid="{571EC3D2-E49E-4C33-BB11-5488CBFFD08A}"/>
    <cellStyle name="Вычисление 2 2" xfId="19880" xr:uid="{1E9868B3-201B-47AD-B66A-E0DF4B5FDEC2}"/>
    <cellStyle name="Вычисление 2 2 10" xfId="19881" xr:uid="{2B480116-FF90-4E0A-88A0-33B1A83FF016}"/>
    <cellStyle name="Вычисление 2 2 10 2" xfId="39418" xr:uid="{E6D3B731-5467-459E-ACC5-6D7FAAFC8346}"/>
    <cellStyle name="Вычисление 2 2 11" xfId="19882" xr:uid="{54758797-A54B-49C1-ACF0-2DAD6366DD2B}"/>
    <cellStyle name="Вычисление 2 2 11 2" xfId="39419" xr:uid="{362A0408-8D46-442E-AFD3-5054143684E5}"/>
    <cellStyle name="Вычисление 2 2 12" xfId="19883" xr:uid="{6865D827-0D69-466B-B2EE-4AF799DF98B5}"/>
    <cellStyle name="Вычисление 2 2 12 2" xfId="39420" xr:uid="{B9762058-9737-4165-BBC4-1A0AD712FADF}"/>
    <cellStyle name="Вычисление 2 2 13" xfId="19884" xr:uid="{BBDD7831-292F-4B7A-A056-1C977B765CA9}"/>
    <cellStyle name="Вычисление 2 2 13 2" xfId="39421" xr:uid="{D712CE9F-E71C-41F3-968D-744981D24395}"/>
    <cellStyle name="Вычисление 2 2 14" xfId="19885" xr:uid="{DB19B5C0-9CB5-4374-B231-2D04BAF176B2}"/>
    <cellStyle name="Вычисление 2 2 14 2" xfId="39422" xr:uid="{D2483495-20DC-454F-B174-470E79AA0BC1}"/>
    <cellStyle name="Вычисление 2 2 15" xfId="39423" xr:uid="{FA8CA812-7050-47DF-8269-7826030E5C3B}"/>
    <cellStyle name="Вычисление 2 2 2" xfId="19886" xr:uid="{68C2464E-BF79-48E2-9B11-6A2482254C46}"/>
    <cellStyle name="Вычисление 2 2 2 10" xfId="19887" xr:uid="{4DAEFE7A-1028-4C2A-BC5A-A97E91A48265}"/>
    <cellStyle name="Вычисление 2 2 2 10 2" xfId="39424" xr:uid="{A4147DA4-9473-4390-8C9D-4E8B9E45E75D}"/>
    <cellStyle name="Вычисление 2 2 2 11" xfId="19888" xr:uid="{031042A5-ED45-41F9-A395-6D8C3C6E1496}"/>
    <cellStyle name="Вычисление 2 2 2 11 2" xfId="39425" xr:uid="{8E6AAC7D-6CC6-4668-8C95-F757C5D6D6A6}"/>
    <cellStyle name="Вычисление 2 2 2 12" xfId="19889" xr:uid="{CC4F8913-A034-4791-AD76-07C0AC1793F2}"/>
    <cellStyle name="Вычисление 2 2 2 12 2" xfId="39426" xr:uid="{949DCE41-FCA1-4984-B78C-8373226AB5CF}"/>
    <cellStyle name="Вычисление 2 2 2 13" xfId="19890" xr:uid="{D2D2E0DF-2DFD-4A47-B3D8-B2FCA32CE18B}"/>
    <cellStyle name="Вычисление 2 2 2 13 2" xfId="39427" xr:uid="{0DA1E89C-3EC2-462E-A3F9-A903DA4996D2}"/>
    <cellStyle name="Вычисление 2 2 2 14" xfId="19891" xr:uid="{C20340AE-8599-41C0-9052-39FEF78A5F46}"/>
    <cellStyle name="Вычисление 2 2 2 14 2" xfId="39428" xr:uid="{4AFEB870-C898-4A26-A440-044CB16ECA47}"/>
    <cellStyle name="Вычисление 2 2 2 15" xfId="39429" xr:uid="{421EC433-C64D-499A-BE9E-A9B2929281B7}"/>
    <cellStyle name="Вычисление 2 2 2 2" xfId="19892" xr:uid="{1DC2EEF6-C7AE-4DFF-A4CA-620875E4CAD3}"/>
    <cellStyle name="Вычисление 2 2 2 2 2" xfId="39430" xr:uid="{C759B50E-B096-4F0A-8795-1F97DC52272F}"/>
    <cellStyle name="Вычисление 2 2 2 3" xfId="19893" xr:uid="{0CCEFCFB-DB0C-47FC-B119-55E988E9AC24}"/>
    <cellStyle name="Вычисление 2 2 2 3 2" xfId="39431" xr:uid="{8DE37F67-F48D-4F33-9AF1-D7D30C6642BB}"/>
    <cellStyle name="Вычисление 2 2 2 4" xfId="19894" xr:uid="{D570F6C2-EE39-4FA0-9408-268B8F149461}"/>
    <cellStyle name="Вычисление 2 2 2 4 2" xfId="39432" xr:uid="{5BA983E5-6E37-482C-B67E-9AE7813DA294}"/>
    <cellStyle name="Вычисление 2 2 2 5" xfId="19895" xr:uid="{DDB3272E-F510-4411-B48A-613FDDA0CF36}"/>
    <cellStyle name="Вычисление 2 2 2 5 2" xfId="39433" xr:uid="{0FED528A-C2DD-4CE8-ACD4-6099FF711F23}"/>
    <cellStyle name="Вычисление 2 2 2 6" xfId="19896" xr:uid="{79D2E4AD-C99A-4066-9316-8160542930D6}"/>
    <cellStyle name="Вычисление 2 2 2 6 2" xfId="39434" xr:uid="{44EE8EFE-7B81-4CDE-95D2-D00B4C5992C4}"/>
    <cellStyle name="Вычисление 2 2 2 7" xfId="19897" xr:uid="{0FAF1214-4AA7-401F-9838-3A3448EE9DA8}"/>
    <cellStyle name="Вычисление 2 2 2 7 2" xfId="39435" xr:uid="{CE5FD018-E81D-45B7-9321-BCFC35E62579}"/>
    <cellStyle name="Вычисление 2 2 2 8" xfId="19898" xr:uid="{8DE3B2C2-891C-4FBF-AD0D-D6680652651E}"/>
    <cellStyle name="Вычисление 2 2 2 8 2" xfId="39436" xr:uid="{143ADA9D-5012-4060-8091-A72C1A5DC5A6}"/>
    <cellStyle name="Вычисление 2 2 2 9" xfId="19899" xr:uid="{D7D71630-B8D5-420E-AD9C-92A7361ADDA2}"/>
    <cellStyle name="Вычисление 2 2 2 9 2" xfId="39437" xr:uid="{984D0437-1003-4CFE-A943-1158B9E1D6DD}"/>
    <cellStyle name="Вычисление 2 2 3" xfId="19900" xr:uid="{DE89CE26-47B9-44AB-B6D7-83A8C2835663}"/>
    <cellStyle name="Вычисление 2 2 3 2" xfId="39438" xr:uid="{07A44E3F-7D01-4069-9B7A-71CF07617A91}"/>
    <cellStyle name="Вычисление 2 2 4" xfId="19901" xr:uid="{F2F2B727-45F9-468F-A442-418995CF449D}"/>
    <cellStyle name="Вычисление 2 2 4 2" xfId="39439" xr:uid="{29A5A119-27A3-4CDB-99B1-1C866C0B116E}"/>
    <cellStyle name="Вычисление 2 2 5" xfId="19902" xr:uid="{E2059203-6DD2-42A1-A289-9270E80A85A0}"/>
    <cellStyle name="Вычисление 2 2 5 2" xfId="39440" xr:uid="{C4EB285E-8362-40FA-9652-BF0DF4BB52F5}"/>
    <cellStyle name="Вычисление 2 2 6" xfId="19903" xr:uid="{8A224130-F00C-4B95-BB7D-84B27F71D0B7}"/>
    <cellStyle name="Вычисление 2 2 6 2" xfId="39441" xr:uid="{FA0E8637-8E3F-45A9-8973-CE03A7EF3429}"/>
    <cellStyle name="Вычисление 2 2 7" xfId="19904" xr:uid="{CFF9E1E0-94BE-4BF5-8FE6-C8974709414B}"/>
    <cellStyle name="Вычисление 2 2 7 2" xfId="39442" xr:uid="{8952435F-7EA6-4C11-BC11-BBB4AFDBE884}"/>
    <cellStyle name="Вычисление 2 2 8" xfId="19905" xr:uid="{8849AF73-F0E8-47F5-BF8A-E40490569313}"/>
    <cellStyle name="Вычисление 2 2 8 2" xfId="39443" xr:uid="{774FC619-5A2D-432C-A88E-9DE9B2A6E857}"/>
    <cellStyle name="Вычисление 2 2 9" xfId="19906" xr:uid="{300AC065-C493-4D4D-88BA-6F6406C28C74}"/>
    <cellStyle name="Вычисление 2 2 9 2" xfId="39444" xr:uid="{B531A7A2-364D-46E4-B3DA-0A91ACAC3054}"/>
    <cellStyle name="Вычисление 2 3" xfId="19907" xr:uid="{3FDA4AE2-7C5A-4B6C-8853-4C34DDDC6462}"/>
    <cellStyle name="Вычисление 2 3 10" xfId="19908" xr:uid="{5633E399-7B96-4089-B329-A6327BE0BCA8}"/>
    <cellStyle name="Вычисление 2 3 10 2" xfId="39445" xr:uid="{B3D768EC-14D1-4A69-A675-38F42A52B316}"/>
    <cellStyle name="Вычисление 2 3 11" xfId="19909" xr:uid="{95D472DE-7E96-4DC5-9A51-AC753D171337}"/>
    <cellStyle name="Вычисление 2 3 11 2" xfId="39446" xr:uid="{A9B41AF9-4ABE-40C4-AF09-D4492844699E}"/>
    <cellStyle name="Вычисление 2 3 12" xfId="19910" xr:uid="{96CD0343-68D3-4B49-B236-6A666D82A314}"/>
    <cellStyle name="Вычисление 2 3 12 2" xfId="39447" xr:uid="{9FE0C4B3-4A8A-4453-AA88-D0C46E04287B}"/>
    <cellStyle name="Вычисление 2 3 13" xfId="19911" xr:uid="{F589E7AC-E3CB-4DE2-AE4C-4AA03A84A64F}"/>
    <cellStyle name="Вычисление 2 3 13 2" xfId="39448" xr:uid="{5D76C4F9-31F4-4D44-8E78-28EB3E04EE93}"/>
    <cellStyle name="Вычисление 2 3 14" xfId="19912" xr:uid="{64AA9E10-7A7A-4EF1-9746-7A9E2D278744}"/>
    <cellStyle name="Вычисление 2 3 14 2" xfId="39449" xr:uid="{C0A260A6-5605-4C4E-BBA4-8B3AD11A7654}"/>
    <cellStyle name="Вычисление 2 3 15" xfId="39450" xr:uid="{567AF603-727E-4EA0-8D9C-511C8CF38940}"/>
    <cellStyle name="Вычисление 2 3 2" xfId="19913" xr:uid="{7C94D7D7-2D0D-42C1-9BD7-4B9B994F5DCB}"/>
    <cellStyle name="Вычисление 2 3 2 2" xfId="39451" xr:uid="{AE2E895B-B9EF-4280-8E31-F547854856FD}"/>
    <cellStyle name="Вычисление 2 3 3" xfId="19914" xr:uid="{3BB4C51F-EA0A-4C38-AF1F-CF88DA1DC199}"/>
    <cellStyle name="Вычисление 2 3 3 2" xfId="39452" xr:uid="{D889B8AB-B10B-4AF6-ADAC-3C7EDD9BFA2E}"/>
    <cellStyle name="Вычисление 2 3 4" xfId="19915" xr:uid="{2FAB1208-9EC3-46C2-9830-BEEAA39227A0}"/>
    <cellStyle name="Вычисление 2 3 4 2" xfId="39453" xr:uid="{F35828E5-2CC2-4396-9767-BC897C75BD98}"/>
    <cellStyle name="Вычисление 2 3 5" xfId="19916" xr:uid="{64C79ACE-E1A3-4C21-A185-A901B598B443}"/>
    <cellStyle name="Вычисление 2 3 5 2" xfId="39454" xr:uid="{002B83AC-BA76-415B-88DF-E70EE375DBB7}"/>
    <cellStyle name="Вычисление 2 3 6" xfId="19917" xr:uid="{16D07BAB-17A7-4578-9614-4BD8B0AA1F7B}"/>
    <cellStyle name="Вычисление 2 3 6 2" xfId="39455" xr:uid="{F4DBF461-0997-426A-B143-0A669121EA98}"/>
    <cellStyle name="Вычисление 2 3 7" xfId="19918" xr:uid="{0541BABB-2739-4882-B820-E40EEFCEEEAA}"/>
    <cellStyle name="Вычисление 2 3 7 2" xfId="39456" xr:uid="{460B859E-3259-4C3B-8F6C-5336F6A73CD9}"/>
    <cellStyle name="Вычисление 2 3 8" xfId="19919" xr:uid="{17AB34B4-4F3F-4BE6-AAA0-2150DCC11EF4}"/>
    <cellStyle name="Вычисление 2 3 8 2" xfId="39457" xr:uid="{0B0553EE-6B23-4A01-9645-6E851138D878}"/>
    <cellStyle name="Вычисление 2 3 9" xfId="19920" xr:uid="{0D5AF76F-DBDA-4486-BF74-BA9D13E32E3E}"/>
    <cellStyle name="Вычисление 2 3 9 2" xfId="39458" xr:uid="{4F13AB31-59C9-4D08-AFE6-A74CDD6A70A7}"/>
    <cellStyle name="Вычисление 2 4" xfId="19921" xr:uid="{C5454AE5-1DEA-491F-8FC5-54E8322FB5BB}"/>
    <cellStyle name="Вычисление 2 4 2" xfId="39459" xr:uid="{61A11E31-EDF4-4EA0-8787-ABD1F3396C29}"/>
    <cellStyle name="Вычисление 2 5" xfId="19922" xr:uid="{3630B225-2DEE-486B-A5A7-520D37510B0E}"/>
    <cellStyle name="Вычисление 2 5 2" xfId="39460" xr:uid="{9EA54B44-2043-4A4F-A107-79928ED0BB69}"/>
    <cellStyle name="Вычисление 2 6" xfId="19923" xr:uid="{9E2621CB-35D2-40D4-B32F-1B02C1E254A8}"/>
    <cellStyle name="Вычисление 2 6 2" xfId="39461" xr:uid="{B113DF18-B430-4E8C-8302-437595DE6A06}"/>
    <cellStyle name="Вычисление 2 7" xfId="19924" xr:uid="{F577FED8-60AB-417B-A14A-B10FAC41450D}"/>
    <cellStyle name="Вычисление 2 7 2" xfId="39462" xr:uid="{30525B62-1293-4271-9EB9-0F5968D8A4CA}"/>
    <cellStyle name="Вычисление 2 8" xfId="19925" xr:uid="{286C44EF-64E8-4848-8167-BB5DE5D627C6}"/>
    <cellStyle name="Вычисление 2 8 2" xfId="39463" xr:uid="{E3795727-0ABA-4D68-A05C-6DDDD2450B98}"/>
    <cellStyle name="Вычисление 2 9" xfId="19926" xr:uid="{E00E9247-A13C-4C6E-8A08-44C8005119C8}"/>
    <cellStyle name="Вычисление 2 9 2" xfId="39464" xr:uid="{660B3154-2633-4781-85A6-C3C986868C96}"/>
    <cellStyle name="Вычисление 20" xfId="39465" xr:uid="{E91D0D81-3490-4B36-9A34-9D7833F87239}"/>
    <cellStyle name="Вычисление 3" xfId="19927" xr:uid="{B8C4F90E-7800-4082-829C-C57CED2F3543}"/>
    <cellStyle name="Вычисление 3 10" xfId="19928" xr:uid="{B86C3F2A-CF90-485B-9DCB-9007A9769B8C}"/>
    <cellStyle name="Вычисление 3 10 2" xfId="39466" xr:uid="{DD6BD9D8-6392-4BE8-B371-C530A09BFFE3}"/>
    <cellStyle name="Вычисление 3 11" xfId="19929" xr:uid="{D0535975-9E93-4702-AA2D-6AAFA0B44294}"/>
    <cellStyle name="Вычисление 3 11 2" xfId="39467" xr:uid="{9391C15F-0274-434D-9548-6FFA65D85D42}"/>
    <cellStyle name="Вычисление 3 12" xfId="19930" xr:uid="{20AD9617-2169-4907-9FC2-6F5200737155}"/>
    <cellStyle name="Вычисление 3 12 2" xfId="39468" xr:uid="{DE86D497-103D-4B88-BD23-B5D0BD2B2525}"/>
    <cellStyle name="Вычисление 3 13" xfId="19931" xr:uid="{E7981BF4-2DA9-4D38-AA2D-8B5AFBD66305}"/>
    <cellStyle name="Вычисление 3 13 2" xfId="39469" xr:uid="{B961418F-9400-4C36-9288-DC324C2C4D8B}"/>
    <cellStyle name="Вычисление 3 14" xfId="19932" xr:uid="{63ADC30F-6AB8-4098-8AEE-A726C20AED19}"/>
    <cellStyle name="Вычисление 3 14 2" xfId="39470" xr:uid="{BD113F65-7015-42CF-AC3B-5092088D34AC}"/>
    <cellStyle name="Вычисление 3 15" xfId="19933" xr:uid="{8E1C7895-C50E-4458-8706-06EB09C33DE1}"/>
    <cellStyle name="Вычисление 3 15 2" xfId="39471" xr:uid="{C759B57B-8004-4FAA-B0DB-789E1860AB62}"/>
    <cellStyle name="Вычисление 3 16" xfId="39472" xr:uid="{6F3C3A44-613A-43A8-BB06-6A00E300F745}"/>
    <cellStyle name="Вычисление 3 2" xfId="19934" xr:uid="{D7C5D2C9-F866-47FD-A547-B8611569E8A8}"/>
    <cellStyle name="Вычисление 3 2 10" xfId="19935" xr:uid="{727F35E0-3D8A-41F1-9E8B-DF5BC6FFC09B}"/>
    <cellStyle name="Вычисление 3 2 10 2" xfId="39473" xr:uid="{67B1646F-F90C-490D-9B9B-FC07F2C93739}"/>
    <cellStyle name="Вычисление 3 2 11" xfId="19936" xr:uid="{BFF0F9A2-C543-4871-B283-540A18E015B1}"/>
    <cellStyle name="Вычисление 3 2 11 2" xfId="39474" xr:uid="{F04ABE3A-F00B-468E-93D5-D9A1CC66C140}"/>
    <cellStyle name="Вычисление 3 2 12" xfId="19937" xr:uid="{EA574257-00A6-4D65-B5BB-A34F1CE640AF}"/>
    <cellStyle name="Вычисление 3 2 12 2" xfId="39475" xr:uid="{3CFA086D-B834-4197-8F44-43E78673D103}"/>
    <cellStyle name="Вычисление 3 2 13" xfId="19938" xr:uid="{6758CD09-AD28-4388-A88E-0C6E117C1C55}"/>
    <cellStyle name="Вычисление 3 2 13 2" xfId="39476" xr:uid="{E436E5AA-7CE7-4E05-B468-D197AECF1B46}"/>
    <cellStyle name="Вычисление 3 2 14" xfId="19939" xr:uid="{0AAB9085-38D6-4670-9126-3FF7217C1EB0}"/>
    <cellStyle name="Вычисление 3 2 14 2" xfId="39477" xr:uid="{343BF1EC-BE4C-44EC-B93C-F33262705385}"/>
    <cellStyle name="Вычисление 3 2 15" xfId="39478" xr:uid="{543DEAEF-1A4D-4B39-8D46-5C1F22A06A9D}"/>
    <cellStyle name="Вычисление 3 2 2" xfId="19940" xr:uid="{43217146-681E-4F4D-9A66-4DEA53C77FE7}"/>
    <cellStyle name="Вычисление 3 2 2 10" xfId="19941" xr:uid="{526EC42D-8506-4896-A3AF-B37273D08419}"/>
    <cellStyle name="Вычисление 3 2 2 10 2" xfId="39479" xr:uid="{8FCDD174-D192-4CD3-BCA4-9EBC2A292233}"/>
    <cellStyle name="Вычисление 3 2 2 11" xfId="19942" xr:uid="{B5401C66-B614-482B-B4A8-BA6F98E1FC16}"/>
    <cellStyle name="Вычисление 3 2 2 11 2" xfId="39480" xr:uid="{850F06AB-10F2-4BE9-B125-6C741BE5A646}"/>
    <cellStyle name="Вычисление 3 2 2 12" xfId="19943" xr:uid="{FED0DBC1-6A12-43FD-A8F6-39278F05BE79}"/>
    <cellStyle name="Вычисление 3 2 2 12 2" xfId="39481" xr:uid="{C353C002-A12B-48EC-8A53-B39B0D2FF9C3}"/>
    <cellStyle name="Вычисление 3 2 2 13" xfId="19944" xr:uid="{23C0B41B-817B-4ACD-AD58-22EE1D9ABB34}"/>
    <cellStyle name="Вычисление 3 2 2 13 2" xfId="39482" xr:uid="{81D32CE2-37A7-4FE3-806B-CBC4D76E81A8}"/>
    <cellStyle name="Вычисление 3 2 2 14" xfId="19945" xr:uid="{946082DE-5058-4C25-8882-19E50C8A646B}"/>
    <cellStyle name="Вычисление 3 2 2 14 2" xfId="39483" xr:uid="{98E32215-8DF5-4854-A404-B9E131007DE7}"/>
    <cellStyle name="Вычисление 3 2 2 15" xfId="39484" xr:uid="{C296668B-7D9D-4BBD-960F-79DEF2094A86}"/>
    <cellStyle name="Вычисление 3 2 2 2" xfId="19946" xr:uid="{F385FB1B-ED57-41F8-BCB2-42C5D5E417D6}"/>
    <cellStyle name="Вычисление 3 2 2 2 2" xfId="39485" xr:uid="{80E9C80D-A053-45CC-91E8-E94601388BFA}"/>
    <cellStyle name="Вычисление 3 2 2 3" xfId="19947" xr:uid="{497168C8-8387-4217-A763-82CE204B1E13}"/>
    <cellStyle name="Вычисление 3 2 2 3 2" xfId="39486" xr:uid="{4C6F2C88-A269-45FC-83ED-15BBA8267383}"/>
    <cellStyle name="Вычисление 3 2 2 4" xfId="19948" xr:uid="{BBBA7BBB-8222-4122-ACE1-8492F699A491}"/>
    <cellStyle name="Вычисление 3 2 2 4 2" xfId="39487" xr:uid="{0C9834FF-6B19-4AB7-8E88-CE84354B9633}"/>
    <cellStyle name="Вычисление 3 2 2 5" xfId="19949" xr:uid="{CD45850F-F2C4-409C-AE96-CF30CFF902C7}"/>
    <cellStyle name="Вычисление 3 2 2 5 2" xfId="39488" xr:uid="{A74FBFF3-D79B-40BA-93C7-0CA627735BC4}"/>
    <cellStyle name="Вычисление 3 2 2 6" xfId="19950" xr:uid="{728FF30B-087C-415F-B0A6-C267101355C1}"/>
    <cellStyle name="Вычисление 3 2 2 6 2" xfId="39489" xr:uid="{EAAE0206-228A-4AA9-85F9-398EB86AB965}"/>
    <cellStyle name="Вычисление 3 2 2 7" xfId="19951" xr:uid="{8CCB4E65-3298-4D86-8DBA-3A7EDA476DD3}"/>
    <cellStyle name="Вычисление 3 2 2 7 2" xfId="39490" xr:uid="{C2A4177F-9726-4E09-B6C8-0E71DD106381}"/>
    <cellStyle name="Вычисление 3 2 2 8" xfId="19952" xr:uid="{B008408C-A148-4F85-9B7E-CD419E405378}"/>
    <cellStyle name="Вычисление 3 2 2 8 2" xfId="39491" xr:uid="{BBC1662B-DD00-4D21-B630-08EFC68FBDEB}"/>
    <cellStyle name="Вычисление 3 2 2 9" xfId="19953" xr:uid="{28B44D94-B226-403B-9573-C96F0FE6B33F}"/>
    <cellStyle name="Вычисление 3 2 2 9 2" xfId="39492" xr:uid="{2737836F-ECB4-41D6-9E05-F06BEB8BE776}"/>
    <cellStyle name="Вычисление 3 2 3" xfId="19954" xr:uid="{A676A1AC-6A2B-4650-880B-9773367B9834}"/>
    <cellStyle name="Вычисление 3 2 3 2" xfId="39493" xr:uid="{242C33E6-5584-4D70-9576-14A67EF0ED23}"/>
    <cellStyle name="Вычисление 3 2 4" xfId="19955" xr:uid="{6F631B18-C4A5-42D8-8A8C-3D07E2A7DC4D}"/>
    <cellStyle name="Вычисление 3 2 4 2" xfId="39494" xr:uid="{5CA5B3EB-4238-402B-A3E0-BE8C79142748}"/>
    <cellStyle name="Вычисление 3 2 5" xfId="19956" xr:uid="{0DAB6C40-A39C-4323-AF97-771B8250D8F0}"/>
    <cellStyle name="Вычисление 3 2 5 2" xfId="39495" xr:uid="{D27ACBC4-F954-4E1D-90E5-E6863A6112E2}"/>
    <cellStyle name="Вычисление 3 2 6" xfId="19957" xr:uid="{5F3143B2-DECE-4308-826B-628AF41F1E72}"/>
    <cellStyle name="Вычисление 3 2 6 2" xfId="39496" xr:uid="{1E338B10-E8EB-454F-87DD-E5D178264A31}"/>
    <cellStyle name="Вычисление 3 2 7" xfId="19958" xr:uid="{9F621CA1-5EB2-40B7-B54F-CF61B9DD8B28}"/>
    <cellStyle name="Вычисление 3 2 7 2" xfId="39497" xr:uid="{72F3B736-5419-43FC-A242-9BAE49C859D9}"/>
    <cellStyle name="Вычисление 3 2 8" xfId="19959" xr:uid="{3370C4C3-1A10-4699-B478-50B129B4B802}"/>
    <cellStyle name="Вычисление 3 2 8 2" xfId="39498" xr:uid="{DC7DF7C1-8294-476E-AB70-EC5F6B1BDD54}"/>
    <cellStyle name="Вычисление 3 2 9" xfId="19960" xr:uid="{EE7714BC-C2DA-41B5-9EF1-5D2D2BD203ED}"/>
    <cellStyle name="Вычисление 3 2 9 2" xfId="39499" xr:uid="{CAFDF396-396E-441F-98E1-698FA05E345B}"/>
    <cellStyle name="Вычисление 3 3" xfId="19961" xr:uid="{2F982E51-FD7B-455E-BCE6-D50D6F5FFD28}"/>
    <cellStyle name="Вычисление 3 3 10" xfId="19962" xr:uid="{5F0D0054-99D0-4A3E-9550-894FD6ED9D8F}"/>
    <cellStyle name="Вычисление 3 3 10 2" xfId="39500" xr:uid="{BE325BBC-6D47-43DB-A140-27328E4748E8}"/>
    <cellStyle name="Вычисление 3 3 11" xfId="19963" xr:uid="{4B4EA538-2A78-402B-B96E-3BA5D56BCB2B}"/>
    <cellStyle name="Вычисление 3 3 11 2" xfId="39501" xr:uid="{272B209D-4C53-4D81-8CA9-6FA024F98881}"/>
    <cellStyle name="Вычисление 3 3 12" xfId="19964" xr:uid="{419DB168-7706-4840-B5AE-90E4A8080B35}"/>
    <cellStyle name="Вычисление 3 3 12 2" xfId="39502" xr:uid="{CAFAAFFD-9607-4963-8FC9-82CBB0595C08}"/>
    <cellStyle name="Вычисление 3 3 13" xfId="19965" xr:uid="{E228AE09-3F54-4C12-9F6B-DE3A83444A10}"/>
    <cellStyle name="Вычисление 3 3 13 2" xfId="39503" xr:uid="{583BADD5-B21B-4DB1-899C-2C9DBFC225C2}"/>
    <cellStyle name="Вычисление 3 3 14" xfId="19966" xr:uid="{5914126B-826A-48BC-A1DF-0E815C00E49B}"/>
    <cellStyle name="Вычисление 3 3 14 2" xfId="39504" xr:uid="{F50CBFE1-4456-4725-83E7-830445AFF7F4}"/>
    <cellStyle name="Вычисление 3 3 15" xfId="39505" xr:uid="{B86DB539-ABD0-4C4D-812B-AB58B3C2FB28}"/>
    <cellStyle name="Вычисление 3 3 2" xfId="19967" xr:uid="{1253D274-E161-45F3-B1A0-8D500FF4AF9C}"/>
    <cellStyle name="Вычисление 3 3 2 2" xfId="39506" xr:uid="{F9CEF9AD-7AEC-4CE1-94CA-603ED3B546B2}"/>
    <cellStyle name="Вычисление 3 3 3" xfId="19968" xr:uid="{41F055D4-C640-4561-8A58-9EAA1240C671}"/>
    <cellStyle name="Вычисление 3 3 3 2" xfId="39507" xr:uid="{549C4D7E-E165-4150-A96F-EDF12FA4F2A8}"/>
    <cellStyle name="Вычисление 3 3 4" xfId="19969" xr:uid="{2074C100-1CA9-4AFA-8C43-1A6DDAFFBAFF}"/>
    <cellStyle name="Вычисление 3 3 4 2" xfId="39508" xr:uid="{2CF18CA2-6D95-4DD2-A6AF-928FCBFE487F}"/>
    <cellStyle name="Вычисление 3 3 5" xfId="19970" xr:uid="{A1F70835-D14E-4A83-921F-6ACF05D66E42}"/>
    <cellStyle name="Вычисление 3 3 5 2" xfId="39509" xr:uid="{EE8FC102-738E-4883-8746-98530877B70B}"/>
    <cellStyle name="Вычисление 3 3 6" xfId="19971" xr:uid="{2A1D2766-E1F6-4E01-A8DA-F45C32FA6DFA}"/>
    <cellStyle name="Вычисление 3 3 6 2" xfId="39510" xr:uid="{05CD6371-3E6B-407B-AC38-A6D73D7008DE}"/>
    <cellStyle name="Вычисление 3 3 7" xfId="19972" xr:uid="{66FE34D2-737C-4186-97DC-AD202CBFBD4A}"/>
    <cellStyle name="Вычисление 3 3 7 2" xfId="39511" xr:uid="{CFCD72A3-EE2F-47F3-B659-47B30F772DCD}"/>
    <cellStyle name="Вычисление 3 3 8" xfId="19973" xr:uid="{6FBC4559-1DD7-4994-9372-EE941675A8E2}"/>
    <cellStyle name="Вычисление 3 3 8 2" xfId="39512" xr:uid="{3FB0A5EB-62D6-4EC1-A86D-3C6F43165F0D}"/>
    <cellStyle name="Вычисление 3 3 9" xfId="19974" xr:uid="{54A71174-434F-474D-A186-B31D59C22C0B}"/>
    <cellStyle name="Вычисление 3 3 9 2" xfId="39513" xr:uid="{1A24F5A1-7287-4CBC-8E70-E8C30619EE74}"/>
    <cellStyle name="Вычисление 3 4" xfId="19975" xr:uid="{19D6DE39-4FBC-4FE0-9894-9049A7083856}"/>
    <cellStyle name="Вычисление 3 4 2" xfId="39514" xr:uid="{793A6F39-6D25-4EAB-9D53-31B3CFC27CF5}"/>
    <cellStyle name="Вычисление 3 5" xfId="19976" xr:uid="{F2D73C14-EE89-4022-B164-EAB4A0418B40}"/>
    <cellStyle name="Вычисление 3 5 2" xfId="39515" xr:uid="{BC1A915A-19FD-48EC-8F5B-476831FB052A}"/>
    <cellStyle name="Вычисление 3 6" xfId="19977" xr:uid="{27AB988B-D66E-4460-A988-7F88867D6B36}"/>
    <cellStyle name="Вычисление 3 6 2" xfId="39516" xr:uid="{3309D027-FA29-40CE-B0D5-4CE5D1FC6EFE}"/>
    <cellStyle name="Вычисление 3 7" xfId="19978" xr:uid="{E2A5ADC4-1CEF-4B0B-9364-1D109284B50F}"/>
    <cellStyle name="Вычисление 3 7 2" xfId="39517" xr:uid="{C9893C48-D3EB-4918-90FC-B62740E10291}"/>
    <cellStyle name="Вычисление 3 8" xfId="19979" xr:uid="{75B60457-3245-429B-9DD4-4B18466320B1}"/>
    <cellStyle name="Вычисление 3 8 2" xfId="39518" xr:uid="{9A947863-4A71-4999-A953-0D71FC4D739E}"/>
    <cellStyle name="Вычисление 3 9" xfId="19980" xr:uid="{5F5D8E6F-62DC-4D6D-B5BC-A2EF8D77B425}"/>
    <cellStyle name="Вычисление 3 9 2" xfId="39519" xr:uid="{EBC79792-7FEC-4FC5-B9E2-4090DAAFA170}"/>
    <cellStyle name="Вычисление 4" xfId="19981" xr:uid="{A961BCB6-4EAB-413D-B947-E93575F575DB}"/>
    <cellStyle name="Вычисление 4 10" xfId="19982" xr:uid="{AC1301D7-9989-4DC9-9D7C-A0C1073728FA}"/>
    <cellStyle name="Вычисление 4 10 2" xfId="39520" xr:uid="{10348D8C-6C08-4D8E-8468-2566F8714CA3}"/>
    <cellStyle name="Вычисление 4 11" xfId="19983" xr:uid="{79E2C716-06D6-4DA8-8CAB-95F19D9364E6}"/>
    <cellStyle name="Вычисление 4 11 2" xfId="39521" xr:uid="{135950CC-AADA-4185-A2A0-BBFF08F9FA5A}"/>
    <cellStyle name="Вычисление 4 12" xfId="19984" xr:uid="{4236000A-26AA-444C-B4D2-E404AFBA2F19}"/>
    <cellStyle name="Вычисление 4 12 2" xfId="39522" xr:uid="{59F8F8B3-CDA3-40AD-9986-D2CACEC8E651}"/>
    <cellStyle name="Вычисление 4 13" xfId="19985" xr:uid="{0D2705FD-45EC-4B20-B98C-64F392BCA81E}"/>
    <cellStyle name="Вычисление 4 13 2" xfId="39523" xr:uid="{DFBDFE3D-6DB7-406F-818A-CA41DFBD72B4}"/>
    <cellStyle name="Вычисление 4 14" xfId="19986" xr:uid="{C2B6DB3D-2C87-45C2-BCE4-3ABDCB5D171D}"/>
    <cellStyle name="Вычисление 4 14 2" xfId="39524" xr:uid="{D46B1001-2595-480F-9706-6BD7F2A03213}"/>
    <cellStyle name="Вычисление 4 15" xfId="19987" xr:uid="{87DEDBFB-BB9E-42D5-ACB2-1235493D6CF1}"/>
    <cellStyle name="Вычисление 4 15 2" xfId="39525" xr:uid="{2A1D86A1-4864-4CFC-B138-990D297D84AF}"/>
    <cellStyle name="Вычисление 4 16" xfId="39526" xr:uid="{983C32CE-0840-4B41-88E3-106F2AA85660}"/>
    <cellStyle name="Вычисление 4 2" xfId="19988" xr:uid="{9726BC16-F2CB-4A7E-B01D-6C22CD948622}"/>
    <cellStyle name="Вычисление 4 2 10" xfId="19989" xr:uid="{ADEE3303-F015-4C32-ABA9-87380FEDAB5C}"/>
    <cellStyle name="Вычисление 4 2 10 2" xfId="39527" xr:uid="{A3BFC9D7-2CF0-4354-886A-6694C03B36BF}"/>
    <cellStyle name="Вычисление 4 2 11" xfId="19990" xr:uid="{A23DC80A-E916-4509-9F6A-0F6F97D7FA20}"/>
    <cellStyle name="Вычисление 4 2 11 2" xfId="39528" xr:uid="{17BA7134-F4A0-406F-86B0-9C69381F4328}"/>
    <cellStyle name="Вычисление 4 2 12" xfId="19991" xr:uid="{385A74AE-D1B7-4669-B4F0-AEE1007DA5F2}"/>
    <cellStyle name="Вычисление 4 2 12 2" xfId="39529" xr:uid="{2C13965C-E51E-4304-A2CB-6B9410234F74}"/>
    <cellStyle name="Вычисление 4 2 13" xfId="19992" xr:uid="{98BD9514-D6E4-4E3A-8AE2-6168A1E77EDF}"/>
    <cellStyle name="Вычисление 4 2 13 2" xfId="39530" xr:uid="{043A0994-6757-4715-95CD-7C640C757D81}"/>
    <cellStyle name="Вычисление 4 2 14" xfId="19993" xr:uid="{3A646E0D-DBBF-4873-AAA3-A86BAB4E7F0B}"/>
    <cellStyle name="Вычисление 4 2 14 2" xfId="39531" xr:uid="{91A5A8DD-6E6A-4D8E-9ADC-610FD503B202}"/>
    <cellStyle name="Вычисление 4 2 15" xfId="39532" xr:uid="{1783005B-DB86-4A3A-9616-7B130520012B}"/>
    <cellStyle name="Вычисление 4 2 2" xfId="19994" xr:uid="{908108DA-F4E5-4A2C-97F3-2106A28AEEAD}"/>
    <cellStyle name="Вычисление 4 2 2 10" xfId="19995" xr:uid="{46071F80-B413-4B4B-A6D7-F1D46509F715}"/>
    <cellStyle name="Вычисление 4 2 2 10 2" xfId="39533" xr:uid="{03F5B22B-2F3B-4541-8685-E0A2212277F1}"/>
    <cellStyle name="Вычисление 4 2 2 11" xfId="19996" xr:uid="{469DC68F-415B-4E98-8C61-ED34BB3BE591}"/>
    <cellStyle name="Вычисление 4 2 2 11 2" xfId="39534" xr:uid="{493DE3D8-FCBA-41C0-9FA2-FA9B41F3CC54}"/>
    <cellStyle name="Вычисление 4 2 2 12" xfId="19997" xr:uid="{D953D4FA-E665-446A-AF5B-1ABCF77A0D2C}"/>
    <cellStyle name="Вычисление 4 2 2 12 2" xfId="39535" xr:uid="{AB4ED31C-BA5E-4917-9D0F-C8C7BB861A45}"/>
    <cellStyle name="Вычисление 4 2 2 13" xfId="19998" xr:uid="{7912A1CF-AE8E-4B02-B004-BA76FA7877BD}"/>
    <cellStyle name="Вычисление 4 2 2 13 2" xfId="39536" xr:uid="{8B484428-D1F0-4E81-B14C-E37F541421F4}"/>
    <cellStyle name="Вычисление 4 2 2 14" xfId="19999" xr:uid="{0820883D-1369-483D-AA62-D3D655240BAE}"/>
    <cellStyle name="Вычисление 4 2 2 14 2" xfId="39537" xr:uid="{2E23AD7D-1F3B-449C-9A9B-BB9C4C01B67A}"/>
    <cellStyle name="Вычисление 4 2 2 15" xfId="39538" xr:uid="{CC37AD5F-28CE-442D-9550-B54139D46011}"/>
    <cellStyle name="Вычисление 4 2 2 2" xfId="20000" xr:uid="{F5398A8A-DDE3-4383-8379-7D0C2B63FC11}"/>
    <cellStyle name="Вычисление 4 2 2 2 2" xfId="39539" xr:uid="{2915837D-E173-4F9B-B374-B638F77AB333}"/>
    <cellStyle name="Вычисление 4 2 2 3" xfId="20001" xr:uid="{7E879ACB-7CDD-49EE-A9D0-F383D1D8F9D4}"/>
    <cellStyle name="Вычисление 4 2 2 3 2" xfId="39540" xr:uid="{18A53C63-6D19-43BF-A4F0-6CF0F136C90D}"/>
    <cellStyle name="Вычисление 4 2 2 4" xfId="20002" xr:uid="{FB3F8C66-54FB-447A-A64D-FA9FA7EE81E9}"/>
    <cellStyle name="Вычисление 4 2 2 4 2" xfId="39541" xr:uid="{CD0B8544-34B6-47A9-9F64-AE4186A96FF5}"/>
    <cellStyle name="Вычисление 4 2 2 5" xfId="20003" xr:uid="{6F825F12-1122-4E70-9411-062177768CBD}"/>
    <cellStyle name="Вычисление 4 2 2 5 2" xfId="39542" xr:uid="{5A9F505B-D33B-45D2-BA70-60C883149EDF}"/>
    <cellStyle name="Вычисление 4 2 2 6" xfId="20004" xr:uid="{78E803A9-90A3-4E2B-A87F-C9C599B4D350}"/>
    <cellStyle name="Вычисление 4 2 2 6 2" xfId="39543" xr:uid="{6E84B1A0-FDDB-4C25-A2C8-DD734D75EDA2}"/>
    <cellStyle name="Вычисление 4 2 2 7" xfId="20005" xr:uid="{E1900BFF-B73F-4357-B38C-2731B99741BA}"/>
    <cellStyle name="Вычисление 4 2 2 7 2" xfId="39544" xr:uid="{84D6AAA7-C532-4F66-9874-FFE55A3303CA}"/>
    <cellStyle name="Вычисление 4 2 2 8" xfId="20006" xr:uid="{A4660B27-E841-4B38-B5D5-3CDA231AB8E3}"/>
    <cellStyle name="Вычисление 4 2 2 8 2" xfId="39545" xr:uid="{3B14269C-F21A-4CF9-B6F4-31F9C5E832BA}"/>
    <cellStyle name="Вычисление 4 2 2 9" xfId="20007" xr:uid="{B0155AB5-6B30-47F1-B949-F0A69ACB6916}"/>
    <cellStyle name="Вычисление 4 2 2 9 2" xfId="39546" xr:uid="{AFAC39DB-4B68-41E4-BAE5-33489A26A898}"/>
    <cellStyle name="Вычисление 4 2 3" xfId="20008" xr:uid="{8B741B38-7EF3-4ABB-ABB1-3B74CCB76D03}"/>
    <cellStyle name="Вычисление 4 2 3 2" xfId="39547" xr:uid="{1A6D0D8A-DC83-4692-B35D-64E992B89FE2}"/>
    <cellStyle name="Вычисление 4 2 4" xfId="20009" xr:uid="{8AE4D6A8-9E4D-4DA1-A986-BB860A68CA7D}"/>
    <cellStyle name="Вычисление 4 2 4 2" xfId="39548" xr:uid="{4521F235-511C-46EA-AD59-0ABAB41CD542}"/>
    <cellStyle name="Вычисление 4 2 5" xfId="20010" xr:uid="{EB899685-1C4A-444F-9843-0E065456E6D5}"/>
    <cellStyle name="Вычисление 4 2 5 2" xfId="39549" xr:uid="{37E02883-BD29-4E83-AEBA-7CB05D7B64C6}"/>
    <cellStyle name="Вычисление 4 2 6" xfId="20011" xr:uid="{F74593E4-429B-4781-9288-3F7EA54AF501}"/>
    <cellStyle name="Вычисление 4 2 6 2" xfId="39550" xr:uid="{CD116E4D-8953-4E29-A431-B60A39377B03}"/>
    <cellStyle name="Вычисление 4 2 7" xfId="20012" xr:uid="{47473B2A-3EFD-452E-BC6C-627885E7E313}"/>
    <cellStyle name="Вычисление 4 2 7 2" xfId="39551" xr:uid="{06AD364B-9A90-4D73-A8E9-464DAD3D5112}"/>
    <cellStyle name="Вычисление 4 2 8" xfId="20013" xr:uid="{350847DE-0D6F-4EA5-BBD2-C9D71ABA10EF}"/>
    <cellStyle name="Вычисление 4 2 8 2" xfId="39552" xr:uid="{FCF8F076-CEE2-444B-A4A2-7595F1037840}"/>
    <cellStyle name="Вычисление 4 2 9" xfId="20014" xr:uid="{E3305573-C613-45FD-B48A-87F46AB2066E}"/>
    <cellStyle name="Вычисление 4 2 9 2" xfId="39553" xr:uid="{DDE7395B-2C20-4994-A3D0-5433360C11A3}"/>
    <cellStyle name="Вычисление 4 3" xfId="20015" xr:uid="{8C4EF4EB-27CC-42EC-8382-A6F5CDA0B530}"/>
    <cellStyle name="Вычисление 4 3 10" xfId="20016" xr:uid="{E5BCEDEA-76D3-4F9C-A5D7-2972D4C50A00}"/>
    <cellStyle name="Вычисление 4 3 10 2" xfId="39554" xr:uid="{2BD25002-12EF-49FC-8E1E-2C2CA03683ED}"/>
    <cellStyle name="Вычисление 4 3 11" xfId="20017" xr:uid="{5B91B325-4689-4163-BAB4-B26630D4EC26}"/>
    <cellStyle name="Вычисление 4 3 11 2" xfId="39555" xr:uid="{1F6B50B0-A466-4D36-A2B0-2997F9C5BE90}"/>
    <cellStyle name="Вычисление 4 3 12" xfId="20018" xr:uid="{02B48248-674B-4154-B48A-B081BE768CDB}"/>
    <cellStyle name="Вычисление 4 3 12 2" xfId="39556" xr:uid="{439C1A07-6CC0-4BE6-A3A5-3D706108989C}"/>
    <cellStyle name="Вычисление 4 3 13" xfId="20019" xr:uid="{98C5B987-D36C-4C21-BD7A-8CE636599952}"/>
    <cellStyle name="Вычисление 4 3 13 2" xfId="39557" xr:uid="{E914A15C-4A4B-423B-AE98-AD9D83983DBF}"/>
    <cellStyle name="Вычисление 4 3 14" xfId="20020" xr:uid="{075658F2-28C0-4EE3-8F54-867CE3291B15}"/>
    <cellStyle name="Вычисление 4 3 14 2" xfId="39558" xr:uid="{0F65499C-A5B1-4E86-96F1-79ADAB3EC2B4}"/>
    <cellStyle name="Вычисление 4 3 15" xfId="39559" xr:uid="{627B597E-9AAF-407E-B409-D883B0C05AEB}"/>
    <cellStyle name="Вычисление 4 3 2" xfId="20021" xr:uid="{28793B25-9CE5-4114-AB61-3D65649DEF0C}"/>
    <cellStyle name="Вычисление 4 3 2 2" xfId="39560" xr:uid="{922C9DD6-939C-41F1-8C52-E882642FDBBF}"/>
    <cellStyle name="Вычисление 4 3 3" xfId="20022" xr:uid="{09A46685-209C-43D6-9784-2F343BCEF6A0}"/>
    <cellStyle name="Вычисление 4 3 3 2" xfId="39561" xr:uid="{7902ED31-8349-4C6E-94A3-8B9AFA9BB15B}"/>
    <cellStyle name="Вычисление 4 3 4" xfId="20023" xr:uid="{0CA77E23-EA12-4163-A0FD-F5395771B385}"/>
    <cellStyle name="Вычисление 4 3 4 2" xfId="39562" xr:uid="{CBAC2893-98E8-40BD-AC13-A5EE7AE468E7}"/>
    <cellStyle name="Вычисление 4 3 5" xfId="20024" xr:uid="{EB391171-7B74-4420-ABA3-76FEC635B1D5}"/>
    <cellStyle name="Вычисление 4 3 5 2" xfId="39563" xr:uid="{89F10FB0-DE4B-4855-B943-B3C65073736F}"/>
    <cellStyle name="Вычисление 4 3 6" xfId="20025" xr:uid="{8C77D117-08B5-4B91-B543-52503E23236F}"/>
    <cellStyle name="Вычисление 4 3 6 2" xfId="39564" xr:uid="{21552FCB-2329-45B6-B5D3-820D7091A612}"/>
    <cellStyle name="Вычисление 4 3 7" xfId="20026" xr:uid="{252C5BDB-5102-40A8-AE97-148A385F4C67}"/>
    <cellStyle name="Вычисление 4 3 7 2" xfId="39565" xr:uid="{2873A84C-BFEC-4B28-BCBF-435017027459}"/>
    <cellStyle name="Вычисление 4 3 8" xfId="20027" xr:uid="{95A2D3A9-72F4-487D-8004-25FB845CE753}"/>
    <cellStyle name="Вычисление 4 3 8 2" xfId="39566" xr:uid="{01CAC90E-B636-461A-9067-22CD54DE0B9A}"/>
    <cellStyle name="Вычисление 4 3 9" xfId="20028" xr:uid="{38D66E60-35F9-41FA-B786-612B9C9300AE}"/>
    <cellStyle name="Вычисление 4 3 9 2" xfId="39567" xr:uid="{4D2645F5-B997-4594-A0CA-F0A441B16530}"/>
    <cellStyle name="Вычисление 4 4" xfId="20029" xr:uid="{A6FE8881-89ED-4E45-8050-9C5821001B17}"/>
    <cellStyle name="Вычисление 4 4 2" xfId="39568" xr:uid="{36A05A16-8835-4A67-8BD3-47A27C829C47}"/>
    <cellStyle name="Вычисление 4 5" xfId="20030" xr:uid="{FC29E790-049B-455B-8639-3664FD7BD248}"/>
    <cellStyle name="Вычисление 4 5 2" xfId="39569" xr:uid="{E86A67CF-16A2-4AF4-87D2-420CD40091A8}"/>
    <cellStyle name="Вычисление 4 6" xfId="20031" xr:uid="{B4C6E38E-8E18-4004-8A94-0550D1134B9D}"/>
    <cellStyle name="Вычисление 4 6 2" xfId="39570" xr:uid="{7A41C698-2205-41CE-9456-A630B181F42A}"/>
    <cellStyle name="Вычисление 4 7" xfId="20032" xr:uid="{8D4FB0D5-3899-4AC8-9903-091401488346}"/>
    <cellStyle name="Вычисление 4 7 2" xfId="39571" xr:uid="{E6697E6D-7BDE-4EF1-8E82-F7157E096CA8}"/>
    <cellStyle name="Вычисление 4 8" xfId="20033" xr:uid="{EFC43927-226E-4A04-B054-E7117D991BB4}"/>
    <cellStyle name="Вычисление 4 8 2" xfId="39572" xr:uid="{B3B90292-5532-4882-B2CA-57593E4DDB3B}"/>
    <cellStyle name="Вычисление 4 9" xfId="20034" xr:uid="{6ECC583C-5573-466A-A7B5-95DC2A021D29}"/>
    <cellStyle name="Вычисление 4 9 2" xfId="39573" xr:uid="{D20EF57E-D72F-4E85-B3DF-41406360636A}"/>
    <cellStyle name="Вычисление 5" xfId="20035" xr:uid="{B6160AE6-E525-47A1-8DAB-8D07E0EF6C11}"/>
    <cellStyle name="Вычисление 5 10" xfId="20036" xr:uid="{D3AE7720-1C9C-4664-844C-01FF84E1159B}"/>
    <cellStyle name="Вычисление 5 10 2" xfId="39574" xr:uid="{9B45C2FF-AD58-413E-879D-C964C7429155}"/>
    <cellStyle name="Вычисление 5 11" xfId="20037" xr:uid="{181C0590-2E28-47E4-B9CB-644900CFB4CC}"/>
    <cellStyle name="Вычисление 5 11 2" xfId="39575" xr:uid="{57633A5E-C259-4AFA-AC09-030E02722473}"/>
    <cellStyle name="Вычисление 5 12" xfId="20038" xr:uid="{97E6A8A5-9AC7-4BF0-BDDD-908BF7204332}"/>
    <cellStyle name="Вычисление 5 12 2" xfId="39576" xr:uid="{7444A5F9-06D7-4059-9157-5F60388F183C}"/>
    <cellStyle name="Вычисление 5 13" xfId="20039" xr:uid="{05DFA80E-ADC4-4A12-AB23-F7BAB9FC2AB8}"/>
    <cellStyle name="Вычисление 5 13 2" xfId="39577" xr:uid="{6FB78A2B-D16D-4AD2-B4B4-622BC52E0E0F}"/>
    <cellStyle name="Вычисление 5 14" xfId="20040" xr:uid="{7A7A7815-0BF1-402C-8E58-8C5AFF45DBC2}"/>
    <cellStyle name="Вычисление 5 14 2" xfId="39578" xr:uid="{B74F0AD3-3919-46EA-B8DA-883197CAC7B8}"/>
    <cellStyle name="Вычисление 5 15" xfId="20041" xr:uid="{2D77BE91-45C0-405E-BCD5-4D7F6067177A}"/>
    <cellStyle name="Вычисление 5 15 2" xfId="39579" xr:uid="{63B48C30-3AD1-48DD-B4D9-817A619F47CB}"/>
    <cellStyle name="Вычисление 5 16" xfId="39580" xr:uid="{532153D8-1E75-4B14-A668-B67E96744EFA}"/>
    <cellStyle name="Вычисление 5 2" xfId="20042" xr:uid="{58F7E18E-8D6A-4686-B988-34E0CEB55F34}"/>
    <cellStyle name="Вычисление 5 2 10" xfId="20043" xr:uid="{09D63DED-2E83-460F-9CD8-4FA7727366C7}"/>
    <cellStyle name="Вычисление 5 2 10 2" xfId="39581" xr:uid="{C1058787-7D79-4684-A43F-3629736D0F29}"/>
    <cellStyle name="Вычисление 5 2 11" xfId="20044" xr:uid="{39F85858-1F7E-4D21-9264-2D05723CAA1E}"/>
    <cellStyle name="Вычисление 5 2 11 2" xfId="39582" xr:uid="{C7541577-C1E5-46FE-897A-F8B6FC87F027}"/>
    <cellStyle name="Вычисление 5 2 12" xfId="20045" xr:uid="{5D40E0E2-D9A9-44EC-80C0-26C7C020C25A}"/>
    <cellStyle name="Вычисление 5 2 12 2" xfId="39583" xr:uid="{4D48959A-7D43-4BE4-9335-5FAA0158EC63}"/>
    <cellStyle name="Вычисление 5 2 13" xfId="20046" xr:uid="{D459A0D7-1D2E-49AE-BDDE-192A9B5C9CBF}"/>
    <cellStyle name="Вычисление 5 2 13 2" xfId="39584" xr:uid="{4D46CC85-91F8-4379-92AB-374EAB54CE5E}"/>
    <cellStyle name="Вычисление 5 2 14" xfId="20047" xr:uid="{94E5FEDD-40BB-443B-AE29-9A4A7443B8BC}"/>
    <cellStyle name="Вычисление 5 2 14 2" xfId="39585" xr:uid="{31EDE9A2-465C-4176-BB41-5C2C94C7CE76}"/>
    <cellStyle name="Вычисление 5 2 15" xfId="39586" xr:uid="{697CDAFC-6A86-4903-8903-5CE4DDA5DF03}"/>
    <cellStyle name="Вычисление 5 2 2" xfId="20048" xr:uid="{68365688-BB88-431A-A8BF-DC1871C7A514}"/>
    <cellStyle name="Вычисление 5 2 2 10" xfId="20049" xr:uid="{473FA701-127D-4D99-AF33-99B7D70EF6F4}"/>
    <cellStyle name="Вычисление 5 2 2 10 2" xfId="39587" xr:uid="{7E4687BC-6D17-42DE-B8A7-4CAE40878796}"/>
    <cellStyle name="Вычисление 5 2 2 11" xfId="20050" xr:uid="{BCA791AF-4774-417E-911F-A99C2D8B9E68}"/>
    <cellStyle name="Вычисление 5 2 2 11 2" xfId="39588" xr:uid="{A1C1C790-2F87-4B98-AD43-E4AE698F810D}"/>
    <cellStyle name="Вычисление 5 2 2 12" xfId="20051" xr:uid="{5BBF9EC8-C2B3-4E32-B9B4-6C184AF34B71}"/>
    <cellStyle name="Вычисление 5 2 2 12 2" xfId="39589" xr:uid="{F605BF4A-523C-46BD-A0F7-B35E2E31A09B}"/>
    <cellStyle name="Вычисление 5 2 2 13" xfId="20052" xr:uid="{45FEE82D-0039-4F02-BF52-F2DD4F48F987}"/>
    <cellStyle name="Вычисление 5 2 2 13 2" xfId="39590" xr:uid="{BF4A23BF-5E43-41FE-81A1-331AEA481F85}"/>
    <cellStyle name="Вычисление 5 2 2 14" xfId="20053" xr:uid="{7792BE1C-66FF-4675-8CEC-AF953BA02E09}"/>
    <cellStyle name="Вычисление 5 2 2 14 2" xfId="39591" xr:uid="{5F187C57-EB90-48F8-8E08-563F01516AE1}"/>
    <cellStyle name="Вычисление 5 2 2 15" xfId="39592" xr:uid="{4B4C3647-177C-49CF-868B-343CD42C1B8B}"/>
    <cellStyle name="Вычисление 5 2 2 2" xfId="20054" xr:uid="{F4A7A9FD-A616-4F9D-9118-554EB9AA1C7A}"/>
    <cellStyle name="Вычисление 5 2 2 2 2" xfId="39593" xr:uid="{80269A99-3A08-4DD0-9D60-F77BEC12B97E}"/>
    <cellStyle name="Вычисление 5 2 2 3" xfId="20055" xr:uid="{DF6E5AAB-24AC-4BD1-963D-B2DB39B550F4}"/>
    <cellStyle name="Вычисление 5 2 2 3 2" xfId="39594" xr:uid="{A03383F3-14A7-489D-AE00-DAAABFBC9BF3}"/>
    <cellStyle name="Вычисление 5 2 2 4" xfId="20056" xr:uid="{D0327DEF-55EF-4684-9076-268C1DD1DC6B}"/>
    <cellStyle name="Вычисление 5 2 2 4 2" xfId="39595" xr:uid="{6DBF5798-947C-4591-80EB-86759D50525F}"/>
    <cellStyle name="Вычисление 5 2 2 5" xfId="20057" xr:uid="{3FE51762-B98C-4524-AD65-588F6AFD8172}"/>
    <cellStyle name="Вычисление 5 2 2 5 2" xfId="39596" xr:uid="{5E36349F-5241-4026-9862-C3BF18869AC3}"/>
    <cellStyle name="Вычисление 5 2 2 6" xfId="20058" xr:uid="{908B0C49-1D7E-48D2-9112-17D0B88840C4}"/>
    <cellStyle name="Вычисление 5 2 2 6 2" xfId="39597" xr:uid="{793C1AA8-BA2F-4CF9-8146-CC7465B5A69A}"/>
    <cellStyle name="Вычисление 5 2 2 7" xfId="20059" xr:uid="{AD0DB22D-0959-4E23-9B1F-2AA95B3F8EA3}"/>
    <cellStyle name="Вычисление 5 2 2 7 2" xfId="39598" xr:uid="{9525FF49-CB1C-43CE-9BB2-92CEE0B98F49}"/>
    <cellStyle name="Вычисление 5 2 2 8" xfId="20060" xr:uid="{E4526702-FA40-4BAC-B9B3-01F4B42EEAA4}"/>
    <cellStyle name="Вычисление 5 2 2 8 2" xfId="39599" xr:uid="{141214C9-41DE-4FD7-8617-55412C39533D}"/>
    <cellStyle name="Вычисление 5 2 2 9" xfId="20061" xr:uid="{DF7837B3-B3A2-4291-92D6-6763EB2E460A}"/>
    <cellStyle name="Вычисление 5 2 2 9 2" xfId="39600" xr:uid="{8CBBDD87-B29F-4AB1-80C9-9004B84A34EE}"/>
    <cellStyle name="Вычисление 5 2 3" xfId="20062" xr:uid="{715DD434-7E16-4606-A41D-4EE5BC0D03A8}"/>
    <cellStyle name="Вычисление 5 2 3 2" xfId="39601" xr:uid="{EB7D30C1-49C4-4186-91A8-804D03113E02}"/>
    <cellStyle name="Вычисление 5 2 4" xfId="20063" xr:uid="{4548C240-13FD-4038-89AC-AF6E42DE02E6}"/>
    <cellStyle name="Вычисление 5 2 4 2" xfId="39602" xr:uid="{5FC7647F-FB06-4889-8B72-322DF5E392A7}"/>
    <cellStyle name="Вычисление 5 2 5" xfId="20064" xr:uid="{10A219F2-A389-4EA5-9FFD-5C515C7B4992}"/>
    <cellStyle name="Вычисление 5 2 5 2" xfId="39603" xr:uid="{BF6A0AC4-41E4-4DEF-8400-69A4B0343A40}"/>
    <cellStyle name="Вычисление 5 2 6" xfId="20065" xr:uid="{9159EB92-7CAC-4CE7-8643-745989C3737F}"/>
    <cellStyle name="Вычисление 5 2 6 2" xfId="39604" xr:uid="{CF534AD9-97B0-40F2-9D99-F231E24308E4}"/>
    <cellStyle name="Вычисление 5 2 7" xfId="20066" xr:uid="{28F66C21-3EB4-457B-9A61-A119AB4E7B70}"/>
    <cellStyle name="Вычисление 5 2 7 2" xfId="39605" xr:uid="{5E8EE3E5-B347-4378-B72A-C8091C0F06F4}"/>
    <cellStyle name="Вычисление 5 2 8" xfId="20067" xr:uid="{06A213C6-9ED6-40EB-A310-3DFC416FA688}"/>
    <cellStyle name="Вычисление 5 2 8 2" xfId="39606" xr:uid="{E6C323D4-57A3-4BFF-AC45-1AF4B632A643}"/>
    <cellStyle name="Вычисление 5 2 9" xfId="20068" xr:uid="{5FFFB1D7-B07E-40B9-96F9-0691261B8BF4}"/>
    <cellStyle name="Вычисление 5 2 9 2" xfId="39607" xr:uid="{A6B063E8-8CB9-468D-8125-3CF6F4064CB9}"/>
    <cellStyle name="Вычисление 5 3" xfId="20069" xr:uid="{5CEDC9F2-AB3E-4A86-AF34-816201EFCC75}"/>
    <cellStyle name="Вычисление 5 3 10" xfId="20070" xr:uid="{277E201D-373C-4273-B931-F8CB0924C414}"/>
    <cellStyle name="Вычисление 5 3 10 2" xfId="39608" xr:uid="{F612E7D1-FF5D-4EF0-B3D4-E741B767C45C}"/>
    <cellStyle name="Вычисление 5 3 11" xfId="20071" xr:uid="{21B31ABB-D135-47C4-B8AB-6A74FA411F20}"/>
    <cellStyle name="Вычисление 5 3 11 2" xfId="39609" xr:uid="{3BA3B0C0-41FF-4937-8142-62BCDE52F66F}"/>
    <cellStyle name="Вычисление 5 3 12" xfId="20072" xr:uid="{77B78AFC-7B8C-4285-AD29-25D66B795668}"/>
    <cellStyle name="Вычисление 5 3 12 2" xfId="39610" xr:uid="{7EE4172B-3737-4E62-A3E0-A2D22FAFA734}"/>
    <cellStyle name="Вычисление 5 3 13" xfId="20073" xr:uid="{0BE5370C-B7E5-4B7D-86B5-E7A9B5F029A2}"/>
    <cellStyle name="Вычисление 5 3 13 2" xfId="39611" xr:uid="{D223F998-C000-4FD3-AEAD-8498ADB049E1}"/>
    <cellStyle name="Вычисление 5 3 14" xfId="20074" xr:uid="{7F35AC88-EE36-43EE-8FC8-68AF43B9688F}"/>
    <cellStyle name="Вычисление 5 3 14 2" xfId="39612" xr:uid="{88D3D21F-9FE1-4BFD-ACBD-B6C16CCB0A09}"/>
    <cellStyle name="Вычисление 5 3 15" xfId="39613" xr:uid="{AAF63EA2-5200-4224-AA47-B3888B5DE5AA}"/>
    <cellStyle name="Вычисление 5 3 2" xfId="20075" xr:uid="{7BF152FD-E3D4-4A89-9152-DEC2AD1FCD1A}"/>
    <cellStyle name="Вычисление 5 3 2 2" xfId="39614" xr:uid="{27D719D0-5ED8-4CF9-9DF4-2D38444BFCA4}"/>
    <cellStyle name="Вычисление 5 3 3" xfId="20076" xr:uid="{E2780E44-9F2A-45E2-8A11-595A50BC9087}"/>
    <cellStyle name="Вычисление 5 3 3 2" xfId="39615" xr:uid="{2FDB6BF3-53F3-47C3-98AB-C718ACBAAE15}"/>
    <cellStyle name="Вычисление 5 3 4" xfId="20077" xr:uid="{D1E3669F-28BD-4F49-9134-0DB332A6A829}"/>
    <cellStyle name="Вычисление 5 3 4 2" xfId="39616" xr:uid="{4ED7316A-B3EA-40AD-B6AE-A9B30614BF2D}"/>
    <cellStyle name="Вычисление 5 3 5" xfId="20078" xr:uid="{B02BDB92-ADAB-4C07-9F24-8AB701E583EC}"/>
    <cellStyle name="Вычисление 5 3 5 2" xfId="39617" xr:uid="{52D58F54-E9E0-4F64-9162-A0AFAC0DABC1}"/>
    <cellStyle name="Вычисление 5 3 6" xfId="20079" xr:uid="{C22B0398-4BD4-4515-A95A-2CB997CA6077}"/>
    <cellStyle name="Вычисление 5 3 6 2" xfId="39618" xr:uid="{C1F2A73F-32CC-4223-A3DD-2FB029B09628}"/>
    <cellStyle name="Вычисление 5 3 7" xfId="20080" xr:uid="{3766275A-CB20-4FBD-ADCA-0E6ADF6E8F91}"/>
    <cellStyle name="Вычисление 5 3 7 2" xfId="39619" xr:uid="{1CAF41D2-78BB-40F4-93BA-8BEC10847860}"/>
    <cellStyle name="Вычисление 5 3 8" xfId="20081" xr:uid="{71DBE405-6DC3-4E2D-8F14-D32B376F6E5E}"/>
    <cellStyle name="Вычисление 5 3 8 2" xfId="39620" xr:uid="{FB1C90E9-EA95-470F-AEB3-80C4B7E29F09}"/>
    <cellStyle name="Вычисление 5 3 9" xfId="20082" xr:uid="{386D5632-D73E-4238-8035-C13918FD0808}"/>
    <cellStyle name="Вычисление 5 3 9 2" xfId="39621" xr:uid="{4AA05D2E-326F-4352-AA6F-5DC4795BE19F}"/>
    <cellStyle name="Вычисление 5 4" xfId="20083" xr:uid="{39899F2A-4F54-4332-AA67-52AA5E2508BD}"/>
    <cellStyle name="Вычисление 5 4 2" xfId="39622" xr:uid="{F60A8A8F-A94B-4C9C-8CB4-153F81E35A8F}"/>
    <cellStyle name="Вычисление 5 5" xfId="20084" xr:uid="{D812BFDA-7B07-445F-8941-2F2580A6A1C8}"/>
    <cellStyle name="Вычисление 5 5 2" xfId="39623" xr:uid="{D1044E1E-966A-4177-8975-6179BFCE85C5}"/>
    <cellStyle name="Вычисление 5 6" xfId="20085" xr:uid="{B3E094F0-0F77-495B-9AB4-54955D0C9468}"/>
    <cellStyle name="Вычисление 5 6 2" xfId="39624" xr:uid="{624BE07B-DE7C-40E6-94C6-D993C10CC5DC}"/>
    <cellStyle name="Вычисление 5 7" xfId="20086" xr:uid="{E6193C54-0E6E-43BD-B3BB-193CF887D95C}"/>
    <cellStyle name="Вычисление 5 7 2" xfId="39625" xr:uid="{3D194057-CD66-4110-BFCD-E5389E8E70A7}"/>
    <cellStyle name="Вычисление 5 8" xfId="20087" xr:uid="{92350143-43A4-4577-BB81-1222C4D763F4}"/>
    <cellStyle name="Вычисление 5 8 2" xfId="39626" xr:uid="{FEDCEB32-2B9D-4FE5-90D6-A3E98592C652}"/>
    <cellStyle name="Вычисление 5 9" xfId="20088" xr:uid="{334550F9-37B6-4CD8-8067-992361D7BA0F}"/>
    <cellStyle name="Вычисление 5 9 2" xfId="39627" xr:uid="{22EFB00F-A348-4E1D-8BB9-B2C1FE844C30}"/>
    <cellStyle name="Вычисление 6" xfId="20089" xr:uid="{1D791A90-D47A-4968-860F-62FE41AC1E52}"/>
    <cellStyle name="Вычисление 6 10" xfId="20090" xr:uid="{A4083321-1CAE-4C84-880B-55A821232691}"/>
    <cellStyle name="Вычисление 6 10 2" xfId="39628" xr:uid="{A7BC4EEA-2FE0-4A99-972A-ABA10D3C2FAF}"/>
    <cellStyle name="Вычисление 6 11" xfId="20091" xr:uid="{112331BD-25D7-43DD-B877-A639A1D74460}"/>
    <cellStyle name="Вычисление 6 11 2" xfId="39629" xr:uid="{954CA7E7-5A28-41F4-A6A8-E480C43C7837}"/>
    <cellStyle name="Вычисление 6 12" xfId="20092" xr:uid="{588311E5-D5D4-46E6-9F10-00EE4BA9874B}"/>
    <cellStyle name="Вычисление 6 12 2" xfId="39630" xr:uid="{A5F4070B-9BD5-479F-B199-C3A1A70F1807}"/>
    <cellStyle name="Вычисление 6 13" xfId="20093" xr:uid="{D87B60BC-3D66-4D9C-87CA-91ED64EC2589}"/>
    <cellStyle name="Вычисление 6 13 2" xfId="39631" xr:uid="{76C89D61-6C4F-4FD6-9309-D8D8CB2C7B9F}"/>
    <cellStyle name="Вычисление 6 14" xfId="20094" xr:uid="{319379CE-DAFB-4657-B677-8765F653DC46}"/>
    <cellStyle name="Вычисление 6 14 2" xfId="39632" xr:uid="{BC8BFD17-F566-417A-B8BA-8DF1B034C3A5}"/>
    <cellStyle name="Вычисление 6 15" xfId="20095" xr:uid="{CBC7E080-B3B3-4DDB-8AE5-898E4D5F9091}"/>
    <cellStyle name="Вычисление 6 15 2" xfId="39633" xr:uid="{6ED0BE14-FE92-4A95-A63E-AEF722A7EA9E}"/>
    <cellStyle name="Вычисление 6 16" xfId="39634" xr:uid="{067E7231-7BAA-4CC6-AC60-A529A1D7920E}"/>
    <cellStyle name="Вычисление 6 2" xfId="20096" xr:uid="{3981B5DA-0045-4F6E-AE2D-833095777FED}"/>
    <cellStyle name="Вычисление 6 2 10" xfId="20097" xr:uid="{20AFB179-6DD9-4922-94F9-12208C346D7F}"/>
    <cellStyle name="Вычисление 6 2 10 2" xfId="39635" xr:uid="{17FA407C-1B78-4432-B129-C7D4A55FA219}"/>
    <cellStyle name="Вычисление 6 2 11" xfId="20098" xr:uid="{B8CFFFD8-00CD-4A0F-B17C-3CFD14B3E855}"/>
    <cellStyle name="Вычисление 6 2 11 2" xfId="39636" xr:uid="{566DC6D9-F855-4A28-BFA1-8F6D609F5BE5}"/>
    <cellStyle name="Вычисление 6 2 12" xfId="20099" xr:uid="{04FFACC3-2F54-4085-A9E8-B441CAD0C50E}"/>
    <cellStyle name="Вычисление 6 2 12 2" xfId="39637" xr:uid="{B18543DD-B073-4862-818D-7CC92F6E2681}"/>
    <cellStyle name="Вычисление 6 2 13" xfId="20100" xr:uid="{CEEBB9A0-C892-4721-9007-D42959723B1C}"/>
    <cellStyle name="Вычисление 6 2 13 2" xfId="39638" xr:uid="{6B2DE4BD-D159-4B6C-8394-0560D976F3A1}"/>
    <cellStyle name="Вычисление 6 2 14" xfId="20101" xr:uid="{FF2ED09A-01BA-4F50-9D5B-01771F639743}"/>
    <cellStyle name="Вычисление 6 2 14 2" xfId="39639" xr:uid="{CBA25A08-164C-41F4-8903-DD168EFC32C3}"/>
    <cellStyle name="Вычисление 6 2 15" xfId="39640" xr:uid="{D8E92463-CA46-4A34-A187-76A7EC868A62}"/>
    <cellStyle name="Вычисление 6 2 2" xfId="20102" xr:uid="{D9E70A50-8B32-414D-8FC9-9D2673FC3209}"/>
    <cellStyle name="Вычисление 6 2 2 10" xfId="20103" xr:uid="{25C4483F-3B58-4A8C-99DD-CF1E5961F152}"/>
    <cellStyle name="Вычисление 6 2 2 10 2" xfId="39641" xr:uid="{A4115F55-EF15-4D1B-AF05-C3FE269F4C62}"/>
    <cellStyle name="Вычисление 6 2 2 11" xfId="20104" xr:uid="{710FD359-5246-4A79-8A14-9D82E70B762D}"/>
    <cellStyle name="Вычисление 6 2 2 11 2" xfId="39642" xr:uid="{378D0437-5DA9-4655-AE6D-98CFB1D7B685}"/>
    <cellStyle name="Вычисление 6 2 2 12" xfId="20105" xr:uid="{6C604632-83EA-4C16-95B4-F4C3AD69E7F9}"/>
    <cellStyle name="Вычисление 6 2 2 12 2" xfId="39643" xr:uid="{58555B7F-FF85-4FCE-8DF3-71C271C7A444}"/>
    <cellStyle name="Вычисление 6 2 2 13" xfId="20106" xr:uid="{5CDD75F3-F21D-4E65-82DD-FAEEB4D8DEDC}"/>
    <cellStyle name="Вычисление 6 2 2 13 2" xfId="39644" xr:uid="{8D084A18-8CDD-4D0B-AC49-FC0D530B1F44}"/>
    <cellStyle name="Вычисление 6 2 2 14" xfId="20107" xr:uid="{73AF9BB8-08F5-4B60-BEDD-4E7AC21070FE}"/>
    <cellStyle name="Вычисление 6 2 2 14 2" xfId="39645" xr:uid="{0406BEAF-0088-40D9-9378-0843BB186FF4}"/>
    <cellStyle name="Вычисление 6 2 2 15" xfId="39646" xr:uid="{A2D31604-6F8D-4D4D-A14F-89B78BBF27E9}"/>
    <cellStyle name="Вычисление 6 2 2 2" xfId="20108" xr:uid="{35D6F984-B8BF-48B5-A45E-63DBC5543C56}"/>
    <cellStyle name="Вычисление 6 2 2 2 2" xfId="39647" xr:uid="{CCFB03E1-5D00-4042-B690-D8418F81701F}"/>
    <cellStyle name="Вычисление 6 2 2 3" xfId="20109" xr:uid="{983B9E40-0B47-4B82-9E56-CEE8EAC7E473}"/>
    <cellStyle name="Вычисление 6 2 2 3 2" xfId="39648" xr:uid="{2478CC8C-1FAB-4B70-BB81-A346DBDF901A}"/>
    <cellStyle name="Вычисление 6 2 2 4" xfId="20110" xr:uid="{F61AC39D-639D-4B28-AAF8-01D4F65685F3}"/>
    <cellStyle name="Вычисление 6 2 2 4 2" xfId="39649" xr:uid="{6B3C8F6E-1612-4902-A645-447ED8C4AA93}"/>
    <cellStyle name="Вычисление 6 2 2 5" xfId="20111" xr:uid="{F62F4848-6D1F-4C3B-8457-1D2D6E67316B}"/>
    <cellStyle name="Вычисление 6 2 2 5 2" xfId="39650" xr:uid="{F0435241-F4C4-4921-B7A8-95E5D4028BC9}"/>
    <cellStyle name="Вычисление 6 2 2 6" xfId="20112" xr:uid="{BCA03141-71EF-48C6-9C38-7A76ED5E7935}"/>
    <cellStyle name="Вычисление 6 2 2 6 2" xfId="39651" xr:uid="{F0CDCF90-E6A2-4B6A-ABCF-E3F2A1F7BD97}"/>
    <cellStyle name="Вычисление 6 2 2 7" xfId="20113" xr:uid="{E38BB2D0-B4BB-4A85-B0B5-0288524501CB}"/>
    <cellStyle name="Вычисление 6 2 2 7 2" xfId="39652" xr:uid="{6801FF6A-C7EF-4231-8A3E-60689B26A7BA}"/>
    <cellStyle name="Вычисление 6 2 2 8" xfId="20114" xr:uid="{BF9CF740-581A-4D1E-86E1-D46C7B320965}"/>
    <cellStyle name="Вычисление 6 2 2 8 2" xfId="39653" xr:uid="{79664582-2A8C-40EA-B7FB-07535A7C36DD}"/>
    <cellStyle name="Вычисление 6 2 2 9" xfId="20115" xr:uid="{B0CE9CE5-52AB-47F7-A0B1-07E42F1C6E84}"/>
    <cellStyle name="Вычисление 6 2 2 9 2" xfId="39654" xr:uid="{AF8BCE19-FCAB-4FF0-A656-D9CCFEB414C9}"/>
    <cellStyle name="Вычисление 6 2 3" xfId="20116" xr:uid="{DD39A57D-D421-4733-9021-AC53C3089D84}"/>
    <cellStyle name="Вычисление 6 2 3 2" xfId="39655" xr:uid="{5452D005-84C3-4B9A-A684-A4A7C487F11A}"/>
    <cellStyle name="Вычисление 6 2 4" xfId="20117" xr:uid="{54BFC5C7-3B77-43B6-9D09-B6FAEB0403AA}"/>
    <cellStyle name="Вычисление 6 2 4 2" xfId="39656" xr:uid="{81505941-12B7-4971-ABB2-1AC0FB831BCB}"/>
    <cellStyle name="Вычисление 6 2 5" xfId="20118" xr:uid="{FB0F0F88-5CFC-4082-AB8D-9A473B9DAB13}"/>
    <cellStyle name="Вычисление 6 2 5 2" xfId="39657" xr:uid="{DBE79A57-942E-4ADB-9BE4-A7B6B4A56128}"/>
    <cellStyle name="Вычисление 6 2 6" xfId="20119" xr:uid="{A3DC6F5A-0A11-4B39-97F1-3C94B57671F7}"/>
    <cellStyle name="Вычисление 6 2 6 2" xfId="39658" xr:uid="{43A96C06-D70A-4C7B-8746-7C8CD5535ED3}"/>
    <cellStyle name="Вычисление 6 2 7" xfId="20120" xr:uid="{A2CDC221-D067-4A6D-BA7B-E1C9BB1FFAEE}"/>
    <cellStyle name="Вычисление 6 2 7 2" xfId="39659" xr:uid="{78AE732D-320D-4F8B-9CD7-C51D102EB71A}"/>
    <cellStyle name="Вычисление 6 2 8" xfId="20121" xr:uid="{758D7120-A0D9-48EB-A323-A1E431AD89F8}"/>
    <cellStyle name="Вычисление 6 2 8 2" xfId="39660" xr:uid="{BBF80A6C-A690-454F-AA75-65B6328A1777}"/>
    <cellStyle name="Вычисление 6 2 9" xfId="20122" xr:uid="{0297682D-70E1-4326-AF28-D9621DE82ABE}"/>
    <cellStyle name="Вычисление 6 2 9 2" xfId="39661" xr:uid="{82FE7DB9-2DE7-4250-92E2-E1BB0F85A7E1}"/>
    <cellStyle name="Вычисление 6 3" xfId="20123" xr:uid="{116E75F5-30CF-494B-9948-AD0922201EA6}"/>
    <cellStyle name="Вычисление 6 3 10" xfId="20124" xr:uid="{08110B39-BA65-4AB6-8204-DAE0AD4B66DF}"/>
    <cellStyle name="Вычисление 6 3 10 2" xfId="39662" xr:uid="{863D2C60-C249-435C-B703-DAB2E15B8E64}"/>
    <cellStyle name="Вычисление 6 3 11" xfId="20125" xr:uid="{A1FD4975-3FE3-4B4B-BFE9-153350C32272}"/>
    <cellStyle name="Вычисление 6 3 11 2" xfId="39663" xr:uid="{E03C4C7A-FD48-42E3-A310-CD7D18AD4758}"/>
    <cellStyle name="Вычисление 6 3 12" xfId="20126" xr:uid="{92EA17D4-AE10-45B9-BFDA-31F05834DEFF}"/>
    <cellStyle name="Вычисление 6 3 12 2" xfId="39664" xr:uid="{EE315370-6F65-4421-8936-0B14757DD6C3}"/>
    <cellStyle name="Вычисление 6 3 13" xfId="20127" xr:uid="{E95A75C1-1C43-4856-868F-D1F418A6C343}"/>
    <cellStyle name="Вычисление 6 3 13 2" xfId="39665" xr:uid="{5C6F3522-9A06-4608-ADAE-3EF56D1EF5FC}"/>
    <cellStyle name="Вычисление 6 3 14" xfId="20128" xr:uid="{BDC09317-6DBE-4AEB-BF1F-232FB477320F}"/>
    <cellStyle name="Вычисление 6 3 14 2" xfId="39666" xr:uid="{54F3BE87-BBAD-47CD-81E2-99332874B356}"/>
    <cellStyle name="Вычисление 6 3 15" xfId="39667" xr:uid="{7FDCA6F0-AD2E-4E0D-862A-0710569BD235}"/>
    <cellStyle name="Вычисление 6 3 2" xfId="20129" xr:uid="{7A204403-6FDF-4F04-BEDA-D657A5D6E9FF}"/>
    <cellStyle name="Вычисление 6 3 2 2" xfId="39668" xr:uid="{56DB088F-CB7A-43DC-8934-CCBE9088E8E2}"/>
    <cellStyle name="Вычисление 6 3 3" xfId="20130" xr:uid="{398EB940-E109-43B0-8F3C-439DFC17162D}"/>
    <cellStyle name="Вычисление 6 3 3 2" xfId="39669" xr:uid="{3D4D6913-873B-4860-AA4A-B42CE5DDCEF3}"/>
    <cellStyle name="Вычисление 6 3 4" xfId="20131" xr:uid="{406298A0-D072-4A00-AB09-48B3AED191CE}"/>
    <cellStyle name="Вычисление 6 3 4 2" xfId="39670" xr:uid="{812EE69C-10ED-4027-9B43-EEF21B68692A}"/>
    <cellStyle name="Вычисление 6 3 5" xfId="20132" xr:uid="{C2762B63-CD93-4907-BDBB-928BBF5E1862}"/>
    <cellStyle name="Вычисление 6 3 5 2" xfId="39671" xr:uid="{297790E9-2BF8-4656-9D4F-A405F9385846}"/>
    <cellStyle name="Вычисление 6 3 6" xfId="20133" xr:uid="{18901D87-74D9-400B-A637-C8FA35B0BB04}"/>
    <cellStyle name="Вычисление 6 3 6 2" xfId="39672" xr:uid="{CA171DD0-3EC2-4C75-B894-5FE1E313EFB0}"/>
    <cellStyle name="Вычисление 6 3 7" xfId="20134" xr:uid="{267774FC-D576-40F4-B0EF-AFDC153C2B71}"/>
    <cellStyle name="Вычисление 6 3 7 2" xfId="39673" xr:uid="{AC6CA160-4A47-4C4C-8326-45533FD7D201}"/>
    <cellStyle name="Вычисление 6 3 8" xfId="20135" xr:uid="{9058FC04-F651-4E49-AE78-592ECC29BF83}"/>
    <cellStyle name="Вычисление 6 3 8 2" xfId="39674" xr:uid="{65C38FCE-854D-47BB-AD4F-5F1A3BB0F3EC}"/>
    <cellStyle name="Вычисление 6 3 9" xfId="20136" xr:uid="{449C9FDB-94D2-4172-B3AA-4A3341D0EDE9}"/>
    <cellStyle name="Вычисление 6 3 9 2" xfId="39675" xr:uid="{3DD5F1A5-7C23-49AA-BB45-02E890F48233}"/>
    <cellStyle name="Вычисление 6 4" xfId="20137" xr:uid="{F2B30ECE-73EB-437E-A697-14982E470B7A}"/>
    <cellStyle name="Вычисление 6 4 2" xfId="39676" xr:uid="{45CB8551-78FB-4A97-9B83-D81E698892AE}"/>
    <cellStyle name="Вычисление 6 5" xfId="20138" xr:uid="{CEE04719-B018-49FE-B060-BDDEE4E63EAE}"/>
    <cellStyle name="Вычисление 6 5 2" xfId="39677" xr:uid="{56D328BA-6D36-48E8-A634-A9A41C62F9C1}"/>
    <cellStyle name="Вычисление 6 6" xfId="20139" xr:uid="{8FB659C2-EA86-4D03-9C71-400F367D5D79}"/>
    <cellStyle name="Вычисление 6 6 2" xfId="39678" xr:uid="{BBD5FA18-370A-4A0C-8E7C-0F9A108D0EB1}"/>
    <cellStyle name="Вычисление 6 7" xfId="20140" xr:uid="{47D5C44C-96FB-485D-9D99-8FCEE8652991}"/>
    <cellStyle name="Вычисление 6 7 2" xfId="39679" xr:uid="{EA978D86-36BD-42E0-B963-2668D8FC8CBA}"/>
    <cellStyle name="Вычисление 6 8" xfId="20141" xr:uid="{105A794F-9214-4660-B2E7-5B9FC6E1BB2E}"/>
    <cellStyle name="Вычисление 6 8 2" xfId="39680" xr:uid="{46FE6806-A589-4EAB-94AC-3DD92AF22968}"/>
    <cellStyle name="Вычисление 6 9" xfId="20142" xr:uid="{3080BFA7-396D-4DD4-A034-5A39BA1F3F21}"/>
    <cellStyle name="Вычисление 6 9 2" xfId="39681" xr:uid="{1B24081C-4950-46F6-B15C-C7049E10C75F}"/>
    <cellStyle name="Вычисление 7" xfId="20143" xr:uid="{5B4C1ADC-A365-4880-B375-6D0DFF6A54E3}"/>
    <cellStyle name="Вычисление 7 10" xfId="20144" xr:uid="{6164A757-4975-4E4F-955B-C2B09DA5B5AF}"/>
    <cellStyle name="Вычисление 7 10 2" xfId="39682" xr:uid="{10E11CDA-A1EB-4F04-B07A-80C8F527E90A}"/>
    <cellStyle name="Вычисление 7 11" xfId="20145" xr:uid="{6E649711-C789-4EB7-B23E-F7AD970503BF}"/>
    <cellStyle name="Вычисление 7 11 2" xfId="39683" xr:uid="{F6318C22-0BB1-4E76-B49E-FB70803D1178}"/>
    <cellStyle name="Вычисление 7 12" xfId="20146" xr:uid="{7C8609FE-FCA7-410B-A5AD-B2220DF05A8F}"/>
    <cellStyle name="Вычисление 7 12 2" xfId="39684" xr:uid="{95ADC24D-DABE-46A3-AC46-0EE53ADA3706}"/>
    <cellStyle name="Вычисление 7 13" xfId="20147" xr:uid="{CF995E1B-638C-4ED9-A935-427DB5249CB5}"/>
    <cellStyle name="Вычисление 7 13 2" xfId="39685" xr:uid="{7A40BC1F-6CC3-45DE-9B36-9501E5A83855}"/>
    <cellStyle name="Вычисление 7 14" xfId="20148" xr:uid="{5028D5A9-BFC8-4BBC-89FC-E7F1915CC0B0}"/>
    <cellStyle name="Вычисление 7 14 2" xfId="39686" xr:uid="{C571B6AB-7054-4977-9CEC-D7469A6068AA}"/>
    <cellStyle name="Вычисление 7 15" xfId="20149" xr:uid="{BE149E2C-4D18-42A2-99AB-DA79BCC9D17E}"/>
    <cellStyle name="Вычисление 7 15 2" xfId="39687" xr:uid="{5330B726-1841-45BB-9496-E388078BE940}"/>
    <cellStyle name="Вычисление 7 16" xfId="39688" xr:uid="{978EFDC8-FA06-4674-B97E-74169A173222}"/>
    <cellStyle name="Вычисление 7 2" xfId="20150" xr:uid="{CF6E5F8F-2141-4E45-9559-724D2FEBF050}"/>
    <cellStyle name="Вычисление 7 2 10" xfId="20151" xr:uid="{9066EA48-8479-494A-B4F4-1D19D48662D5}"/>
    <cellStyle name="Вычисление 7 2 10 2" xfId="39689" xr:uid="{DBF8670D-FA79-4F77-8F88-354AB50CD787}"/>
    <cellStyle name="Вычисление 7 2 11" xfId="20152" xr:uid="{42912930-71A0-4970-9757-64446548F5CF}"/>
    <cellStyle name="Вычисление 7 2 11 2" xfId="39690" xr:uid="{075CC1EA-C6B7-4773-B8DA-0525A8292C2C}"/>
    <cellStyle name="Вычисление 7 2 12" xfId="20153" xr:uid="{4AB14EE4-DFA3-4195-9FE0-9FF212E0B910}"/>
    <cellStyle name="Вычисление 7 2 12 2" xfId="39691" xr:uid="{11F9A16F-AABF-42DB-8151-0F9AD43B2B62}"/>
    <cellStyle name="Вычисление 7 2 13" xfId="20154" xr:uid="{AED5BF76-3C56-4130-A0C0-E512FFBA6221}"/>
    <cellStyle name="Вычисление 7 2 13 2" xfId="39692" xr:uid="{22672791-30A2-4D08-85AF-A3E2E8E34504}"/>
    <cellStyle name="Вычисление 7 2 14" xfId="20155" xr:uid="{F7AD00AD-579E-4E4C-912A-20EDBA23B797}"/>
    <cellStyle name="Вычисление 7 2 14 2" xfId="39693" xr:uid="{B96743C1-84E1-4060-AFAB-EF1B52BA2911}"/>
    <cellStyle name="Вычисление 7 2 15" xfId="39694" xr:uid="{C85FA17D-CE89-46D2-91DF-ADAB1CBE4AC1}"/>
    <cellStyle name="Вычисление 7 2 2" xfId="20156" xr:uid="{AB455400-8566-4339-8C47-AD73A855F074}"/>
    <cellStyle name="Вычисление 7 2 2 10" xfId="20157" xr:uid="{68D5AD16-B1EE-49D8-9172-435C3AD7FF3A}"/>
    <cellStyle name="Вычисление 7 2 2 10 2" xfId="39695" xr:uid="{FC42DB1C-223E-4BD4-9A4F-BC8A2E9B1738}"/>
    <cellStyle name="Вычисление 7 2 2 11" xfId="20158" xr:uid="{5A541031-CE01-461A-8FF4-17C219C6E4BD}"/>
    <cellStyle name="Вычисление 7 2 2 11 2" xfId="39696" xr:uid="{E598D6C9-80D3-4700-BA90-0808C32B9F10}"/>
    <cellStyle name="Вычисление 7 2 2 12" xfId="20159" xr:uid="{60AD168A-AC9C-45EF-9C61-9FB749DD1CBC}"/>
    <cellStyle name="Вычисление 7 2 2 12 2" xfId="39697" xr:uid="{00F8FD68-D423-40A4-B72D-5355DF109D1B}"/>
    <cellStyle name="Вычисление 7 2 2 13" xfId="20160" xr:uid="{A8BB9A6C-C902-449E-B8C5-1214E397E8BE}"/>
    <cellStyle name="Вычисление 7 2 2 13 2" xfId="39698" xr:uid="{2FCA6DFE-B276-4BC1-92D8-D03D9D64361E}"/>
    <cellStyle name="Вычисление 7 2 2 14" xfId="20161" xr:uid="{104EA66B-225D-4059-B70C-3344EFA71745}"/>
    <cellStyle name="Вычисление 7 2 2 14 2" xfId="39699" xr:uid="{66732530-ABA1-4F2C-AB9E-5890F4C490BC}"/>
    <cellStyle name="Вычисление 7 2 2 15" xfId="39700" xr:uid="{CCE4C4C6-1B5C-4404-9C63-A04D19D468F9}"/>
    <cellStyle name="Вычисление 7 2 2 2" xfId="20162" xr:uid="{85E8F042-A04E-4492-8FD2-FDCCE993BEEF}"/>
    <cellStyle name="Вычисление 7 2 2 2 2" xfId="39701" xr:uid="{F90A12B9-7E9E-4E95-B2ED-F21F450F3AF5}"/>
    <cellStyle name="Вычисление 7 2 2 3" xfId="20163" xr:uid="{5568AD2B-6057-446C-80F8-F8A88420E7DA}"/>
    <cellStyle name="Вычисление 7 2 2 3 2" xfId="39702" xr:uid="{FA39F61A-EC62-4234-8C80-87244B5C1584}"/>
    <cellStyle name="Вычисление 7 2 2 4" xfId="20164" xr:uid="{0194D1AA-EBAA-49C9-B401-7C35F9098F02}"/>
    <cellStyle name="Вычисление 7 2 2 4 2" xfId="39703" xr:uid="{1509DEED-19CF-456C-A32A-C0C7A88289A8}"/>
    <cellStyle name="Вычисление 7 2 2 5" xfId="20165" xr:uid="{E08B6FCE-248E-433B-B4FC-75B74B8097EC}"/>
    <cellStyle name="Вычисление 7 2 2 5 2" xfId="39704" xr:uid="{0FAA46DC-CA14-4EA4-B9D2-6DF2A5CBA254}"/>
    <cellStyle name="Вычисление 7 2 2 6" xfId="20166" xr:uid="{359E877D-5B0B-4C10-86AD-444236EE5F88}"/>
    <cellStyle name="Вычисление 7 2 2 6 2" xfId="39705" xr:uid="{C9F1517B-3F22-4CE9-A296-EA1B14DC84D4}"/>
    <cellStyle name="Вычисление 7 2 2 7" xfId="20167" xr:uid="{17CA4274-DC0B-4AED-AF13-D570575100D4}"/>
    <cellStyle name="Вычисление 7 2 2 7 2" xfId="39706" xr:uid="{CB2FA31B-0A97-4F8F-97B1-8E127B6B2FBD}"/>
    <cellStyle name="Вычисление 7 2 2 8" xfId="20168" xr:uid="{5BE26A57-ABF4-43AE-B75C-6AACF07B500E}"/>
    <cellStyle name="Вычисление 7 2 2 8 2" xfId="39707" xr:uid="{BF971B8E-F5B8-4024-B69A-62A79986BF19}"/>
    <cellStyle name="Вычисление 7 2 2 9" xfId="20169" xr:uid="{61B2BDBD-7131-4AD4-B18A-B8D843723B9D}"/>
    <cellStyle name="Вычисление 7 2 2 9 2" xfId="39708" xr:uid="{E01378A3-7F71-4508-8953-26EF6F0144B5}"/>
    <cellStyle name="Вычисление 7 2 3" xfId="20170" xr:uid="{F7E346E5-BC22-491A-9489-784653558F5E}"/>
    <cellStyle name="Вычисление 7 2 3 2" xfId="39709" xr:uid="{9204A091-ABE7-4618-B860-D1F5DCF86B33}"/>
    <cellStyle name="Вычисление 7 2 4" xfId="20171" xr:uid="{4B2441C4-F05D-42E5-9395-929AD91103BD}"/>
    <cellStyle name="Вычисление 7 2 4 2" xfId="39710" xr:uid="{1E3F536E-9651-40F9-9EDC-00E6E5D1AAE3}"/>
    <cellStyle name="Вычисление 7 2 5" xfId="20172" xr:uid="{F74D4B78-35C2-4629-868E-DD078FF1486F}"/>
    <cellStyle name="Вычисление 7 2 5 2" xfId="39711" xr:uid="{CF3E6EEC-9AC7-4C05-844A-372F972BD819}"/>
    <cellStyle name="Вычисление 7 2 6" xfId="20173" xr:uid="{5FF2B8CC-B96E-4A6D-BD88-B39EE8DEF921}"/>
    <cellStyle name="Вычисление 7 2 6 2" xfId="39712" xr:uid="{D592B07B-FD9A-4964-A36B-26BAF889A95E}"/>
    <cellStyle name="Вычисление 7 2 7" xfId="20174" xr:uid="{AA78ECBE-42EE-42C6-B2C4-432D8447A6E0}"/>
    <cellStyle name="Вычисление 7 2 7 2" xfId="39713" xr:uid="{3F964E1B-5471-4795-904F-4E24EB295C73}"/>
    <cellStyle name="Вычисление 7 2 8" xfId="20175" xr:uid="{009DC3F0-670F-48DE-B312-7AA643B9FAF2}"/>
    <cellStyle name="Вычисление 7 2 8 2" xfId="39714" xr:uid="{FEE87CF7-F86F-4EC4-B017-0AA29252E14D}"/>
    <cellStyle name="Вычисление 7 2 9" xfId="20176" xr:uid="{A2CC615D-6D25-435B-B288-B355C0DFE055}"/>
    <cellStyle name="Вычисление 7 2 9 2" xfId="39715" xr:uid="{4D3E539B-107B-4C44-A428-41542E9740A2}"/>
    <cellStyle name="Вычисление 7 3" xfId="20177" xr:uid="{789A1BE6-BEC5-4348-8AE5-1C26E630786C}"/>
    <cellStyle name="Вычисление 7 3 10" xfId="20178" xr:uid="{45F69474-018C-474D-87C4-257515B6D78E}"/>
    <cellStyle name="Вычисление 7 3 10 2" xfId="39716" xr:uid="{AE99F6D8-4B0B-4AB5-B782-47E8A9EC2A55}"/>
    <cellStyle name="Вычисление 7 3 11" xfId="20179" xr:uid="{F00E298A-E733-4058-9B69-9C0E2D84036E}"/>
    <cellStyle name="Вычисление 7 3 11 2" xfId="39717" xr:uid="{936CAA6B-3283-4B37-AFDA-7450EC1BBA41}"/>
    <cellStyle name="Вычисление 7 3 12" xfId="20180" xr:uid="{5A2A46D1-7546-4A87-BC29-0751BC111C25}"/>
    <cellStyle name="Вычисление 7 3 12 2" xfId="39718" xr:uid="{A2D77B4A-77A4-4CDF-9208-9629BEBAA158}"/>
    <cellStyle name="Вычисление 7 3 13" xfId="20181" xr:uid="{3E694158-EE93-4D9A-B292-198D94527B5B}"/>
    <cellStyle name="Вычисление 7 3 13 2" xfId="39719" xr:uid="{440998CF-56AA-42B0-B1F8-ED29FCAF72F6}"/>
    <cellStyle name="Вычисление 7 3 14" xfId="20182" xr:uid="{4DE1EA94-163B-4A37-B611-F95CA918EC46}"/>
    <cellStyle name="Вычисление 7 3 14 2" xfId="39720" xr:uid="{F01B2D82-4CAB-49F5-9FC7-876F983044AC}"/>
    <cellStyle name="Вычисление 7 3 15" xfId="39721" xr:uid="{3A89F14F-0657-4F97-BB25-7403220E5969}"/>
    <cellStyle name="Вычисление 7 3 2" xfId="20183" xr:uid="{79356EC6-6F17-46E7-9605-9E85D9D0EE55}"/>
    <cellStyle name="Вычисление 7 3 2 2" xfId="39722" xr:uid="{15933C0E-0DAB-400E-9EDE-74FD42B38130}"/>
    <cellStyle name="Вычисление 7 3 3" xfId="20184" xr:uid="{0EB07C42-EAE1-4D0A-9C3F-AB36F6C0A134}"/>
    <cellStyle name="Вычисление 7 3 3 2" xfId="39723" xr:uid="{5E74FFD3-F5A0-43E0-90A4-0C9BEC87A66F}"/>
    <cellStyle name="Вычисление 7 3 4" xfId="20185" xr:uid="{A4E86871-4832-46C9-A9B0-1AD3D0DCF3DE}"/>
    <cellStyle name="Вычисление 7 3 4 2" xfId="39724" xr:uid="{0F83DDE7-04D5-4F3C-A2B7-18828540873E}"/>
    <cellStyle name="Вычисление 7 3 5" xfId="20186" xr:uid="{7AA7C75F-CF70-41DE-92A9-C9EAC0718172}"/>
    <cellStyle name="Вычисление 7 3 5 2" xfId="39725" xr:uid="{3DE59CB4-C062-4FC8-A73F-8E23A2E07269}"/>
    <cellStyle name="Вычисление 7 3 6" xfId="20187" xr:uid="{EEBA91CB-410C-4266-8EAF-E7BC7770102E}"/>
    <cellStyle name="Вычисление 7 3 6 2" xfId="39726" xr:uid="{8146232A-E769-4AF5-A9D7-482D1F786AC6}"/>
    <cellStyle name="Вычисление 7 3 7" xfId="20188" xr:uid="{61E5FB93-9F79-4631-A747-CC26355B7736}"/>
    <cellStyle name="Вычисление 7 3 7 2" xfId="39727" xr:uid="{558918A1-E6A8-4DE6-97F6-BC0AA23039A9}"/>
    <cellStyle name="Вычисление 7 3 8" xfId="20189" xr:uid="{A3DAE66C-E3B3-4794-9385-AA0D634A1D14}"/>
    <cellStyle name="Вычисление 7 3 8 2" xfId="39728" xr:uid="{478F7944-8BAB-42CC-BD96-8E61DB03A7D1}"/>
    <cellStyle name="Вычисление 7 3 9" xfId="20190" xr:uid="{F52C2DFB-BC19-49D6-98FA-B80779B0CBBE}"/>
    <cellStyle name="Вычисление 7 3 9 2" xfId="39729" xr:uid="{A609ACBA-C0FF-414F-817B-6CCDB4761948}"/>
    <cellStyle name="Вычисление 7 4" xfId="20191" xr:uid="{1F03D1D5-A8F5-4951-B984-556AABB05F8C}"/>
    <cellStyle name="Вычисление 7 4 2" xfId="39730" xr:uid="{01FE3127-A262-492C-9B35-92DFAF6141E6}"/>
    <cellStyle name="Вычисление 7 5" xfId="20192" xr:uid="{AAC17E58-277C-45CD-9EBD-944C42C4D19A}"/>
    <cellStyle name="Вычисление 7 5 2" xfId="39731" xr:uid="{9C8F36E0-27E7-4601-8F90-94BC0468D261}"/>
    <cellStyle name="Вычисление 7 6" xfId="20193" xr:uid="{57E2CBC2-CE6B-4E01-BAA9-647F046E2496}"/>
    <cellStyle name="Вычисление 7 6 2" xfId="39732" xr:uid="{295842DE-2CCE-4A64-8D52-D78BE8A7E337}"/>
    <cellStyle name="Вычисление 7 7" xfId="20194" xr:uid="{EF59F3A2-B297-40BF-B6BA-E4547ED970F8}"/>
    <cellStyle name="Вычисление 7 7 2" xfId="39733" xr:uid="{C0DBBBE6-509C-4EC2-AD67-D17E4717D307}"/>
    <cellStyle name="Вычисление 7 8" xfId="20195" xr:uid="{68528F8B-2E37-4818-B671-E56D8316A6A3}"/>
    <cellStyle name="Вычисление 7 8 2" xfId="39734" xr:uid="{DC806E09-620F-4F5C-9A37-F192BFB405D5}"/>
    <cellStyle name="Вычисление 7 9" xfId="20196" xr:uid="{45A38DAF-938F-4CD5-BD64-8B1C4463E22F}"/>
    <cellStyle name="Вычисление 7 9 2" xfId="39735" xr:uid="{43416439-0FF2-43A6-91A7-818C1E78BCD4}"/>
    <cellStyle name="Вычисление 8" xfId="20197" xr:uid="{FA1EB0A8-6FFB-4FAB-99D3-F685C8DB2974}"/>
    <cellStyle name="Вычисление 8 10" xfId="20198" xr:uid="{2C7F4BCC-334B-408C-AD8E-C7AF7D03EC5F}"/>
    <cellStyle name="Вычисление 8 10 2" xfId="39736" xr:uid="{DA094170-CDE4-4F41-912A-35056D7DA107}"/>
    <cellStyle name="Вычисление 8 11" xfId="20199" xr:uid="{0C5594F1-2BDF-4509-8BF9-2096B0914F6B}"/>
    <cellStyle name="Вычисление 8 11 2" xfId="39737" xr:uid="{5E9FD9F8-4E9C-4A79-9A8A-AD22E0BC725C}"/>
    <cellStyle name="Вычисление 8 12" xfId="20200" xr:uid="{35D6F19D-C937-473B-94AB-E82FA67E9940}"/>
    <cellStyle name="Вычисление 8 12 2" xfId="39738" xr:uid="{0A46379D-626E-4470-9420-EEA2C954256A}"/>
    <cellStyle name="Вычисление 8 13" xfId="20201" xr:uid="{12986A12-B9F0-4BF2-8D4A-8D0E84EF566B}"/>
    <cellStyle name="Вычисление 8 13 2" xfId="39739" xr:uid="{7547A9AA-1F99-4375-B3B4-FAF3AAF3534B}"/>
    <cellStyle name="Вычисление 8 14" xfId="20202" xr:uid="{4AE790B6-4A7C-4391-8E64-90477476D959}"/>
    <cellStyle name="Вычисление 8 14 2" xfId="39740" xr:uid="{294C4493-06C6-4EF1-A71E-6AC3AD2A8D76}"/>
    <cellStyle name="Вычисление 8 15" xfId="39741" xr:uid="{60CC77AA-4C55-40F1-906A-8A560FAA0101}"/>
    <cellStyle name="Вычисление 8 2" xfId="20203" xr:uid="{1B1C2FF9-FC1E-4975-B146-2C118E66A704}"/>
    <cellStyle name="Вычисление 8 2 10" xfId="20204" xr:uid="{FD5BCDFC-A73E-4FA9-AB4F-D18C6EB95716}"/>
    <cellStyle name="Вычисление 8 2 10 2" xfId="39742" xr:uid="{70F156CD-ED86-452F-9F2C-C5A5245B9134}"/>
    <cellStyle name="Вычисление 8 2 11" xfId="20205" xr:uid="{A6A53A6D-9511-4F2C-8647-C84CD9018939}"/>
    <cellStyle name="Вычисление 8 2 11 2" xfId="39743" xr:uid="{B6A5EC87-F34A-442C-A29D-7CD0A1D6CB0B}"/>
    <cellStyle name="Вычисление 8 2 12" xfId="20206" xr:uid="{D1CB1A64-CD85-4227-8FED-64AE5057561B}"/>
    <cellStyle name="Вычисление 8 2 12 2" xfId="39744" xr:uid="{F9993858-3534-4796-A47F-7557F0FF19E0}"/>
    <cellStyle name="Вычисление 8 2 13" xfId="20207" xr:uid="{796C9E69-DCFF-42AD-8AAC-8D842D329967}"/>
    <cellStyle name="Вычисление 8 2 13 2" xfId="39745" xr:uid="{48345AE7-2998-405D-930D-60C7C3F34410}"/>
    <cellStyle name="Вычисление 8 2 14" xfId="20208" xr:uid="{C58C9FE2-5681-485F-9F83-D417E0E0C471}"/>
    <cellStyle name="Вычисление 8 2 14 2" xfId="39746" xr:uid="{37F73551-0B7D-40A6-8A26-F845283872A9}"/>
    <cellStyle name="Вычисление 8 2 15" xfId="39747" xr:uid="{0C9A5C81-116E-4E9B-AB12-05784ED24382}"/>
    <cellStyle name="Вычисление 8 2 2" xfId="20209" xr:uid="{CAEADBFD-11D5-4350-8DBF-537EF6EF8712}"/>
    <cellStyle name="Вычисление 8 2 2 2" xfId="39748" xr:uid="{A7F03583-4DDB-4CCC-B75B-11585B5FB4B2}"/>
    <cellStyle name="Вычисление 8 2 3" xfId="20210" xr:uid="{AA77B2A6-8FEC-417C-AC31-712ABDF1E3B5}"/>
    <cellStyle name="Вычисление 8 2 3 2" xfId="39749" xr:uid="{4911C073-1702-4913-8EFF-ADABD07C53D1}"/>
    <cellStyle name="Вычисление 8 2 4" xfId="20211" xr:uid="{EAEA35F5-34D2-4B8D-A1E7-52627C164B4C}"/>
    <cellStyle name="Вычисление 8 2 4 2" xfId="39750" xr:uid="{42A38A71-CB5F-4F2F-A9A1-8B908EEC0604}"/>
    <cellStyle name="Вычисление 8 2 5" xfId="20212" xr:uid="{4E74F6E8-8941-45DF-B6A5-30EDF4DFD502}"/>
    <cellStyle name="Вычисление 8 2 5 2" xfId="39751" xr:uid="{0B74ED81-C866-4A23-867B-A67341541E3B}"/>
    <cellStyle name="Вычисление 8 2 6" xfId="20213" xr:uid="{A38A2E94-7506-45C0-9300-C60F719ABDEE}"/>
    <cellStyle name="Вычисление 8 2 6 2" xfId="39752" xr:uid="{B4D6B8B7-3E2A-48A6-8F48-F56FECE8A061}"/>
    <cellStyle name="Вычисление 8 2 7" xfId="20214" xr:uid="{9C47E503-58D4-4BFE-BED8-C39D1F5E3493}"/>
    <cellStyle name="Вычисление 8 2 7 2" xfId="39753" xr:uid="{4FAD8DD6-8FE4-4F38-B696-E2C2584663B0}"/>
    <cellStyle name="Вычисление 8 2 8" xfId="20215" xr:uid="{820CF034-02C1-4DAF-BAD3-AA0EE71E9D2C}"/>
    <cellStyle name="Вычисление 8 2 8 2" xfId="39754" xr:uid="{2EDA44EB-B517-46EF-8A94-D532170F3AD6}"/>
    <cellStyle name="Вычисление 8 2 9" xfId="20216" xr:uid="{8AE33DC9-F9A3-4192-B40D-D44F5586CA70}"/>
    <cellStyle name="Вычисление 8 2 9 2" xfId="39755" xr:uid="{9B2861D7-D2D9-40A0-B3E3-901D5A8B7DB6}"/>
    <cellStyle name="Вычисление 8 3" xfId="20217" xr:uid="{5F409651-1C0A-4834-A685-FEBA069C027A}"/>
    <cellStyle name="Вычисление 8 3 2" xfId="39756" xr:uid="{7D580DCF-92A5-4C1B-9545-8A94BD8C32E9}"/>
    <cellStyle name="Вычисление 8 4" xfId="20218" xr:uid="{259D92E9-921C-413A-8B04-4078515F71E2}"/>
    <cellStyle name="Вычисление 8 4 2" xfId="39757" xr:uid="{730BEF3F-F3B9-4026-AC93-90E44833F6EF}"/>
    <cellStyle name="Вычисление 8 5" xfId="20219" xr:uid="{23B1423B-EC0E-4CEA-873A-62C24BB123EC}"/>
    <cellStyle name="Вычисление 8 5 2" xfId="39758" xr:uid="{2AD21B55-7AEF-4692-B586-6B9DAB1AD962}"/>
    <cellStyle name="Вычисление 8 6" xfId="20220" xr:uid="{84D7950E-36F6-49D9-A1B8-CF5412A752EF}"/>
    <cellStyle name="Вычисление 8 6 2" xfId="39759" xr:uid="{A2404361-DB9D-45FD-9EAA-6CDDA4E1C161}"/>
    <cellStyle name="Вычисление 8 7" xfId="20221" xr:uid="{498D15F6-90BF-421F-B895-6AEC8278A456}"/>
    <cellStyle name="Вычисление 8 7 2" xfId="39760" xr:uid="{8177CD04-F50E-48A3-8A68-E52C8C2E9B86}"/>
    <cellStyle name="Вычисление 8 8" xfId="20222" xr:uid="{E45BAFD8-9A03-41EF-A29F-99BCE7549216}"/>
    <cellStyle name="Вычисление 8 8 2" xfId="39761" xr:uid="{9224D94C-0AA6-4D40-9755-17F3215AF8DE}"/>
    <cellStyle name="Вычисление 8 9" xfId="20223" xr:uid="{B485F6A7-4FCF-4B98-8A68-5FF33BEE8767}"/>
    <cellStyle name="Вычисление 8 9 2" xfId="39762" xr:uid="{A59EA864-F753-4265-A81B-AA011944EB1B}"/>
    <cellStyle name="Вычисление 9" xfId="20224" xr:uid="{7125A40B-4AAE-405F-83F2-346088D45274}"/>
    <cellStyle name="Вычисление 9 10" xfId="20225" xr:uid="{8A359BB5-757C-47FB-ABD9-DF3D7C0B7848}"/>
    <cellStyle name="Вычисление 9 10 2" xfId="39763" xr:uid="{86E3D0AE-F1AE-4E6A-8630-C57711FC0155}"/>
    <cellStyle name="Вычисление 9 11" xfId="20226" xr:uid="{69CA4A4B-E34F-4C3F-8587-5AAD352D1769}"/>
    <cellStyle name="Вычисление 9 11 2" xfId="39764" xr:uid="{9529B1DB-C1A0-4D61-9790-3191AEA99268}"/>
    <cellStyle name="Вычисление 9 12" xfId="20227" xr:uid="{31145896-8CB7-452A-A413-72F5A8F40AB5}"/>
    <cellStyle name="Вычисление 9 12 2" xfId="39765" xr:uid="{9607D09A-23B9-408C-B8C1-511B9F6CBC38}"/>
    <cellStyle name="Вычисление 9 13" xfId="20228" xr:uid="{6D679C5E-FDCE-4C31-B8D4-A819E7341F0A}"/>
    <cellStyle name="Вычисление 9 13 2" xfId="39766" xr:uid="{8DC87C43-2AAA-4239-99B1-9EA1A5B821D8}"/>
    <cellStyle name="Вычисление 9 14" xfId="20229" xr:uid="{0058DDF2-A9AC-43B6-823B-4D2F12CAA274}"/>
    <cellStyle name="Вычисление 9 14 2" xfId="39767" xr:uid="{29AAF677-5A14-43D5-89FC-00559CB9E510}"/>
    <cellStyle name="Вычисление 9 15" xfId="20230" xr:uid="{970200FB-3BE7-423F-AEBA-88BE2DD1085E}"/>
    <cellStyle name="Вычисление 9 15 2" xfId="39768" xr:uid="{6D073242-0F8E-4CE0-A643-3810843BC064}"/>
    <cellStyle name="Вычисление 9 16" xfId="39769" xr:uid="{C32D4890-96FE-4CAB-B0E8-D48923B974A6}"/>
    <cellStyle name="Вычисление 9 2" xfId="20231" xr:uid="{EDA591DD-B6D1-4696-9C71-B874E771B4B8}"/>
    <cellStyle name="Вычисление 9 2 2" xfId="39770" xr:uid="{C7458D9B-BEFC-424A-B19A-2F60E34F5278}"/>
    <cellStyle name="Вычисление 9 3" xfId="20232" xr:uid="{01B46B0E-63C8-4C2C-B79E-33821305FCEC}"/>
    <cellStyle name="Вычисление 9 3 2" xfId="39771" xr:uid="{A1FD368E-62EF-440D-A8AC-EB0F3E6C5993}"/>
    <cellStyle name="Вычисление 9 4" xfId="20233" xr:uid="{4918EDA6-B070-41B1-A85C-19B7185A279B}"/>
    <cellStyle name="Вычисление 9 4 2" xfId="39772" xr:uid="{36EDF708-6669-4656-B32E-8FCD3EE3E70B}"/>
    <cellStyle name="Вычисление 9 5" xfId="20234" xr:uid="{6CB8C7E8-7AAD-41FD-A6C9-311346774173}"/>
    <cellStyle name="Вычисление 9 5 2" xfId="39773" xr:uid="{6EED5433-6C2B-4970-8A74-3E59EC17B474}"/>
    <cellStyle name="Вычисление 9 6" xfId="20235" xr:uid="{80FBD733-8647-4C47-8943-3429941D2353}"/>
    <cellStyle name="Вычисление 9 6 2" xfId="39774" xr:uid="{A29A2A97-431C-461F-B0CD-4BD64AAB0276}"/>
    <cellStyle name="Вычисление 9 7" xfId="20236" xr:uid="{F98AF782-7E62-403F-94F3-1020BDF3C488}"/>
    <cellStyle name="Вычисление 9 7 2" xfId="39775" xr:uid="{4D17BE67-0D6F-4CF0-82DF-5C8782D77FB2}"/>
    <cellStyle name="Вычисление 9 8" xfId="20237" xr:uid="{FE650B04-ECC0-4A11-A18A-A5A5631DE4A5}"/>
    <cellStyle name="Вычисление 9 8 2" xfId="39776" xr:uid="{45FF66BB-5490-4686-922C-D19DF5E15E3E}"/>
    <cellStyle name="Вычисление 9 9" xfId="20238" xr:uid="{01DB4868-DFF2-4460-8C40-20A179BFFEAB}"/>
    <cellStyle name="Вычисление 9 9 2" xfId="39777" xr:uid="{CC338385-D329-4CFD-B445-E1DF445A3B86}"/>
    <cellStyle name="Заголовок 1" xfId="528" xr:uid="{D9838FCD-A4FE-42EF-B1FC-704AAE93B2F7}"/>
    <cellStyle name="Заголовок 2" xfId="529" xr:uid="{53619802-F13F-4D91-ADE9-2817A21A7197}"/>
    <cellStyle name="Заголовок 3" xfId="530" xr:uid="{3BCB25E2-FFB6-4772-9ADA-7E7A030255E4}"/>
    <cellStyle name="Заголовок 4" xfId="531" xr:uid="{2D4E743F-37A3-4AD3-B96E-6098980D2F60}"/>
    <cellStyle name="Итог" xfId="532" xr:uid="{6238B88F-7405-44DC-A396-4EB3DC721326}"/>
    <cellStyle name="Итог 10" xfId="20239" xr:uid="{FB6EE658-A19D-4821-A806-ABFD0E04C4D8}"/>
    <cellStyle name="Итог 10 2" xfId="39778" xr:uid="{15B6EC95-C1D9-4485-990E-BB16314F75C9}"/>
    <cellStyle name="Итог 11" xfId="20240" xr:uid="{0A16EB39-E7F9-44D2-B1EE-F2599B716531}"/>
    <cellStyle name="Итог 11 2" xfId="39779" xr:uid="{3FEF69DE-78E1-4A21-8E0B-FF974E414DB4}"/>
    <cellStyle name="Итог 12" xfId="20241" xr:uid="{EBC29049-AFA3-4A5F-96AE-65705902158A}"/>
    <cellStyle name="Итог 12 2" xfId="39780" xr:uid="{D5676A97-2155-4961-B2E6-946E3F4FEDC6}"/>
    <cellStyle name="Итог 13" xfId="20242" xr:uid="{557E0A31-975B-46C9-ADE4-EB650E86B6C1}"/>
    <cellStyle name="Итог 13 2" xfId="39781" xr:uid="{37FEBE3D-1DD0-45D4-B139-8B1D9CB58417}"/>
    <cellStyle name="Итог 14" xfId="20243" xr:uid="{9EBE9A67-3398-4AD7-BDC4-BF5B29D3BBF4}"/>
    <cellStyle name="Итог 14 2" xfId="39782" xr:uid="{476414BF-994D-4F4D-909B-49B12BFB375A}"/>
    <cellStyle name="Итог 15" xfId="20244" xr:uid="{BD9369E6-BF0D-46AC-997F-9482ACE02F0C}"/>
    <cellStyle name="Итог 15 2" xfId="39783" xr:uid="{1E0784F8-C952-48DC-BB9C-BB460A48C48D}"/>
    <cellStyle name="Итог 16" xfId="20245" xr:uid="{75DA7362-C2E5-4162-AA4C-05EABD92FF02}"/>
    <cellStyle name="Итог 16 2" xfId="39784" xr:uid="{4B08124E-B3B6-430B-A8EF-F3CFCB78CEFA}"/>
    <cellStyle name="Итог 17" xfId="20246" xr:uid="{EC478C11-CE37-4D69-93B3-D2F75F9119CE}"/>
    <cellStyle name="Итог 17 2" xfId="39785" xr:uid="{261400DE-C601-44AE-8FD5-90F12D854E35}"/>
    <cellStyle name="Итог 18" xfId="20247" xr:uid="{E605A648-9C46-4298-92C8-AA5870BA000D}"/>
    <cellStyle name="Итог 18 2" xfId="39786" xr:uid="{9FA36EEF-F460-42FB-97BE-D26E02E038F7}"/>
    <cellStyle name="Итог 19" xfId="20248" xr:uid="{F046603F-7F8F-4AA8-A6E0-A1B6BA6F179F}"/>
    <cellStyle name="Итог 19 2" xfId="39787" xr:uid="{F7314AAB-59F0-4F93-966C-3BDE6ADC8FC0}"/>
    <cellStyle name="Итог 2" xfId="20249" xr:uid="{491242FF-67A5-4248-BC78-EC7A4A4386B4}"/>
    <cellStyle name="Итог 2 10" xfId="20250" xr:uid="{DAB4B221-94F6-4DE1-884A-7AFF2616F19A}"/>
    <cellStyle name="Итог 2 10 2" xfId="39788" xr:uid="{3688C7A2-8CB7-4E2F-B127-6AEC3C147EAF}"/>
    <cellStyle name="Итог 2 11" xfId="20251" xr:uid="{CEE60D1D-6ED2-4130-AAD4-0728B4948B87}"/>
    <cellStyle name="Итог 2 11 2" xfId="39789" xr:uid="{6E735E7F-82A4-4B21-8C4C-3C1341BFCAF5}"/>
    <cellStyle name="Итог 2 12" xfId="20252" xr:uid="{E7B915E4-F9E4-4873-AF06-091B6CC3F61D}"/>
    <cellStyle name="Итог 2 12 2" xfId="39790" xr:uid="{A0632C41-2D80-4BF9-855B-1EFF4AAA752A}"/>
    <cellStyle name="Итог 2 13" xfId="20253" xr:uid="{9F7B861C-1962-45EF-8588-A240A3E68CEF}"/>
    <cellStyle name="Итог 2 13 2" xfId="39791" xr:uid="{7D96B2FA-CB2B-47FD-A8F0-D7CF6B08C3A6}"/>
    <cellStyle name="Итог 2 14" xfId="20254" xr:uid="{1696C2FA-C8DD-407F-BEA1-4E9AFD8F56B8}"/>
    <cellStyle name="Итог 2 14 2" xfId="39792" xr:uid="{FEBA78E3-82FC-40E5-9A2F-87354E57A827}"/>
    <cellStyle name="Итог 2 15" xfId="20255" xr:uid="{FD06B493-BA32-4296-A035-3CE09B8A4164}"/>
    <cellStyle name="Итог 2 15 2" xfId="39793" xr:uid="{FBE1C47A-B090-489C-912A-DFF860DD36E3}"/>
    <cellStyle name="Итог 2 16" xfId="39794" xr:uid="{D1A46A0B-E9D9-45F5-A1A4-522F95002E29}"/>
    <cellStyle name="Итог 2 2" xfId="20256" xr:uid="{1381D831-1220-4B73-83A9-EABEC719B06F}"/>
    <cellStyle name="Итог 2 2 10" xfId="20257" xr:uid="{3AC0C227-0721-4E87-810E-6632D0B0F739}"/>
    <cellStyle name="Итог 2 2 10 2" xfId="39795" xr:uid="{C2A9F603-C338-4B7D-9622-C7991ACCA2BA}"/>
    <cellStyle name="Итог 2 2 11" xfId="20258" xr:uid="{EABF7D69-7430-4FDC-B07C-D250D8FF0036}"/>
    <cellStyle name="Итог 2 2 11 2" xfId="39796" xr:uid="{FEFF63C4-2B01-4D75-904B-117797896C97}"/>
    <cellStyle name="Итог 2 2 12" xfId="20259" xr:uid="{4F4940A8-B2F7-4F77-A3DC-E6270DBC851D}"/>
    <cellStyle name="Итог 2 2 12 2" xfId="39797" xr:uid="{B1A541F0-92C3-4E9A-95B4-7A9C9B3183F5}"/>
    <cellStyle name="Итог 2 2 13" xfId="20260" xr:uid="{95401501-A1FB-469E-AA50-6E795740C18B}"/>
    <cellStyle name="Итог 2 2 13 2" xfId="39798" xr:uid="{36C29EA5-7EA6-45D0-B1AC-754DD029520C}"/>
    <cellStyle name="Итог 2 2 14" xfId="20261" xr:uid="{C6B8E375-404B-4D05-BAF4-DCAF11CF77D5}"/>
    <cellStyle name="Итог 2 2 14 2" xfId="39799" xr:uid="{988DC2A4-0DEF-4382-A3C4-43581D3B427C}"/>
    <cellStyle name="Итог 2 2 15" xfId="39800" xr:uid="{C7EE2B9C-CB1F-4245-88DE-6B92B209C8DB}"/>
    <cellStyle name="Итог 2 2 2" xfId="20262" xr:uid="{5CC1B7C7-26F9-4A4C-AF71-84726B985EF3}"/>
    <cellStyle name="Итог 2 2 2 10" xfId="20263" xr:uid="{0C211823-3408-4789-B2C8-221846F6C695}"/>
    <cellStyle name="Итог 2 2 2 10 2" xfId="39801" xr:uid="{4005CFFE-E890-4052-95C2-E9FCA8B3FA18}"/>
    <cellStyle name="Итог 2 2 2 11" xfId="20264" xr:uid="{AE94B1D6-F5A9-4ADB-9694-55D218000BA6}"/>
    <cellStyle name="Итог 2 2 2 11 2" xfId="39802" xr:uid="{ACD583BE-AD9D-449F-9314-CEFD863A0CD6}"/>
    <cellStyle name="Итог 2 2 2 12" xfId="20265" xr:uid="{432AB903-72AB-46ED-9E1C-320B88703B37}"/>
    <cellStyle name="Итог 2 2 2 12 2" xfId="39803" xr:uid="{F792908F-496C-47A1-837A-A7343659A07E}"/>
    <cellStyle name="Итог 2 2 2 13" xfId="20266" xr:uid="{E16265C7-FB6D-4F0B-98DA-62A1A0387EB6}"/>
    <cellStyle name="Итог 2 2 2 13 2" xfId="39804" xr:uid="{4B8E27BF-8746-4EE3-B328-D9C76EBFB6D5}"/>
    <cellStyle name="Итог 2 2 2 14" xfId="20267" xr:uid="{ABA2DE75-42EE-4E93-AE1C-500308E50334}"/>
    <cellStyle name="Итог 2 2 2 14 2" xfId="39805" xr:uid="{C80B6197-F240-4E88-B9A4-2D9D00DB6528}"/>
    <cellStyle name="Итог 2 2 2 15" xfId="39806" xr:uid="{2EC29460-C555-4343-AFFA-CA847A5AB898}"/>
    <cellStyle name="Итог 2 2 2 2" xfId="20268" xr:uid="{5F1A65D1-DBF6-4930-A3AF-14687C99DAE1}"/>
    <cellStyle name="Итог 2 2 2 2 2" xfId="39807" xr:uid="{E05C6662-9676-43C1-8DA2-59DD90A0F9E8}"/>
    <cellStyle name="Итог 2 2 2 3" xfId="20269" xr:uid="{4107E901-E9C8-44E0-8A6D-0756920C51B5}"/>
    <cellStyle name="Итог 2 2 2 3 2" xfId="39808" xr:uid="{0DDA5295-EA7D-4174-9C1F-E4DBEA40DC8B}"/>
    <cellStyle name="Итог 2 2 2 4" xfId="20270" xr:uid="{16860585-4B91-401E-85D5-7069FCEA0412}"/>
    <cellStyle name="Итог 2 2 2 4 2" xfId="39809" xr:uid="{D92F6F52-1A93-4606-9430-34DD2DFFD501}"/>
    <cellStyle name="Итог 2 2 2 5" xfId="20271" xr:uid="{F6FBDC09-A0C4-4165-B1FC-8D9AFBC0D304}"/>
    <cellStyle name="Итог 2 2 2 5 2" xfId="39810" xr:uid="{28E0B536-B62B-4CA9-A9DD-689DA3B60B21}"/>
    <cellStyle name="Итог 2 2 2 6" xfId="20272" xr:uid="{22650FA1-85F3-4A5C-87C8-096E62B021EE}"/>
    <cellStyle name="Итог 2 2 2 6 2" xfId="39811" xr:uid="{CA68FDED-B33B-48D4-B94A-EC0C91015684}"/>
    <cellStyle name="Итог 2 2 2 7" xfId="20273" xr:uid="{1B1D9B2C-263C-440A-8560-123E1687D510}"/>
    <cellStyle name="Итог 2 2 2 7 2" xfId="39812" xr:uid="{EE2B4169-8F5F-48DF-BEAC-832140BBF060}"/>
    <cellStyle name="Итог 2 2 2 8" xfId="20274" xr:uid="{A04831D2-C869-4B41-8BD3-8FB337808652}"/>
    <cellStyle name="Итог 2 2 2 8 2" xfId="39813" xr:uid="{A3397153-A61F-4AEF-9728-9B3FC65E7FFE}"/>
    <cellStyle name="Итог 2 2 2 9" xfId="20275" xr:uid="{CF809F86-63D7-4476-88DA-1C28759629CE}"/>
    <cellStyle name="Итог 2 2 2 9 2" xfId="39814" xr:uid="{21C377DB-F483-47D1-BCDC-0D3251EDBF6E}"/>
    <cellStyle name="Итог 2 2 3" xfId="20276" xr:uid="{DAFF3095-7F52-4F93-B1D5-74963D1F60E5}"/>
    <cellStyle name="Итог 2 2 3 2" xfId="39815" xr:uid="{A2EC8940-D989-4047-8F26-711BAF0C3E12}"/>
    <cellStyle name="Итог 2 2 4" xfId="20277" xr:uid="{2E9A344F-8D32-4E6C-AA1A-7DEEEB4F9CCE}"/>
    <cellStyle name="Итог 2 2 4 2" xfId="39816" xr:uid="{474A20F6-7E18-48CF-8635-02C116B1F7CE}"/>
    <cellStyle name="Итог 2 2 5" xfId="20278" xr:uid="{30099266-653F-4812-A05B-EA8E3D2D5055}"/>
    <cellStyle name="Итог 2 2 5 2" xfId="39817" xr:uid="{4AF6667D-40AA-48E9-BB35-5E2049DDFF11}"/>
    <cellStyle name="Итог 2 2 6" xfId="20279" xr:uid="{D38F5E2F-E155-4353-8230-B15863EFED91}"/>
    <cellStyle name="Итог 2 2 6 2" xfId="39818" xr:uid="{7E395DBA-104B-44C1-AAB3-B670615F0C8A}"/>
    <cellStyle name="Итог 2 2 7" xfId="20280" xr:uid="{9054A242-EFCD-46C3-A43A-2D89D615E47F}"/>
    <cellStyle name="Итог 2 2 7 2" xfId="39819" xr:uid="{D7D909AD-98F5-4755-8BD3-94572450823C}"/>
    <cellStyle name="Итог 2 2 8" xfId="20281" xr:uid="{37A9E107-8123-4AF1-8ECE-2539B04EB9B1}"/>
    <cellStyle name="Итог 2 2 8 2" xfId="39820" xr:uid="{3B7601E2-BFF5-46B9-800D-BD4726496657}"/>
    <cellStyle name="Итог 2 2 9" xfId="20282" xr:uid="{00487D01-FC4A-4CCC-BFA9-9BA8728D9245}"/>
    <cellStyle name="Итог 2 2 9 2" xfId="39821" xr:uid="{3D7CC02D-FC69-4822-9072-163D8C913AFE}"/>
    <cellStyle name="Итог 2 3" xfId="20283" xr:uid="{2D7584D5-7098-4C0F-82D3-55C87EA7FAD8}"/>
    <cellStyle name="Итог 2 3 10" xfId="20284" xr:uid="{8BB119C6-C335-414C-8481-CD98FB73CE4B}"/>
    <cellStyle name="Итог 2 3 10 2" xfId="39822" xr:uid="{C36AB667-EB1C-480C-BF6A-6370C037C337}"/>
    <cellStyle name="Итог 2 3 11" xfId="20285" xr:uid="{E26BE1F6-B243-4A84-A344-A1F6679D0FE7}"/>
    <cellStyle name="Итог 2 3 11 2" xfId="39823" xr:uid="{25F22A02-E6A3-463E-8EFF-7BB2161BB8AB}"/>
    <cellStyle name="Итог 2 3 12" xfId="20286" xr:uid="{68EEAA13-C1B8-4CBC-8BE4-84E3C8C40708}"/>
    <cellStyle name="Итог 2 3 12 2" xfId="39824" xr:uid="{4C812725-EBD5-49E5-8607-7F0571FA422E}"/>
    <cellStyle name="Итог 2 3 13" xfId="20287" xr:uid="{035FD15E-A849-44F9-8348-D8C6060058DB}"/>
    <cellStyle name="Итог 2 3 13 2" xfId="39825" xr:uid="{B072DDBE-50E4-4D38-A554-96B1C127A8B4}"/>
    <cellStyle name="Итог 2 3 14" xfId="20288" xr:uid="{425F4413-E2DC-440E-8CF2-1226AF676784}"/>
    <cellStyle name="Итог 2 3 14 2" xfId="39826" xr:uid="{BE70146E-80D5-42BF-A5F4-3381EDFE5039}"/>
    <cellStyle name="Итог 2 3 15" xfId="39827" xr:uid="{0BC1C6D6-8791-451A-B11F-7B1D9DE1E614}"/>
    <cellStyle name="Итог 2 3 2" xfId="20289" xr:uid="{F77DD02A-7BC1-456E-9DF4-48BEEB71CE9F}"/>
    <cellStyle name="Итог 2 3 2 2" xfId="39828" xr:uid="{FE75A039-2124-4A6B-95A1-C52B8B9F2D10}"/>
    <cellStyle name="Итог 2 3 3" xfId="20290" xr:uid="{40F7E1DA-2FE2-4EC6-BE42-2F00FA1147E6}"/>
    <cellStyle name="Итог 2 3 3 2" xfId="39829" xr:uid="{B3777597-AA36-4E39-983A-BDFD0A50C87C}"/>
    <cellStyle name="Итог 2 3 4" xfId="20291" xr:uid="{3450B3DF-3A91-4AB1-8CA7-FD6D8D865CE3}"/>
    <cellStyle name="Итог 2 3 4 2" xfId="39830" xr:uid="{9A7BC527-F802-4950-8D87-7B913A3F7A78}"/>
    <cellStyle name="Итог 2 3 5" xfId="20292" xr:uid="{F04BC937-7BF0-4EA3-AB6B-A8FBBC97889C}"/>
    <cellStyle name="Итог 2 3 5 2" xfId="39831" xr:uid="{DF62C437-D644-4DA4-8458-EC1CCD1E00BF}"/>
    <cellStyle name="Итог 2 3 6" xfId="20293" xr:uid="{82E1991B-3676-4E33-90C9-F2EC09503D89}"/>
    <cellStyle name="Итог 2 3 6 2" xfId="39832" xr:uid="{BD80AB33-5375-4188-BB1D-B1C07CB4981A}"/>
    <cellStyle name="Итог 2 3 7" xfId="20294" xr:uid="{76683DA2-912D-4CAB-9876-1124DEFC9DB8}"/>
    <cellStyle name="Итог 2 3 7 2" xfId="39833" xr:uid="{EC6B6E98-720A-48D2-BEAB-C50BE79CDBED}"/>
    <cellStyle name="Итог 2 3 8" xfId="20295" xr:uid="{9D5FFC7D-13A3-4BB7-9447-2CFEEF6EBFFD}"/>
    <cellStyle name="Итог 2 3 8 2" xfId="39834" xr:uid="{F8B63F7A-7498-49AE-8CE7-22C9A908486A}"/>
    <cellStyle name="Итог 2 3 9" xfId="20296" xr:uid="{E5F1B5C9-592E-4AF1-B27C-E9EA421D3868}"/>
    <cellStyle name="Итог 2 3 9 2" xfId="39835" xr:uid="{90924306-91AF-4A68-821C-79D1B674B66A}"/>
    <cellStyle name="Итог 2 4" xfId="20297" xr:uid="{8D8EDF5E-47CB-4A1F-969F-A3FB57D69892}"/>
    <cellStyle name="Итог 2 4 2" xfId="39836" xr:uid="{F2AC934E-889E-4F9D-BBA4-47FF796832B5}"/>
    <cellStyle name="Итог 2 5" xfId="20298" xr:uid="{6CD2D4B0-8755-4C76-8147-B80389402CEB}"/>
    <cellStyle name="Итог 2 5 2" xfId="39837" xr:uid="{8C7090B3-168A-476A-97F9-8DF2FE736C94}"/>
    <cellStyle name="Итог 2 6" xfId="20299" xr:uid="{6BCC7CD0-C402-4210-B8FE-8EF861423ACE}"/>
    <cellStyle name="Итог 2 6 2" xfId="39838" xr:uid="{264E5E55-1F83-4BD8-B8BA-24CF9DB073DB}"/>
    <cellStyle name="Итог 2 7" xfId="20300" xr:uid="{C45DEFA4-4641-4644-8E87-73C04A3C891E}"/>
    <cellStyle name="Итог 2 7 2" xfId="39839" xr:uid="{2159C35B-2BC6-46A8-9130-5A2E8EDCF634}"/>
    <cellStyle name="Итог 2 8" xfId="20301" xr:uid="{21FD9AC4-461A-437F-896A-01CF42856BBF}"/>
    <cellStyle name="Итог 2 8 2" xfId="39840" xr:uid="{F8D05777-24E8-4670-807A-B6A50A8C5CBC}"/>
    <cellStyle name="Итог 2 9" xfId="20302" xr:uid="{D4465C26-5AD1-4158-B6EF-A3C3ECA3D2E3}"/>
    <cellStyle name="Итог 2 9 2" xfId="39841" xr:uid="{6508E8B5-C499-4D51-8A13-60FA15BCCE33}"/>
    <cellStyle name="Итог 20" xfId="39842" xr:uid="{6E290376-403E-44F1-9A30-685E34634A0E}"/>
    <cellStyle name="Итог 3" xfId="20303" xr:uid="{65A74F60-D28E-41A3-A192-4DB37C10444E}"/>
    <cellStyle name="Итог 3 10" xfId="20304" xr:uid="{F80398B5-0B2B-47DB-B404-84611C6FE203}"/>
    <cellStyle name="Итог 3 10 2" xfId="39843" xr:uid="{8FE7C329-7EBC-4205-942E-5A6CC4A6E9FE}"/>
    <cellStyle name="Итог 3 11" xfId="20305" xr:uid="{05D3E743-7D15-4F2F-85D2-37D1269941D2}"/>
    <cellStyle name="Итог 3 11 2" xfId="39844" xr:uid="{61773A2C-DAEC-4E79-AAE0-168C9F53F4AE}"/>
    <cellStyle name="Итог 3 12" xfId="20306" xr:uid="{254797AD-D421-4FD4-8D72-860F974007CD}"/>
    <cellStyle name="Итог 3 12 2" xfId="39845" xr:uid="{5C9E2B23-1E2F-4D22-8F93-9A163042011B}"/>
    <cellStyle name="Итог 3 13" xfId="20307" xr:uid="{571C47ED-EE1D-4486-819B-C6C2D4B53A44}"/>
    <cellStyle name="Итог 3 13 2" xfId="39846" xr:uid="{7FC8A5D3-E63E-4155-B54B-0B7FD6BFD1F4}"/>
    <cellStyle name="Итог 3 14" xfId="20308" xr:uid="{B22F6240-9BC3-4454-874F-00C780C3E77F}"/>
    <cellStyle name="Итог 3 14 2" xfId="39847" xr:uid="{55D4E28F-3A88-4490-8163-C16F258D5CDA}"/>
    <cellStyle name="Итог 3 15" xfId="20309" xr:uid="{4FB88293-C20E-40CE-8E19-D9FC4937840F}"/>
    <cellStyle name="Итог 3 15 2" xfId="39848" xr:uid="{C84094AA-E078-400F-AF44-F49F444D6CC1}"/>
    <cellStyle name="Итог 3 16" xfId="39849" xr:uid="{CC3EC2E5-F281-4C6C-AFF9-22A9D8A3AFD9}"/>
    <cellStyle name="Итог 3 2" xfId="20310" xr:uid="{9FB56DBA-FDC4-45B3-A8F6-DDCD199D7207}"/>
    <cellStyle name="Итог 3 2 10" xfId="20311" xr:uid="{22ED2A4A-F31E-4CCD-847C-B5AE3FA4CB7F}"/>
    <cellStyle name="Итог 3 2 10 2" xfId="39850" xr:uid="{B477404B-9DAA-4D5B-9919-CAAE5454F844}"/>
    <cellStyle name="Итог 3 2 11" xfId="20312" xr:uid="{5BDE9750-408C-45C6-998F-2B89986210B6}"/>
    <cellStyle name="Итог 3 2 11 2" xfId="39851" xr:uid="{9E01E598-90DA-4F15-9FD1-7E2D17983E43}"/>
    <cellStyle name="Итог 3 2 12" xfId="20313" xr:uid="{6F3A33CD-6F45-426C-9F54-3A58DC15BFB1}"/>
    <cellStyle name="Итог 3 2 12 2" xfId="39852" xr:uid="{E4615242-C64B-4FF4-9CED-A8F74B96DD3B}"/>
    <cellStyle name="Итог 3 2 13" xfId="20314" xr:uid="{32D26879-F2F3-4F8D-A164-FC0499B04419}"/>
    <cellStyle name="Итог 3 2 13 2" xfId="39853" xr:uid="{F10382F0-6B09-4BDB-B98C-ACB388F6FD31}"/>
    <cellStyle name="Итог 3 2 14" xfId="20315" xr:uid="{67E0A259-069B-4DDC-AE27-64C6A9B6AE99}"/>
    <cellStyle name="Итог 3 2 14 2" xfId="39854" xr:uid="{7BBCBDCE-88FE-45ED-9B22-B97A2EE9B877}"/>
    <cellStyle name="Итог 3 2 15" xfId="39855" xr:uid="{D1926A9D-E182-4DA6-B92D-BEE7306ECED7}"/>
    <cellStyle name="Итог 3 2 2" xfId="20316" xr:uid="{417694D5-D214-4A53-8A62-F79444306BDC}"/>
    <cellStyle name="Итог 3 2 2 10" xfId="20317" xr:uid="{217EC61A-9033-457F-9170-D9DC3EE80859}"/>
    <cellStyle name="Итог 3 2 2 10 2" xfId="39856" xr:uid="{C91D169B-8333-4AA3-A359-B7958BD763C6}"/>
    <cellStyle name="Итог 3 2 2 11" xfId="20318" xr:uid="{9653A12C-7344-45A2-B1CD-CCFD1AF58781}"/>
    <cellStyle name="Итог 3 2 2 11 2" xfId="39857" xr:uid="{76908575-5F63-491E-AEED-9A35FA08D668}"/>
    <cellStyle name="Итог 3 2 2 12" xfId="20319" xr:uid="{11D22551-9023-4D44-97EE-DAF92DF2F2D6}"/>
    <cellStyle name="Итог 3 2 2 12 2" xfId="39858" xr:uid="{D9A573F5-85D1-471B-8671-2B5539B85E82}"/>
    <cellStyle name="Итог 3 2 2 13" xfId="20320" xr:uid="{CD532078-CC4B-4145-92E7-727A4A28FC95}"/>
    <cellStyle name="Итог 3 2 2 13 2" xfId="39859" xr:uid="{B92AFE0C-1FB8-4499-98EF-298B23BC8038}"/>
    <cellStyle name="Итог 3 2 2 14" xfId="20321" xr:uid="{973BBA09-CF6C-415B-BAF7-8DF88A43D8CC}"/>
    <cellStyle name="Итог 3 2 2 14 2" xfId="39860" xr:uid="{9A17FCB3-DE5D-4656-A939-B7101CFF4185}"/>
    <cellStyle name="Итог 3 2 2 15" xfId="39861" xr:uid="{4B7FD205-D23A-4604-A762-B7EE874186BA}"/>
    <cellStyle name="Итог 3 2 2 2" xfId="20322" xr:uid="{04B73663-838F-4986-8930-7A9D4E300EAF}"/>
    <cellStyle name="Итог 3 2 2 2 2" xfId="39862" xr:uid="{85D5AE8D-B9E3-4895-9002-A916AC05AC9E}"/>
    <cellStyle name="Итог 3 2 2 3" xfId="20323" xr:uid="{EFEFF90E-E3C7-41A2-BF75-D36CF43D1C57}"/>
    <cellStyle name="Итог 3 2 2 3 2" xfId="39863" xr:uid="{7C98EACA-959E-4F1A-9493-2017A5388D60}"/>
    <cellStyle name="Итог 3 2 2 4" xfId="20324" xr:uid="{7E651397-5E4C-483C-BD29-0D166723ED3D}"/>
    <cellStyle name="Итог 3 2 2 4 2" xfId="39864" xr:uid="{4C7B308F-CF42-48A2-A74A-CB6CD07DE6C9}"/>
    <cellStyle name="Итог 3 2 2 5" xfId="20325" xr:uid="{2D303A51-7282-4AFD-9CC1-6083C4150876}"/>
    <cellStyle name="Итог 3 2 2 5 2" xfId="39865" xr:uid="{CA926F16-C22D-4CA6-912C-7E3265F3FFA9}"/>
    <cellStyle name="Итог 3 2 2 6" xfId="20326" xr:uid="{21A338E1-A748-4895-B201-E1BD1B254356}"/>
    <cellStyle name="Итог 3 2 2 6 2" xfId="39866" xr:uid="{48E4AFFB-0EE7-4738-B7C0-2267673C6E4B}"/>
    <cellStyle name="Итог 3 2 2 7" xfId="20327" xr:uid="{DF48A75B-FCD9-429C-8725-A8BBBA4F37BB}"/>
    <cellStyle name="Итог 3 2 2 7 2" xfId="39867" xr:uid="{CD171ADF-1C96-4526-86C7-989A00E6BF49}"/>
    <cellStyle name="Итог 3 2 2 8" xfId="20328" xr:uid="{9827F652-C9D2-4BCA-9EEF-8DC7C3168F9B}"/>
    <cellStyle name="Итог 3 2 2 8 2" xfId="39868" xr:uid="{8FD1DC8B-3473-4DE6-936D-02F3A57E487F}"/>
    <cellStyle name="Итог 3 2 2 9" xfId="20329" xr:uid="{A1111726-284C-4C86-92D2-69D12D8DAC82}"/>
    <cellStyle name="Итог 3 2 2 9 2" xfId="39869" xr:uid="{E4D3CFAB-319C-4AF0-BD1D-B3C271B34236}"/>
    <cellStyle name="Итог 3 2 3" xfId="20330" xr:uid="{1F6A135C-B87F-4E3E-AD61-A616CEF7E638}"/>
    <cellStyle name="Итог 3 2 3 2" xfId="39870" xr:uid="{850C0D30-30A9-4ECC-BF73-EA1A76ABD44F}"/>
    <cellStyle name="Итог 3 2 4" xfId="20331" xr:uid="{C88FF876-9A74-4D0A-B1A3-B693CCBDB0EF}"/>
    <cellStyle name="Итог 3 2 4 2" xfId="39871" xr:uid="{D0223599-B645-4FAC-AA4F-E23D814EE38C}"/>
    <cellStyle name="Итог 3 2 5" xfId="20332" xr:uid="{06B08D01-FF7E-4748-91FA-6B0A170A8475}"/>
    <cellStyle name="Итог 3 2 5 2" xfId="39872" xr:uid="{DA528E3E-8C92-4D22-B41D-87B75254B09B}"/>
    <cellStyle name="Итог 3 2 6" xfId="20333" xr:uid="{84185BCA-F261-4EA4-B0E0-AB0BD745E4FB}"/>
    <cellStyle name="Итог 3 2 6 2" xfId="39873" xr:uid="{D33024E9-43BF-4A03-982C-7496A3808919}"/>
    <cellStyle name="Итог 3 2 7" xfId="20334" xr:uid="{79B95783-815A-4E30-9657-CE1B8502D5FA}"/>
    <cellStyle name="Итог 3 2 7 2" xfId="39874" xr:uid="{7DC19EAE-228F-4D40-A107-82832E8AB45A}"/>
    <cellStyle name="Итог 3 2 8" xfId="20335" xr:uid="{E0C29B75-D077-4145-AFF2-109888048E78}"/>
    <cellStyle name="Итог 3 2 8 2" xfId="39875" xr:uid="{B5A639B5-FC04-4EB5-8D68-7BE63B4A8465}"/>
    <cellStyle name="Итог 3 2 9" xfId="20336" xr:uid="{62655D20-2ED3-4592-B656-A83B4795D58D}"/>
    <cellStyle name="Итог 3 2 9 2" xfId="39876" xr:uid="{9B77BD46-C89E-478D-AD4B-014BF243DE95}"/>
    <cellStyle name="Итог 3 3" xfId="20337" xr:uid="{DF3FBE7F-5448-43F9-B9CB-70DAF94DF252}"/>
    <cellStyle name="Итог 3 3 10" xfId="20338" xr:uid="{54E5662A-5A49-4F59-9A66-75B92A553A6E}"/>
    <cellStyle name="Итог 3 3 10 2" xfId="39877" xr:uid="{B1750293-D882-4DED-A94F-9A4214B46226}"/>
    <cellStyle name="Итог 3 3 11" xfId="20339" xr:uid="{3E9E559A-5B7B-4E96-B95E-62E67DF11173}"/>
    <cellStyle name="Итог 3 3 11 2" xfId="39878" xr:uid="{56D48966-790C-41D6-AA4E-91BA61757B4C}"/>
    <cellStyle name="Итог 3 3 12" xfId="20340" xr:uid="{98DDE2CA-60A8-43E2-BB11-CEE852C6F131}"/>
    <cellStyle name="Итог 3 3 12 2" xfId="39879" xr:uid="{1F86B045-DB73-46F1-8821-884D98CD1CCC}"/>
    <cellStyle name="Итог 3 3 13" xfId="20341" xr:uid="{56108C52-0CE5-4A0D-B6EC-F4C1C96FFFE9}"/>
    <cellStyle name="Итог 3 3 13 2" xfId="39880" xr:uid="{06C6E638-3EC5-4AD6-840C-4811383BC9DE}"/>
    <cellStyle name="Итог 3 3 14" xfId="20342" xr:uid="{7926E3CF-AC8E-4C7C-B1D2-5FE2A3EC8D72}"/>
    <cellStyle name="Итог 3 3 14 2" xfId="39881" xr:uid="{556AC373-DF6B-4EED-9D3E-E2D777C4E1E3}"/>
    <cellStyle name="Итог 3 3 15" xfId="39882" xr:uid="{97D9AC63-7D15-43AC-941D-AD8B5C4CCD3B}"/>
    <cellStyle name="Итог 3 3 2" xfId="20343" xr:uid="{4DB73382-77AA-46FF-80D8-F37F29910E0D}"/>
    <cellStyle name="Итог 3 3 2 2" xfId="39883" xr:uid="{B14325F5-C9AA-4ED2-B04D-422B79050BC3}"/>
    <cellStyle name="Итог 3 3 3" xfId="20344" xr:uid="{405BAB5C-94FD-4B73-893C-1D1E84A9A82B}"/>
    <cellStyle name="Итог 3 3 3 2" xfId="39884" xr:uid="{C550D294-785E-4004-9B83-18BB78A58310}"/>
    <cellStyle name="Итог 3 3 4" xfId="20345" xr:uid="{F4D073AB-78AB-4BBD-A267-DA8DD34CB69D}"/>
    <cellStyle name="Итог 3 3 4 2" xfId="39885" xr:uid="{FE1E0933-C025-4314-8B38-70DB64BA5947}"/>
    <cellStyle name="Итог 3 3 5" xfId="20346" xr:uid="{27693E06-D91A-4FE0-ABB9-98E0191E34A2}"/>
    <cellStyle name="Итог 3 3 5 2" xfId="39886" xr:uid="{C766AB1D-1A2C-41E4-9693-72E1B520395C}"/>
    <cellStyle name="Итог 3 3 6" xfId="20347" xr:uid="{DFD43E82-D63D-4435-A6F7-D7F9930F9687}"/>
    <cellStyle name="Итог 3 3 6 2" xfId="39887" xr:uid="{E6A94903-8D1B-4447-A48D-890C406302C7}"/>
    <cellStyle name="Итог 3 3 7" xfId="20348" xr:uid="{2D1603E1-87D9-4D0E-BA08-629BDC3F8FC4}"/>
    <cellStyle name="Итог 3 3 7 2" xfId="39888" xr:uid="{E165EDA9-9360-4337-9A06-38CFA8CA2D27}"/>
    <cellStyle name="Итог 3 3 8" xfId="20349" xr:uid="{9A3D35AC-C3E6-407B-8769-D03DAA6554FE}"/>
    <cellStyle name="Итог 3 3 8 2" xfId="39889" xr:uid="{96FC2A08-EC59-4E10-83AD-D6C60BFAE9F6}"/>
    <cellStyle name="Итог 3 3 9" xfId="20350" xr:uid="{8DCC9B04-B5DD-466D-A198-9A979BA4B12B}"/>
    <cellStyle name="Итог 3 3 9 2" xfId="39890" xr:uid="{4B1D9B83-82FB-47FE-A32D-53202FB22B9C}"/>
    <cellStyle name="Итог 3 4" xfId="20351" xr:uid="{7989ABBA-BE6E-4B51-A501-093A42B495D5}"/>
    <cellStyle name="Итог 3 4 2" xfId="39891" xr:uid="{952A4285-7596-43D7-B79C-C65AEE1455BE}"/>
    <cellStyle name="Итог 3 5" xfId="20352" xr:uid="{8356E5AA-7028-41DD-86F9-3398D1027904}"/>
    <cellStyle name="Итог 3 5 2" xfId="39892" xr:uid="{75F6D428-DB39-458E-ADFF-C6364EAE6391}"/>
    <cellStyle name="Итог 3 6" xfId="20353" xr:uid="{67F92773-03D6-49D0-AA0F-6B0BC0B04431}"/>
    <cellStyle name="Итог 3 6 2" xfId="39893" xr:uid="{3D5975B7-197D-4A02-BBF1-39BCC54D3766}"/>
    <cellStyle name="Итог 3 7" xfId="20354" xr:uid="{D2E255E5-718C-4A8D-BCF3-599D142AF731}"/>
    <cellStyle name="Итог 3 7 2" xfId="39894" xr:uid="{F7BBAF78-E645-4698-A067-03329BFAC082}"/>
    <cellStyle name="Итог 3 8" xfId="20355" xr:uid="{F5470EC8-FC34-4C25-A28E-06BF1DB09F8A}"/>
    <cellStyle name="Итог 3 8 2" xfId="39895" xr:uid="{3CF73783-E058-425E-A6A9-7E810A8DB49F}"/>
    <cellStyle name="Итог 3 9" xfId="20356" xr:uid="{1846B72E-57EA-4837-98A9-518FD9CBA5BE}"/>
    <cellStyle name="Итог 3 9 2" xfId="39896" xr:uid="{BDC50800-F6A8-4A9C-9D00-1D09E4CD9857}"/>
    <cellStyle name="Итог 4" xfId="20357" xr:uid="{CEA0B026-FE50-4ABE-B8EC-8BE4E7F054D1}"/>
    <cellStyle name="Итог 4 10" xfId="20358" xr:uid="{1D6B1402-5574-4591-BB0C-97BB7FAC36A0}"/>
    <cellStyle name="Итог 4 10 2" xfId="39897" xr:uid="{B1D61910-BDB9-4B1A-9B95-245CCA10C5F6}"/>
    <cellStyle name="Итог 4 11" xfId="20359" xr:uid="{7291E662-1795-4405-ABDC-6CC92A9AA365}"/>
    <cellStyle name="Итог 4 11 2" xfId="39898" xr:uid="{62C28753-ADD9-4EC7-B7DD-4E53BB450024}"/>
    <cellStyle name="Итог 4 12" xfId="20360" xr:uid="{CF251913-7FAB-4E78-B364-04BC71867B12}"/>
    <cellStyle name="Итог 4 12 2" xfId="39899" xr:uid="{B4804700-5A03-42EC-904A-6A6D52884618}"/>
    <cellStyle name="Итог 4 13" xfId="20361" xr:uid="{B43C7CB0-C100-4182-9EAC-5AEB7C2A26C2}"/>
    <cellStyle name="Итог 4 13 2" xfId="39900" xr:uid="{0ADF3DB3-674A-4C01-95D1-F853C2A034B4}"/>
    <cellStyle name="Итог 4 14" xfId="20362" xr:uid="{87EAAAFC-59F2-4C94-9B7B-7F8A77F9284B}"/>
    <cellStyle name="Итог 4 14 2" xfId="39901" xr:uid="{F1A86016-267A-4FDD-9E84-7DB9E124F25C}"/>
    <cellStyle name="Итог 4 15" xfId="20363" xr:uid="{20B5FB2B-A222-4EB6-A083-642AD14F31AE}"/>
    <cellStyle name="Итог 4 15 2" xfId="39902" xr:uid="{B09CA8B9-9261-418A-901A-8F1478FDCE4B}"/>
    <cellStyle name="Итог 4 16" xfId="39903" xr:uid="{AF3C6A78-497A-41A4-856E-1259489AE5FE}"/>
    <cellStyle name="Итог 4 2" xfId="20364" xr:uid="{C91F3E95-3A1A-4414-83D6-2622DD16E398}"/>
    <cellStyle name="Итог 4 2 10" xfId="20365" xr:uid="{0AE657CD-7AAC-43F9-927A-70E4D9988819}"/>
    <cellStyle name="Итог 4 2 10 2" xfId="39904" xr:uid="{78B3D4F1-10E6-47CF-B704-46C7DC34375E}"/>
    <cellStyle name="Итог 4 2 11" xfId="20366" xr:uid="{B47E5F36-E2DF-48F2-B224-FB3321F048F9}"/>
    <cellStyle name="Итог 4 2 11 2" xfId="39905" xr:uid="{2903900F-FD0B-40A4-ABA6-77ED0C5C8451}"/>
    <cellStyle name="Итог 4 2 12" xfId="20367" xr:uid="{C0CD492D-F755-4EC4-B1D9-01D7953BCE46}"/>
    <cellStyle name="Итог 4 2 12 2" xfId="39906" xr:uid="{E251C871-F7B2-41C6-A4CE-7B43D43DCF32}"/>
    <cellStyle name="Итог 4 2 13" xfId="20368" xr:uid="{A6177CB5-3752-4791-A4AA-743EAA5B5112}"/>
    <cellStyle name="Итог 4 2 13 2" xfId="39907" xr:uid="{A95D95E6-3882-4AD1-BDDC-2619F883DDFC}"/>
    <cellStyle name="Итог 4 2 14" xfId="20369" xr:uid="{A854CEEF-0942-4968-AC24-D8D340D1DCBF}"/>
    <cellStyle name="Итог 4 2 14 2" xfId="39908" xr:uid="{197CC035-FD26-485C-B359-E3091B2261C6}"/>
    <cellStyle name="Итог 4 2 15" xfId="39909" xr:uid="{F248DE68-4682-4F83-83D2-956B035A7C88}"/>
    <cellStyle name="Итог 4 2 2" xfId="20370" xr:uid="{7B60E7D2-3CC3-442F-B847-D929589D240E}"/>
    <cellStyle name="Итог 4 2 2 10" xfId="20371" xr:uid="{42487C56-0FC9-47F7-8502-1D78BC8EC3B3}"/>
    <cellStyle name="Итог 4 2 2 10 2" xfId="39910" xr:uid="{1D5F062B-ADAB-4039-9173-936CA2A11BD1}"/>
    <cellStyle name="Итог 4 2 2 11" xfId="20372" xr:uid="{17D01A9C-B650-4CA8-B052-8A6023B32E82}"/>
    <cellStyle name="Итог 4 2 2 11 2" xfId="39911" xr:uid="{557BC2E5-18EC-4690-81CD-BB5A0974DDB4}"/>
    <cellStyle name="Итог 4 2 2 12" xfId="20373" xr:uid="{4C811243-68D7-4BAF-8BD3-E67FC9E8E5A9}"/>
    <cellStyle name="Итог 4 2 2 12 2" xfId="39912" xr:uid="{67FE98F6-F8EB-444A-A775-DA31BFD8ABA6}"/>
    <cellStyle name="Итог 4 2 2 13" xfId="20374" xr:uid="{76D38E3C-3ED8-4E09-B4AF-589E69727649}"/>
    <cellStyle name="Итог 4 2 2 13 2" xfId="39913" xr:uid="{B5653F9A-C1E5-4F1E-ADEF-2D779DEA23B2}"/>
    <cellStyle name="Итог 4 2 2 14" xfId="20375" xr:uid="{28F2462F-96DB-407C-AF68-CC8A10C0C0E3}"/>
    <cellStyle name="Итог 4 2 2 14 2" xfId="39914" xr:uid="{C6203688-52EE-4CA2-A3D5-F37F4FAC8758}"/>
    <cellStyle name="Итог 4 2 2 15" xfId="39915" xr:uid="{3DAB4443-4861-49BB-9F1E-924735107425}"/>
    <cellStyle name="Итог 4 2 2 2" xfId="20376" xr:uid="{FD83AA38-ED1B-427F-8D9E-CB9AA632B0AE}"/>
    <cellStyle name="Итог 4 2 2 2 2" xfId="39916" xr:uid="{C055EAD9-3799-4874-855E-556279228E39}"/>
    <cellStyle name="Итог 4 2 2 3" xfId="20377" xr:uid="{7B93CACF-6397-4655-9F20-C062F832D6B3}"/>
    <cellStyle name="Итог 4 2 2 3 2" xfId="39917" xr:uid="{F64D5194-017C-409F-876C-08DC2DF1CAB1}"/>
    <cellStyle name="Итог 4 2 2 4" xfId="20378" xr:uid="{CD6468C6-59CB-446A-8727-5C534477B56B}"/>
    <cellStyle name="Итог 4 2 2 4 2" xfId="39918" xr:uid="{5CF71783-B5B7-4B2A-AD16-21A0231C6F25}"/>
    <cellStyle name="Итог 4 2 2 5" xfId="20379" xr:uid="{C9D3EF01-31A1-4F86-8523-B43B0BC216AF}"/>
    <cellStyle name="Итог 4 2 2 5 2" xfId="39919" xr:uid="{F989475D-6482-4F4D-8246-8BEB3FF7E2D4}"/>
    <cellStyle name="Итог 4 2 2 6" xfId="20380" xr:uid="{3944375C-A6CC-4C01-B48E-ECDC117DD3BB}"/>
    <cellStyle name="Итог 4 2 2 6 2" xfId="39920" xr:uid="{8C6AE584-5B3F-46B5-9939-55D834789F9A}"/>
    <cellStyle name="Итог 4 2 2 7" xfId="20381" xr:uid="{A5B095D9-E414-4725-9678-E24FC6B7E7F4}"/>
    <cellStyle name="Итог 4 2 2 7 2" xfId="39921" xr:uid="{E91184D0-B783-4C38-9B92-B97502945905}"/>
    <cellStyle name="Итог 4 2 2 8" xfId="20382" xr:uid="{CD8D6102-9D71-4C52-A819-0E61713E4F48}"/>
    <cellStyle name="Итог 4 2 2 8 2" xfId="39922" xr:uid="{DA3BA67F-FD0E-4E54-91FE-C4C3D54645AD}"/>
    <cellStyle name="Итог 4 2 2 9" xfId="20383" xr:uid="{524D0F69-FB0F-43EA-B8EB-EEA70C4C8FA8}"/>
    <cellStyle name="Итог 4 2 2 9 2" xfId="39923" xr:uid="{4FA13FBF-1013-42ED-9B2F-71D75A33DF5B}"/>
    <cellStyle name="Итог 4 2 3" xfId="20384" xr:uid="{328328A5-F6ED-41E8-9774-1C50B5122ACE}"/>
    <cellStyle name="Итог 4 2 3 2" xfId="39924" xr:uid="{BFB054E0-944B-4016-BC5D-D6B9F3A66040}"/>
    <cellStyle name="Итог 4 2 4" xfId="20385" xr:uid="{F5C1425B-1088-49E2-87FF-3449F076B937}"/>
    <cellStyle name="Итог 4 2 4 2" xfId="39925" xr:uid="{C910862B-DB3F-4F1A-86E3-7AC6ED3057C0}"/>
    <cellStyle name="Итог 4 2 5" xfId="20386" xr:uid="{34BA4D07-3751-4180-8758-76D0BA103316}"/>
    <cellStyle name="Итог 4 2 5 2" xfId="39926" xr:uid="{3D477BC3-53DF-41B0-AAB8-DA8F1CAC24A7}"/>
    <cellStyle name="Итог 4 2 6" xfId="20387" xr:uid="{43E94E70-8F98-4A64-AEC7-AC759B1B20C5}"/>
    <cellStyle name="Итог 4 2 6 2" xfId="39927" xr:uid="{94DA6C6D-6B17-4C1F-9669-BE0DEA3D2E43}"/>
    <cellStyle name="Итог 4 2 7" xfId="20388" xr:uid="{994BF489-C5B6-4AD1-8BA2-C405889A947A}"/>
    <cellStyle name="Итог 4 2 7 2" xfId="39928" xr:uid="{91B0637B-034A-4400-81DD-C1FE9CF4BEE1}"/>
    <cellStyle name="Итог 4 2 8" xfId="20389" xr:uid="{A2E91C65-E51B-4CB8-A7BC-790AD85FBE55}"/>
    <cellStyle name="Итог 4 2 8 2" xfId="39929" xr:uid="{C23720E4-3FFD-4EB1-A7B4-1B112F2BD2CA}"/>
    <cellStyle name="Итог 4 2 9" xfId="20390" xr:uid="{03CDFF90-EE67-4B4C-A3B3-727669C3B6F1}"/>
    <cellStyle name="Итог 4 2 9 2" xfId="39930" xr:uid="{B9424BA7-324F-4A76-8650-3EC2A05C19A6}"/>
    <cellStyle name="Итог 4 3" xfId="20391" xr:uid="{9288D524-F829-434B-BB7A-9A38B5EC343E}"/>
    <cellStyle name="Итог 4 3 10" xfId="20392" xr:uid="{1AE2CBFE-CD73-40AB-8645-99AAF2B9BC32}"/>
    <cellStyle name="Итог 4 3 10 2" xfId="39931" xr:uid="{E50F93D9-911A-4D98-AE17-37B24872D3A5}"/>
    <cellStyle name="Итог 4 3 11" xfId="20393" xr:uid="{A43C37EC-B64E-4308-8928-756901D354F9}"/>
    <cellStyle name="Итог 4 3 11 2" xfId="39932" xr:uid="{74FDE797-33E9-4D92-A610-6E8DFF2905C4}"/>
    <cellStyle name="Итог 4 3 12" xfId="20394" xr:uid="{4585B39C-AF4C-44BC-A342-22B13EB09CC1}"/>
    <cellStyle name="Итог 4 3 12 2" xfId="39933" xr:uid="{A7CD7158-A582-44EA-B635-938EB14FBF4D}"/>
    <cellStyle name="Итог 4 3 13" xfId="20395" xr:uid="{3E7EFED6-5742-481B-BF60-3472501595FE}"/>
    <cellStyle name="Итог 4 3 13 2" xfId="39934" xr:uid="{A69BC7DA-6261-42D3-9C95-0A7B8F648640}"/>
    <cellStyle name="Итог 4 3 14" xfId="20396" xr:uid="{0BD0ECB0-08C4-4097-A3AF-13DF7B49BA95}"/>
    <cellStyle name="Итог 4 3 14 2" xfId="39935" xr:uid="{5625D7D6-BF8C-49E6-A04F-9C1867AD8119}"/>
    <cellStyle name="Итог 4 3 15" xfId="39936" xr:uid="{1C1F3C70-9103-4504-BF62-F8E31B2F0A54}"/>
    <cellStyle name="Итог 4 3 2" xfId="20397" xr:uid="{0C293022-918D-4344-9B18-322AF6BB8277}"/>
    <cellStyle name="Итог 4 3 2 2" xfId="39937" xr:uid="{6AB0E5DA-F6B8-4B76-9915-F97528BA013B}"/>
    <cellStyle name="Итог 4 3 3" xfId="20398" xr:uid="{AB6ECE75-4FEF-43D1-A252-78C594FD321A}"/>
    <cellStyle name="Итог 4 3 3 2" xfId="39938" xr:uid="{00FA0B78-F341-4412-A679-4B8650771A43}"/>
    <cellStyle name="Итог 4 3 4" xfId="20399" xr:uid="{657D4E51-AB0D-409C-8AFF-CEFE6C7D0D27}"/>
    <cellStyle name="Итог 4 3 4 2" xfId="39939" xr:uid="{76793A5B-EF5C-420C-8410-7E8F5CD2F70F}"/>
    <cellStyle name="Итог 4 3 5" xfId="20400" xr:uid="{E9FF958A-FB1D-4122-8CED-C78698971B46}"/>
    <cellStyle name="Итог 4 3 5 2" xfId="39940" xr:uid="{32426F22-9857-413E-8386-FC61102846AC}"/>
    <cellStyle name="Итог 4 3 6" xfId="20401" xr:uid="{EEF90934-6C3C-418A-A7CA-5423A93B9F12}"/>
    <cellStyle name="Итог 4 3 6 2" xfId="39941" xr:uid="{FC64C28F-4946-492C-B152-84B5932E32C5}"/>
    <cellStyle name="Итог 4 3 7" xfId="20402" xr:uid="{F7048BEC-6205-4928-8664-5E9E0166401A}"/>
    <cellStyle name="Итог 4 3 7 2" xfId="39942" xr:uid="{22A8C774-E5E2-4BCB-8CC9-DA5AE462E31E}"/>
    <cellStyle name="Итог 4 3 8" xfId="20403" xr:uid="{9F2BCA36-BCDE-4A56-B3E8-CBB36A21F670}"/>
    <cellStyle name="Итог 4 3 8 2" xfId="39943" xr:uid="{9E86C7AC-2ACA-4D29-8ADF-370E95A5E4F5}"/>
    <cellStyle name="Итог 4 3 9" xfId="20404" xr:uid="{F52CAC45-510C-4F67-B6DB-399EA96B5219}"/>
    <cellStyle name="Итог 4 3 9 2" xfId="39944" xr:uid="{A08A1366-0A39-4E80-8AA2-1CD387FBD724}"/>
    <cellStyle name="Итог 4 4" xfId="20405" xr:uid="{3D36A0C9-4A12-4639-BD01-AA44030DE30B}"/>
    <cellStyle name="Итог 4 4 2" xfId="39945" xr:uid="{C50986E6-0AA9-49FF-9BA6-D87D45E8A58E}"/>
    <cellStyle name="Итог 4 5" xfId="20406" xr:uid="{17DACED2-E94C-4A4C-939A-C4E29B682B4A}"/>
    <cellStyle name="Итог 4 5 2" xfId="39946" xr:uid="{E1817BE6-7A64-482E-ADEC-EF10C6BAB4E1}"/>
    <cellStyle name="Итог 4 6" xfId="20407" xr:uid="{59EA3147-88EB-459B-ABBF-5F0CD8432F2C}"/>
    <cellStyle name="Итог 4 6 2" xfId="39947" xr:uid="{D1FEAB64-6BE0-4396-B48E-FF8DBF263FA3}"/>
    <cellStyle name="Итог 4 7" xfId="20408" xr:uid="{E499F530-544A-4B57-A0CF-E4CCCA157805}"/>
    <cellStyle name="Итог 4 7 2" xfId="39948" xr:uid="{0D256F03-D49D-46F5-AC36-95246D34A633}"/>
    <cellStyle name="Итог 4 8" xfId="20409" xr:uid="{CA13A807-CEC6-4202-92E5-FD0B50BD9B77}"/>
    <cellStyle name="Итог 4 8 2" xfId="39949" xr:uid="{A746B629-DDDE-423B-B721-680936AA8F6C}"/>
    <cellStyle name="Итог 4 9" xfId="20410" xr:uid="{E83E5F2A-1863-4087-89F7-AE3A608382B5}"/>
    <cellStyle name="Итог 4 9 2" xfId="39950" xr:uid="{CEBF3E39-1B47-487B-8ECC-DF3EEBFE3347}"/>
    <cellStyle name="Итог 5" xfId="20411" xr:uid="{D199142D-7579-4350-83C2-B1C7D015D2E7}"/>
    <cellStyle name="Итог 5 10" xfId="20412" xr:uid="{2D1526FD-8DA1-4304-95B1-64EF2C4AF35E}"/>
    <cellStyle name="Итог 5 10 2" xfId="39951" xr:uid="{7B50DE6B-F89E-4190-8258-D766198CD49A}"/>
    <cellStyle name="Итог 5 11" xfId="20413" xr:uid="{53B786B7-510C-4382-BD96-F3AF4EAD8567}"/>
    <cellStyle name="Итог 5 11 2" xfId="39952" xr:uid="{38EDC903-BAD3-4081-BE62-1DD8C1B7D074}"/>
    <cellStyle name="Итог 5 12" xfId="20414" xr:uid="{673C60FF-9430-4EA2-89C2-01D419EB7119}"/>
    <cellStyle name="Итог 5 12 2" xfId="39953" xr:uid="{87FA3114-F19A-42BD-9AF2-D96243745B84}"/>
    <cellStyle name="Итог 5 13" xfId="20415" xr:uid="{A669A09A-E2F1-4AFF-B89F-7F83E522D065}"/>
    <cellStyle name="Итог 5 13 2" xfId="39954" xr:uid="{E403D880-FC02-4D89-B221-A3F7D2FA851F}"/>
    <cellStyle name="Итог 5 14" xfId="20416" xr:uid="{2F51F336-9623-408E-88EE-A0354E2B78A1}"/>
    <cellStyle name="Итог 5 14 2" xfId="39955" xr:uid="{E9B9B16A-0F58-4DB2-9A78-1610513D4632}"/>
    <cellStyle name="Итог 5 15" xfId="20417" xr:uid="{DEBC300C-FFCF-43E3-9D1C-9E0E027894A2}"/>
    <cellStyle name="Итог 5 15 2" xfId="39956" xr:uid="{004EAC03-8269-440E-ACD4-A55A0A030B62}"/>
    <cellStyle name="Итог 5 16" xfId="39957" xr:uid="{B5577F59-3881-4EC6-B923-133D5B815D23}"/>
    <cellStyle name="Итог 5 2" xfId="20418" xr:uid="{B0749251-B729-49F3-B140-DD0A550F7801}"/>
    <cellStyle name="Итог 5 2 10" xfId="20419" xr:uid="{85CE3852-AC20-4EBC-A10E-A27728E10662}"/>
    <cellStyle name="Итог 5 2 10 2" xfId="39958" xr:uid="{D3F4E34B-B633-4F40-A6B8-EDA635EB8477}"/>
    <cellStyle name="Итог 5 2 11" xfId="20420" xr:uid="{75B53C8B-9984-4800-9271-A7899EC41792}"/>
    <cellStyle name="Итог 5 2 11 2" xfId="39959" xr:uid="{9BBCFBE1-438D-467D-8731-705FC67701BC}"/>
    <cellStyle name="Итог 5 2 12" xfId="20421" xr:uid="{C7BB1790-6706-40F4-A9BE-67DEC98145C0}"/>
    <cellStyle name="Итог 5 2 12 2" xfId="39960" xr:uid="{7FC698C0-B80E-4229-916E-8E2DB7FA7086}"/>
    <cellStyle name="Итог 5 2 13" xfId="20422" xr:uid="{E089C799-3899-4148-A8AE-A41652C524CE}"/>
    <cellStyle name="Итог 5 2 13 2" xfId="39961" xr:uid="{915DDAB6-1AAB-4C76-A830-1FFA61C76AA9}"/>
    <cellStyle name="Итог 5 2 14" xfId="20423" xr:uid="{BD288D8E-21A2-41BF-990B-A7B4B756D2B2}"/>
    <cellStyle name="Итог 5 2 14 2" xfId="39962" xr:uid="{7E6FB95C-AF56-41A3-BA67-51CF6BDA2278}"/>
    <cellStyle name="Итог 5 2 15" xfId="39963" xr:uid="{BA97EC39-A3A9-4459-A2A1-977EE30B29D3}"/>
    <cellStyle name="Итог 5 2 2" xfId="20424" xr:uid="{3709C60A-99E8-40AE-8FDA-82697E407191}"/>
    <cellStyle name="Итог 5 2 2 10" xfId="20425" xr:uid="{0361CC36-E82B-4A37-BE2F-9F0A86FE22B0}"/>
    <cellStyle name="Итог 5 2 2 10 2" xfId="39964" xr:uid="{FE065007-9B8D-4B18-BA5C-1BC21D3A3B55}"/>
    <cellStyle name="Итог 5 2 2 11" xfId="20426" xr:uid="{94F8BA75-4263-4202-8F37-0F67A82B7E1D}"/>
    <cellStyle name="Итог 5 2 2 11 2" xfId="39965" xr:uid="{26AF12D2-D97E-496D-BF8B-04BF5C13EC19}"/>
    <cellStyle name="Итог 5 2 2 12" xfId="20427" xr:uid="{C999EC71-0C9F-4155-B9B7-769236A52A8E}"/>
    <cellStyle name="Итог 5 2 2 12 2" xfId="39966" xr:uid="{AFB8AE3D-3435-4AEE-B540-D80DAEBD3C99}"/>
    <cellStyle name="Итог 5 2 2 13" xfId="20428" xr:uid="{17D3DD8A-BC40-4B68-B141-AA7DA61877CF}"/>
    <cellStyle name="Итог 5 2 2 13 2" xfId="39967" xr:uid="{350EACBF-5B0D-4EA4-AED9-980F97AC8D02}"/>
    <cellStyle name="Итог 5 2 2 14" xfId="20429" xr:uid="{16EBAF87-0336-4BE9-8745-C94931B2DEFD}"/>
    <cellStyle name="Итог 5 2 2 14 2" xfId="39968" xr:uid="{2A359F7C-E2FB-4DFD-9D2D-45150D20A60B}"/>
    <cellStyle name="Итог 5 2 2 15" xfId="39969" xr:uid="{5478DDA5-2B71-4106-89D0-33F3546C03E6}"/>
    <cellStyle name="Итог 5 2 2 2" xfId="20430" xr:uid="{079181AE-2730-46EE-9262-243C6925EF94}"/>
    <cellStyle name="Итог 5 2 2 2 2" xfId="39970" xr:uid="{432F7EB0-ADA4-4E4A-BC59-4D9F4A7F435C}"/>
    <cellStyle name="Итог 5 2 2 3" xfId="20431" xr:uid="{09BFF8B1-105A-46EE-9F1D-60D018994BFB}"/>
    <cellStyle name="Итог 5 2 2 3 2" xfId="39971" xr:uid="{35FCC417-5263-4C3D-824C-03036284C470}"/>
    <cellStyle name="Итог 5 2 2 4" xfId="20432" xr:uid="{13C8B110-7D6B-4543-9A9F-028549FD3767}"/>
    <cellStyle name="Итог 5 2 2 4 2" xfId="39972" xr:uid="{0D941EAF-7E01-4F7B-A3E2-3582DDF8A312}"/>
    <cellStyle name="Итог 5 2 2 5" xfId="20433" xr:uid="{3D7A42D3-7D08-43B3-8EC8-077D225DB1A4}"/>
    <cellStyle name="Итог 5 2 2 5 2" xfId="39973" xr:uid="{4047F318-7967-4CE2-BB9D-1D5B42832DEF}"/>
    <cellStyle name="Итог 5 2 2 6" xfId="20434" xr:uid="{BE4801BF-9816-472F-A6DB-CFAAF287E96D}"/>
    <cellStyle name="Итог 5 2 2 6 2" xfId="39974" xr:uid="{CDEC987D-40F3-4DC3-A53D-D6730D5063AF}"/>
    <cellStyle name="Итог 5 2 2 7" xfId="20435" xr:uid="{7526B51E-BC97-4D76-BD92-D200DB0B0DCB}"/>
    <cellStyle name="Итог 5 2 2 7 2" xfId="39975" xr:uid="{FDCF3BAD-D399-4607-BF42-B97C50BDF1A8}"/>
    <cellStyle name="Итог 5 2 2 8" xfId="20436" xr:uid="{72B071F3-167E-4BC1-880F-364A95B9C6B0}"/>
    <cellStyle name="Итог 5 2 2 8 2" xfId="39976" xr:uid="{8DFA0474-5532-426C-ADCA-30F5E474FBD3}"/>
    <cellStyle name="Итог 5 2 2 9" xfId="20437" xr:uid="{D1C11A06-1ABE-4DC1-81B4-8DF4247D52C4}"/>
    <cellStyle name="Итог 5 2 2 9 2" xfId="39977" xr:uid="{7F9F6465-8C3F-4ED0-86E0-44AC1FAA98C3}"/>
    <cellStyle name="Итог 5 2 3" xfId="20438" xr:uid="{02756C65-4872-47DF-811F-3A40FE57BEBD}"/>
    <cellStyle name="Итог 5 2 3 2" xfId="39978" xr:uid="{38DDEBEC-2AF9-4B69-8C1E-6355DF084349}"/>
    <cellStyle name="Итог 5 2 4" xfId="20439" xr:uid="{62A4D118-620B-4586-A890-0935BC4223FC}"/>
    <cellStyle name="Итог 5 2 4 2" xfId="39979" xr:uid="{E41CFA5E-22FE-41D3-9957-5CCDB00304EF}"/>
    <cellStyle name="Итог 5 2 5" xfId="20440" xr:uid="{D8CA8351-D1F9-44B3-AD99-3264C93BD7A9}"/>
    <cellStyle name="Итог 5 2 5 2" xfId="39980" xr:uid="{1934F885-4733-4418-A460-1579979D1624}"/>
    <cellStyle name="Итог 5 2 6" xfId="20441" xr:uid="{A8A4FFCF-C21B-4154-81E6-339C17835BCC}"/>
    <cellStyle name="Итог 5 2 6 2" xfId="39981" xr:uid="{96E66641-8BD1-4B62-9E87-207EC866C6FC}"/>
    <cellStyle name="Итог 5 2 7" xfId="20442" xr:uid="{6BB78D93-A2AD-41E9-9F6E-E13468940126}"/>
    <cellStyle name="Итог 5 2 7 2" xfId="39982" xr:uid="{D10859F9-7E2C-47C9-A1FE-00B2FD30978F}"/>
    <cellStyle name="Итог 5 2 8" xfId="20443" xr:uid="{AD4B8411-FC3E-4BB2-A772-9635F3A7B4DA}"/>
    <cellStyle name="Итог 5 2 8 2" xfId="39983" xr:uid="{2D9824CC-EBCC-4526-85CA-1B8C708EA8E0}"/>
    <cellStyle name="Итог 5 2 9" xfId="20444" xr:uid="{25E8C156-6195-40AF-A6E8-7DCACE9353AF}"/>
    <cellStyle name="Итог 5 2 9 2" xfId="39984" xr:uid="{931D837C-39AB-4EA1-BA59-6FCCB0FDFFC4}"/>
    <cellStyle name="Итог 5 3" xfId="20445" xr:uid="{5676C6F5-6FEA-4A9A-8DF7-F8352F2EED77}"/>
    <cellStyle name="Итог 5 3 10" xfId="20446" xr:uid="{8FA3483A-0853-4B84-878A-CCDEB01373D8}"/>
    <cellStyle name="Итог 5 3 10 2" xfId="39985" xr:uid="{8DD372DD-BE33-4B6C-8D58-750014ABE4F3}"/>
    <cellStyle name="Итог 5 3 11" xfId="20447" xr:uid="{E662EECD-4554-4172-87AE-DBEF9BCC97C4}"/>
    <cellStyle name="Итог 5 3 11 2" xfId="39986" xr:uid="{D9AB8834-5560-4C7E-B101-8AE198B95752}"/>
    <cellStyle name="Итог 5 3 12" xfId="20448" xr:uid="{0E847D3E-C78F-4291-A8BC-A67EACD25A56}"/>
    <cellStyle name="Итог 5 3 12 2" xfId="39987" xr:uid="{59356237-83C2-4FF6-9CC1-7753492C3EFF}"/>
    <cellStyle name="Итог 5 3 13" xfId="20449" xr:uid="{2A997400-037B-4BC6-87BC-79D025FE6EA3}"/>
    <cellStyle name="Итог 5 3 13 2" xfId="39988" xr:uid="{E3ADECC2-CD53-41B5-8241-9C7F8E811865}"/>
    <cellStyle name="Итог 5 3 14" xfId="20450" xr:uid="{1407E48F-B61D-4BCD-9EBE-016BC53304AB}"/>
    <cellStyle name="Итог 5 3 14 2" xfId="39989" xr:uid="{599C92D8-82B6-4864-8437-C3F3B9AFC7F0}"/>
    <cellStyle name="Итог 5 3 15" xfId="39990" xr:uid="{A5EBEBD9-C7F2-4F2B-8B57-F877DD930EFD}"/>
    <cellStyle name="Итог 5 3 2" xfId="20451" xr:uid="{5515AC76-29B8-443A-97ED-DE6B30D25275}"/>
    <cellStyle name="Итог 5 3 2 2" xfId="39991" xr:uid="{78772132-8D96-49B7-BB1C-9BA43FCF03F1}"/>
    <cellStyle name="Итог 5 3 3" xfId="20452" xr:uid="{437498E0-BF33-468D-AC10-B2CBEF80A011}"/>
    <cellStyle name="Итог 5 3 3 2" xfId="39992" xr:uid="{E8EB2FBA-9B17-4457-BDAF-F745B2A399EF}"/>
    <cellStyle name="Итог 5 3 4" xfId="20453" xr:uid="{C77CC408-93F9-47B2-89AE-236B63B99F5F}"/>
    <cellStyle name="Итог 5 3 4 2" xfId="39993" xr:uid="{9456B081-C94C-4921-98B5-7FA0EBE5F284}"/>
    <cellStyle name="Итог 5 3 5" xfId="20454" xr:uid="{2CAB8E18-3614-4272-83CA-3FAEACF6128E}"/>
    <cellStyle name="Итог 5 3 5 2" xfId="39994" xr:uid="{D851AB2E-909F-4EAD-A10C-BC5CBDBE7FD1}"/>
    <cellStyle name="Итог 5 3 6" xfId="20455" xr:uid="{AB97C65B-6875-4EDA-8B83-8BC50052A3AB}"/>
    <cellStyle name="Итог 5 3 6 2" xfId="39995" xr:uid="{3B32B6DF-11BE-4763-AA71-610CBF302C91}"/>
    <cellStyle name="Итог 5 3 7" xfId="20456" xr:uid="{8CD0EB3C-0CCE-4D56-A115-FB8B1480DC31}"/>
    <cellStyle name="Итог 5 3 7 2" xfId="39996" xr:uid="{98D3B22D-6248-4110-B29B-35A6693A78FC}"/>
    <cellStyle name="Итог 5 3 8" xfId="20457" xr:uid="{B580E24B-F3AF-4C5A-84F2-E56930D29BE6}"/>
    <cellStyle name="Итог 5 3 8 2" xfId="39997" xr:uid="{CAF44F3E-021B-472E-AD77-361D4692B4AE}"/>
    <cellStyle name="Итог 5 3 9" xfId="20458" xr:uid="{4A9F47DA-FBB2-4AC0-9BC8-4ED7B8B79529}"/>
    <cellStyle name="Итог 5 3 9 2" xfId="39998" xr:uid="{F53507FB-0556-4BD6-B859-481C8CD14D97}"/>
    <cellStyle name="Итог 5 4" xfId="20459" xr:uid="{0EB195F5-290E-495C-A573-11A739702B5B}"/>
    <cellStyle name="Итог 5 4 2" xfId="39999" xr:uid="{D002A714-7CC9-4705-B4B8-AD8495C424FA}"/>
    <cellStyle name="Итог 5 5" xfId="20460" xr:uid="{B5D74285-1A87-45C9-B20F-D1A9A901DC0A}"/>
    <cellStyle name="Итог 5 5 2" xfId="40000" xr:uid="{FCAE8CD2-9AEB-4035-A080-6E389EE75D6F}"/>
    <cellStyle name="Итог 5 6" xfId="20461" xr:uid="{8B3CB7A1-BC5A-4ABA-9148-0205C516F915}"/>
    <cellStyle name="Итог 5 6 2" xfId="40001" xr:uid="{D1E14515-DE11-44FA-AC45-30B625109981}"/>
    <cellStyle name="Итог 5 7" xfId="20462" xr:uid="{978F6061-9BFF-4719-952A-362C7389B48C}"/>
    <cellStyle name="Итог 5 7 2" xfId="40002" xr:uid="{7B725633-B9B2-4F8F-85E1-6795D1190D66}"/>
    <cellStyle name="Итог 5 8" xfId="20463" xr:uid="{E6EAB8CB-7B76-46F3-A15D-8862A178E53C}"/>
    <cellStyle name="Итог 5 8 2" xfId="40003" xr:uid="{21598C2E-9A5E-4CF4-85FC-971ABE5EF32E}"/>
    <cellStyle name="Итог 5 9" xfId="20464" xr:uid="{A8901CA8-4A60-4F05-91D8-DA4B552B5704}"/>
    <cellStyle name="Итог 5 9 2" xfId="40004" xr:uid="{2C3E0DFC-4D97-43C0-B28C-8058E9324C0F}"/>
    <cellStyle name="Итог 6" xfId="20465" xr:uid="{6F83E74F-09F7-4C7E-A3CA-91F96EE5F757}"/>
    <cellStyle name="Итог 6 10" xfId="20466" xr:uid="{AFE00E56-1CE9-4905-ABDF-FC218FAE9FA2}"/>
    <cellStyle name="Итог 6 10 2" xfId="40005" xr:uid="{4675ACC4-C74C-4435-AAD0-DCB5AEF22A49}"/>
    <cellStyle name="Итог 6 11" xfId="20467" xr:uid="{32293A62-9A29-4F84-BAE7-95E1293660CF}"/>
    <cellStyle name="Итог 6 11 2" xfId="40006" xr:uid="{6256BC64-E97D-4A49-9C23-64EA5ECA7CF0}"/>
    <cellStyle name="Итог 6 12" xfId="20468" xr:uid="{E88D27F3-E8DC-418A-9BDB-3B74F6928CF1}"/>
    <cellStyle name="Итог 6 12 2" xfId="40007" xr:uid="{342273C8-38D2-4B33-BA7A-694032A893DF}"/>
    <cellStyle name="Итог 6 13" xfId="20469" xr:uid="{334D938F-590A-479C-B232-DD63BDBAD097}"/>
    <cellStyle name="Итог 6 13 2" xfId="40008" xr:uid="{80C71F99-EBC4-4801-8498-AECCF4BF6540}"/>
    <cellStyle name="Итог 6 14" xfId="20470" xr:uid="{ECF5549C-0DB0-4188-86C4-B473143C9EDC}"/>
    <cellStyle name="Итог 6 14 2" xfId="40009" xr:uid="{89F62B8B-9C3F-4D17-BCF6-0EC2EFEBE15A}"/>
    <cellStyle name="Итог 6 15" xfId="20471" xr:uid="{EE8B6457-0A28-4978-84FB-941764F8A175}"/>
    <cellStyle name="Итог 6 15 2" xfId="40010" xr:uid="{53BC9802-4E80-475E-90D4-36BCB752FE47}"/>
    <cellStyle name="Итог 6 16" xfId="40011" xr:uid="{D2C953AF-10C4-4DAD-ADE5-6EF28DA59131}"/>
    <cellStyle name="Итог 6 2" xfId="20472" xr:uid="{E1141ACA-26E4-4316-9AC9-77197637AAA8}"/>
    <cellStyle name="Итог 6 2 10" xfId="20473" xr:uid="{65270ABF-608A-4707-A18C-A58888CDD85A}"/>
    <cellStyle name="Итог 6 2 10 2" xfId="40012" xr:uid="{F6F8C4FB-74F2-428D-9053-BAE0484D6C76}"/>
    <cellStyle name="Итог 6 2 11" xfId="20474" xr:uid="{D3E2F702-2BD8-47C8-86D0-36A7E0484DB5}"/>
    <cellStyle name="Итог 6 2 11 2" xfId="40013" xr:uid="{C1F23439-989D-47BD-B895-F6DF577D702F}"/>
    <cellStyle name="Итог 6 2 12" xfId="20475" xr:uid="{8F8FA4C8-D755-4233-A890-A261744BFF02}"/>
    <cellStyle name="Итог 6 2 12 2" xfId="40014" xr:uid="{AB82F12C-E54B-412E-95C0-B279271012BC}"/>
    <cellStyle name="Итог 6 2 13" xfId="20476" xr:uid="{4957A1D3-C7E4-4195-9B1D-7422BAF9C1E9}"/>
    <cellStyle name="Итог 6 2 13 2" xfId="40015" xr:uid="{5A8FD814-2A41-4A7E-B306-A0F2F90B8D24}"/>
    <cellStyle name="Итог 6 2 14" xfId="20477" xr:uid="{F6E1217D-FE23-4CA4-8575-24845F5CF9A6}"/>
    <cellStyle name="Итог 6 2 14 2" xfId="40016" xr:uid="{4DA69E3E-AAB2-400B-A6D2-62A4D1B07E5C}"/>
    <cellStyle name="Итог 6 2 15" xfId="40017" xr:uid="{524D4ABC-07F7-438B-BEFE-AE053C31AB7E}"/>
    <cellStyle name="Итог 6 2 2" xfId="20478" xr:uid="{53405DC9-2F06-4C30-A94B-97764B3FF227}"/>
    <cellStyle name="Итог 6 2 2 10" xfId="20479" xr:uid="{3F6DE5CB-5587-406E-906B-9A5E9017BE97}"/>
    <cellStyle name="Итог 6 2 2 10 2" xfId="40018" xr:uid="{E9E90EA2-7AC8-46D3-B580-77643B15CA08}"/>
    <cellStyle name="Итог 6 2 2 11" xfId="20480" xr:uid="{E8474661-B539-4C7B-B362-C77684CB7FE5}"/>
    <cellStyle name="Итог 6 2 2 11 2" xfId="40019" xr:uid="{451CC3C2-B3B8-47D9-B6E6-57F38D1FFDD0}"/>
    <cellStyle name="Итог 6 2 2 12" xfId="20481" xr:uid="{C74E7720-662D-4BAF-9CB5-E67D54F4A584}"/>
    <cellStyle name="Итог 6 2 2 12 2" xfId="40020" xr:uid="{05DC0697-2E84-40E3-A994-767595E688E2}"/>
    <cellStyle name="Итог 6 2 2 13" xfId="20482" xr:uid="{6D773DDF-B96C-43F7-873B-193BC5342693}"/>
    <cellStyle name="Итог 6 2 2 13 2" xfId="40021" xr:uid="{E222A97E-BE5D-451E-B8D1-F1EDE0A4F786}"/>
    <cellStyle name="Итог 6 2 2 14" xfId="20483" xr:uid="{5AEF46B6-6DA4-46C4-A711-44A9E855FF16}"/>
    <cellStyle name="Итог 6 2 2 14 2" xfId="40022" xr:uid="{369FE074-B48C-4999-B83E-45F74DA183A5}"/>
    <cellStyle name="Итог 6 2 2 15" xfId="40023" xr:uid="{25CDC25D-B009-4380-98E1-18196F1C94F8}"/>
    <cellStyle name="Итог 6 2 2 2" xfId="20484" xr:uid="{5806BE86-209B-4412-9072-49BB138BC26B}"/>
    <cellStyle name="Итог 6 2 2 2 2" xfId="40024" xr:uid="{BB573D49-906D-49E5-B051-E9023B2C84B9}"/>
    <cellStyle name="Итог 6 2 2 3" xfId="20485" xr:uid="{77E729AD-3919-456E-A90C-451DA2FE7F6A}"/>
    <cellStyle name="Итог 6 2 2 3 2" xfId="40025" xr:uid="{FFB3851E-5CF7-4572-85A0-7D4476D50B59}"/>
    <cellStyle name="Итог 6 2 2 4" xfId="20486" xr:uid="{16FCBAB6-4B13-42F9-88C4-6A22E73E9273}"/>
    <cellStyle name="Итог 6 2 2 4 2" xfId="40026" xr:uid="{8FCAD358-57A4-4463-AD59-AFBFAB1F45B7}"/>
    <cellStyle name="Итог 6 2 2 5" xfId="20487" xr:uid="{912F844F-4FF4-4A62-B614-4ADA03FD7F84}"/>
    <cellStyle name="Итог 6 2 2 5 2" xfId="40027" xr:uid="{9D66345A-6E13-4A68-ACB4-03296D6D66C9}"/>
    <cellStyle name="Итог 6 2 2 6" xfId="20488" xr:uid="{428962C4-469F-4CE5-B4D0-22EE25873AEE}"/>
    <cellStyle name="Итог 6 2 2 6 2" xfId="40028" xr:uid="{324FC519-E8B9-432C-8BE9-DFEB229D42CC}"/>
    <cellStyle name="Итог 6 2 2 7" xfId="20489" xr:uid="{EE65D1B5-0960-4296-BE93-DE410D90F3B0}"/>
    <cellStyle name="Итог 6 2 2 7 2" xfId="40029" xr:uid="{B449D53E-0544-4886-8BA0-CAE4DF5555F0}"/>
    <cellStyle name="Итог 6 2 2 8" xfId="20490" xr:uid="{56E5ED05-52AB-421C-8178-4A64A9A8D4D9}"/>
    <cellStyle name="Итог 6 2 2 8 2" xfId="40030" xr:uid="{6730388F-CDDF-4B03-B2C3-0D7B9AE86FA6}"/>
    <cellStyle name="Итог 6 2 2 9" xfId="20491" xr:uid="{DD875C76-6FDD-4C66-B47A-E5792BDD951E}"/>
    <cellStyle name="Итог 6 2 2 9 2" xfId="40031" xr:uid="{836B7A19-F1B5-4E21-A3B4-6353BC8AE317}"/>
    <cellStyle name="Итог 6 2 3" xfId="20492" xr:uid="{27093239-CF1F-47AF-8BE3-84C8C045A87F}"/>
    <cellStyle name="Итог 6 2 3 2" xfId="40032" xr:uid="{A8D3F7E2-D47D-44A1-9C07-02FB1941B981}"/>
    <cellStyle name="Итог 6 2 4" xfId="20493" xr:uid="{3DEB03B3-D94C-46DB-82E9-BEE59A6C84BE}"/>
    <cellStyle name="Итог 6 2 4 2" xfId="40033" xr:uid="{BAF19557-9C73-437F-B5C2-B21BCB862DA8}"/>
    <cellStyle name="Итог 6 2 5" xfId="20494" xr:uid="{A9122392-BBC1-4DAD-A0E8-06D41EF3746A}"/>
    <cellStyle name="Итог 6 2 5 2" xfId="40034" xr:uid="{42217BBA-5AD5-4708-A34E-45AA72778997}"/>
    <cellStyle name="Итог 6 2 6" xfId="20495" xr:uid="{1C7B962B-786A-4CEA-9A0D-D29A3B6B12CD}"/>
    <cellStyle name="Итог 6 2 6 2" xfId="40035" xr:uid="{676302BE-12D4-43AC-AD1F-E5FF9F015CD3}"/>
    <cellStyle name="Итог 6 2 7" xfId="20496" xr:uid="{4C743739-38FB-47FC-AB73-00104BE0B563}"/>
    <cellStyle name="Итог 6 2 7 2" xfId="40036" xr:uid="{3FF17D1C-CDE9-4477-AD44-40A827027658}"/>
    <cellStyle name="Итог 6 2 8" xfId="20497" xr:uid="{E9E30CBB-3C19-41B6-B90C-C2E572F9F3CD}"/>
    <cellStyle name="Итог 6 2 8 2" xfId="40037" xr:uid="{421CBD7A-02DE-402C-A1C8-A78A3E7BB314}"/>
    <cellStyle name="Итог 6 2 9" xfId="20498" xr:uid="{BE5392E9-202E-4AF1-B62C-E26CF5CD7A99}"/>
    <cellStyle name="Итог 6 2 9 2" xfId="40038" xr:uid="{7586C3AF-DE35-47EE-B4BA-CB26C84B1BD7}"/>
    <cellStyle name="Итог 6 3" xfId="20499" xr:uid="{8617114E-9CB1-4AAB-9329-A00C6FB5163C}"/>
    <cellStyle name="Итог 6 3 10" xfId="20500" xr:uid="{21518884-1E20-4A9F-9BFB-6FF5B64339B7}"/>
    <cellStyle name="Итог 6 3 10 2" xfId="40039" xr:uid="{F2150078-589F-40B0-B45A-0D211E351D35}"/>
    <cellStyle name="Итог 6 3 11" xfId="20501" xr:uid="{7F7BC844-5882-479F-A113-995F51EAC385}"/>
    <cellStyle name="Итог 6 3 11 2" xfId="40040" xr:uid="{2978962F-3C73-45F3-9D3B-BFF25CF4B69F}"/>
    <cellStyle name="Итог 6 3 12" xfId="20502" xr:uid="{D920209E-1D5E-44FB-99C9-52BB5950D62A}"/>
    <cellStyle name="Итог 6 3 12 2" xfId="40041" xr:uid="{5874C21F-CE06-477A-93BA-F9CC8ECEBE46}"/>
    <cellStyle name="Итог 6 3 13" xfId="20503" xr:uid="{80FEBA09-40F4-4CCE-BCFD-10284C70E10C}"/>
    <cellStyle name="Итог 6 3 13 2" xfId="40042" xr:uid="{F87F508B-CF21-41FD-88BD-11BFC4B82427}"/>
    <cellStyle name="Итог 6 3 14" xfId="20504" xr:uid="{D7AD8173-271E-45B1-85AD-9C28CA61795C}"/>
    <cellStyle name="Итог 6 3 14 2" xfId="40043" xr:uid="{F867E505-76B1-4B1C-9761-1004E8DA2B8F}"/>
    <cellStyle name="Итог 6 3 15" xfId="40044" xr:uid="{CAD2FFD2-D3B6-44C3-8F8C-809D9E1FDC16}"/>
    <cellStyle name="Итог 6 3 2" xfId="20505" xr:uid="{14EA1823-BFE8-4A2E-B3F5-32214DBB0021}"/>
    <cellStyle name="Итог 6 3 2 2" xfId="40045" xr:uid="{2C6F638B-8D43-4EA5-BE1A-649FAF3F443A}"/>
    <cellStyle name="Итог 6 3 3" xfId="20506" xr:uid="{B2459BC5-7203-4A6D-A372-2B890095860B}"/>
    <cellStyle name="Итог 6 3 3 2" xfId="40046" xr:uid="{F0A71FA9-C4F0-41BD-B193-448398EA9C7A}"/>
    <cellStyle name="Итог 6 3 4" xfId="20507" xr:uid="{BE508620-307B-4172-90E0-689D1E975B72}"/>
    <cellStyle name="Итог 6 3 4 2" xfId="40047" xr:uid="{99C5C0EF-E040-468D-80D1-0551B856A062}"/>
    <cellStyle name="Итог 6 3 5" xfId="20508" xr:uid="{224E5CFC-22AF-4DA0-BB80-B4850CC21AB5}"/>
    <cellStyle name="Итог 6 3 5 2" xfId="40048" xr:uid="{C7C6E9C6-B4CB-41CE-9C11-501A4765AB35}"/>
    <cellStyle name="Итог 6 3 6" xfId="20509" xr:uid="{C7A6E194-642C-4D1A-B0F7-AC28E1321FAC}"/>
    <cellStyle name="Итог 6 3 6 2" xfId="40049" xr:uid="{C139B96D-5D44-4DF5-9D2D-3F27A0483473}"/>
    <cellStyle name="Итог 6 3 7" xfId="20510" xr:uid="{F39FDCB4-635D-442C-B218-D97F15936F7D}"/>
    <cellStyle name="Итог 6 3 7 2" xfId="40050" xr:uid="{35A5FA98-081C-45F4-9875-3D6E061C62C9}"/>
    <cellStyle name="Итог 6 3 8" xfId="20511" xr:uid="{4833C5DE-60CF-4876-B25D-7027C0FBAE3A}"/>
    <cellStyle name="Итог 6 3 8 2" xfId="40051" xr:uid="{FBA177A5-CDA0-4096-AA17-56C9C77D5FD9}"/>
    <cellStyle name="Итог 6 3 9" xfId="20512" xr:uid="{F215A77F-1B16-4B75-A458-B6CCCED62309}"/>
    <cellStyle name="Итог 6 3 9 2" xfId="40052" xr:uid="{59833FD5-7C9F-4461-BD97-E365CC35A7E1}"/>
    <cellStyle name="Итог 6 4" xfId="20513" xr:uid="{FBE429D5-41DD-4ABD-B6B1-38A5C1FF17A4}"/>
    <cellStyle name="Итог 6 4 2" xfId="40053" xr:uid="{9704380D-09B4-41D3-B988-4ED01186EFBE}"/>
    <cellStyle name="Итог 6 5" xfId="20514" xr:uid="{79441C65-832A-4807-8E92-695D89391034}"/>
    <cellStyle name="Итог 6 5 2" xfId="40054" xr:uid="{27619C6B-9A6C-465C-BA06-9324F0BD740F}"/>
    <cellStyle name="Итог 6 6" xfId="20515" xr:uid="{07DA8270-8471-416B-92C3-E228CCCF1809}"/>
    <cellStyle name="Итог 6 6 2" xfId="40055" xr:uid="{D29C76D9-826C-4EA4-98B3-BC18AD2055A0}"/>
    <cellStyle name="Итог 6 7" xfId="20516" xr:uid="{244F8B4C-F806-440B-8AEF-B5E5F719548C}"/>
    <cellStyle name="Итог 6 7 2" xfId="40056" xr:uid="{BF6C98BA-5FFD-4B85-94CD-05958CA6F393}"/>
    <cellStyle name="Итог 6 8" xfId="20517" xr:uid="{4C6CB3E6-0A26-4E9F-A9FD-B54FCA7D320F}"/>
    <cellStyle name="Итог 6 8 2" xfId="40057" xr:uid="{35C6CA03-CB43-4687-8C2B-B8E3C50E0606}"/>
    <cellStyle name="Итог 6 9" xfId="20518" xr:uid="{C21590B5-30B7-4396-80E5-ACE0547CD198}"/>
    <cellStyle name="Итог 6 9 2" xfId="40058" xr:uid="{7D60EF39-509F-4258-9565-BBB4C26051F3}"/>
    <cellStyle name="Итог 7" xfId="20519" xr:uid="{62DD0688-890C-41F0-B1C3-952C85B7C5FE}"/>
    <cellStyle name="Итог 7 10" xfId="20520" xr:uid="{F72BEEC8-9FB2-4FF3-A6BD-0AD16AB54BCD}"/>
    <cellStyle name="Итог 7 10 2" xfId="40059" xr:uid="{E236A964-D3D1-429E-80A4-AD9CADFD3CA0}"/>
    <cellStyle name="Итог 7 11" xfId="20521" xr:uid="{AD2D47CB-A45B-4431-AE9B-360538304C7B}"/>
    <cellStyle name="Итог 7 11 2" xfId="40060" xr:uid="{5B209AA3-F700-405F-B3AC-442A06FB1185}"/>
    <cellStyle name="Итог 7 12" xfId="20522" xr:uid="{6CAF631C-8BDB-4649-BA0F-E91BA2E74056}"/>
    <cellStyle name="Итог 7 12 2" xfId="40061" xr:uid="{62D60ECE-14E4-47B8-85E8-27CC86015A18}"/>
    <cellStyle name="Итог 7 13" xfId="20523" xr:uid="{C35152E3-A1A5-43AE-AB12-23385A66E974}"/>
    <cellStyle name="Итог 7 13 2" xfId="40062" xr:uid="{11232C1F-E7F6-427F-8006-1B16352EEF0D}"/>
    <cellStyle name="Итог 7 14" xfId="20524" xr:uid="{A6E94976-2239-408D-9B6C-BA96D3B80545}"/>
    <cellStyle name="Итог 7 14 2" xfId="40063" xr:uid="{4744ABDB-BF6F-42DE-8A9A-C6313FC7A1B1}"/>
    <cellStyle name="Итог 7 15" xfId="20525" xr:uid="{7E355FE2-8FC4-4CFB-8B4A-93D4DF7AA0C5}"/>
    <cellStyle name="Итог 7 15 2" xfId="40064" xr:uid="{96A0CE36-C509-49BE-9A6A-F98976597504}"/>
    <cellStyle name="Итог 7 16" xfId="40065" xr:uid="{0F0DF6EC-BA9E-4561-8572-1D25180C0939}"/>
    <cellStyle name="Итог 7 2" xfId="20526" xr:uid="{2C05B0C6-F1A8-4548-A6FE-ECDA78F9225B}"/>
    <cellStyle name="Итог 7 2 10" xfId="20527" xr:uid="{E226B147-7797-424B-BA52-3B645467637F}"/>
    <cellStyle name="Итог 7 2 10 2" xfId="40066" xr:uid="{7CEE7579-2341-4C58-B1E2-3CA8F9A623EF}"/>
    <cellStyle name="Итог 7 2 11" xfId="20528" xr:uid="{CB4B5F2D-D0CD-4030-9841-E92D652774CD}"/>
    <cellStyle name="Итог 7 2 11 2" xfId="40067" xr:uid="{30CA47C1-2A5A-4323-A86C-F6662DDBED45}"/>
    <cellStyle name="Итог 7 2 12" xfId="20529" xr:uid="{14C8A627-D279-463C-9781-190C197888AB}"/>
    <cellStyle name="Итог 7 2 12 2" xfId="40068" xr:uid="{1C6562EC-53FC-443F-AFF7-03DC22A9432D}"/>
    <cellStyle name="Итог 7 2 13" xfId="20530" xr:uid="{26740D71-60A3-4B53-85AA-58D5918F3973}"/>
    <cellStyle name="Итог 7 2 13 2" xfId="40069" xr:uid="{F390CF5F-06C5-41C6-99AE-3A260C662FC3}"/>
    <cellStyle name="Итог 7 2 14" xfId="20531" xr:uid="{DB097160-C6B9-4754-BB65-6B2C5950DF58}"/>
    <cellStyle name="Итог 7 2 14 2" xfId="40070" xr:uid="{33D01D99-66B2-4B08-AC42-AC7C0F157228}"/>
    <cellStyle name="Итог 7 2 15" xfId="40071" xr:uid="{85CDC03C-0771-4611-93F8-A183837C71D8}"/>
    <cellStyle name="Итог 7 2 2" xfId="20532" xr:uid="{CE88B206-A4A0-4E8B-9F91-0CCF4B3DA2B2}"/>
    <cellStyle name="Итог 7 2 2 10" xfId="20533" xr:uid="{03641C44-7017-47CB-8BCB-C69F8EFAE434}"/>
    <cellStyle name="Итог 7 2 2 10 2" xfId="40072" xr:uid="{BCA8474B-217C-4330-9F91-7650579A78B7}"/>
    <cellStyle name="Итог 7 2 2 11" xfId="20534" xr:uid="{B5012C6B-364F-4DAB-A6B4-DC301892D2B4}"/>
    <cellStyle name="Итог 7 2 2 11 2" xfId="40073" xr:uid="{160A820F-DF2E-4939-A247-D7C66FA92701}"/>
    <cellStyle name="Итог 7 2 2 12" xfId="20535" xr:uid="{07F13400-BAE1-4128-9D24-60B1F6F7E05B}"/>
    <cellStyle name="Итог 7 2 2 12 2" xfId="40074" xr:uid="{E31B6538-2112-485A-A593-C936425338B6}"/>
    <cellStyle name="Итог 7 2 2 13" xfId="20536" xr:uid="{9C11649E-EB0A-4B98-9705-4660C22B2C24}"/>
    <cellStyle name="Итог 7 2 2 13 2" xfId="40075" xr:uid="{0662F60F-AF92-4565-B9F1-C4DAB33580D0}"/>
    <cellStyle name="Итог 7 2 2 14" xfId="20537" xr:uid="{AA90EFE1-CCF0-4FB4-91E5-83D1D4FC68DE}"/>
    <cellStyle name="Итог 7 2 2 14 2" xfId="40076" xr:uid="{C13F9D96-ADD2-49A1-8400-E346BEAA1180}"/>
    <cellStyle name="Итог 7 2 2 15" xfId="40077" xr:uid="{5A51052D-CBA1-4685-8AD2-8A3811ED0214}"/>
    <cellStyle name="Итог 7 2 2 2" xfId="20538" xr:uid="{05C22778-F951-44E1-941A-BB09F454CA45}"/>
    <cellStyle name="Итог 7 2 2 2 2" xfId="40078" xr:uid="{E5BCD807-A635-4E97-98EB-C520CD51681A}"/>
    <cellStyle name="Итог 7 2 2 3" xfId="20539" xr:uid="{B9D3AF61-541A-4D50-8563-AFCBF31BB2D9}"/>
    <cellStyle name="Итог 7 2 2 3 2" xfId="40079" xr:uid="{B3DD3C3D-DD9F-4190-9EA9-262F370F2ABC}"/>
    <cellStyle name="Итог 7 2 2 4" xfId="20540" xr:uid="{90987DB4-9FD1-4DA4-AF1D-7F44C5526486}"/>
    <cellStyle name="Итог 7 2 2 4 2" xfId="40080" xr:uid="{41ECF021-A768-4899-A9B3-5974A2AA4C91}"/>
    <cellStyle name="Итог 7 2 2 5" xfId="20541" xr:uid="{2033A75E-68AD-4E73-877A-B0EF769D0AAE}"/>
    <cellStyle name="Итог 7 2 2 5 2" xfId="40081" xr:uid="{16F4AD31-3E77-4B8F-88B1-C24DC6214AC7}"/>
    <cellStyle name="Итог 7 2 2 6" xfId="20542" xr:uid="{1160C3DF-93D0-4849-B821-B6B2EDF2D153}"/>
    <cellStyle name="Итог 7 2 2 6 2" xfId="40082" xr:uid="{47492D45-9744-4AB8-87EE-2CB14E78282E}"/>
    <cellStyle name="Итог 7 2 2 7" xfId="20543" xr:uid="{DD62FD42-5EC3-4D49-80D7-692C8447BD6D}"/>
    <cellStyle name="Итог 7 2 2 7 2" xfId="40083" xr:uid="{B482E6B6-DE07-4F0A-A263-A7830BDD46C2}"/>
    <cellStyle name="Итог 7 2 2 8" xfId="20544" xr:uid="{1D02F1E7-5434-46A8-8ACA-111CBECDD8BA}"/>
    <cellStyle name="Итог 7 2 2 8 2" xfId="40084" xr:uid="{EF71AABB-4F50-467E-87B4-85B27B87F2D6}"/>
    <cellStyle name="Итог 7 2 2 9" xfId="20545" xr:uid="{2B34504D-6D9B-4434-A853-CA6879545A1E}"/>
    <cellStyle name="Итог 7 2 2 9 2" xfId="40085" xr:uid="{35309DE9-0397-4697-AB24-01504DD626F9}"/>
    <cellStyle name="Итог 7 2 3" xfId="20546" xr:uid="{B83D62B9-E8C4-445E-ACC0-DE051B0345FB}"/>
    <cellStyle name="Итог 7 2 3 2" xfId="40086" xr:uid="{43A6D23D-55B7-4C24-A4A7-A0C8B47A54D6}"/>
    <cellStyle name="Итог 7 2 4" xfId="20547" xr:uid="{0CE1D22F-7525-4A87-B339-53F1C7996D33}"/>
    <cellStyle name="Итог 7 2 4 2" xfId="40087" xr:uid="{9B2492F4-AE17-470E-A9AD-AC4F34D77A3B}"/>
    <cellStyle name="Итог 7 2 5" xfId="20548" xr:uid="{023909E2-8BAC-442C-9FD1-598F666A5985}"/>
    <cellStyle name="Итог 7 2 5 2" xfId="40088" xr:uid="{6C75D491-B54E-4A3E-85FA-0C176DC933B6}"/>
    <cellStyle name="Итог 7 2 6" xfId="20549" xr:uid="{E43A6478-60C5-4351-B13D-32B5B04F6FA5}"/>
    <cellStyle name="Итог 7 2 6 2" xfId="40089" xr:uid="{CF3E828B-8B59-453A-89FC-C252F69EF3E5}"/>
    <cellStyle name="Итог 7 2 7" xfId="20550" xr:uid="{51455B9C-E501-4B0E-BD16-AC637A38D353}"/>
    <cellStyle name="Итог 7 2 7 2" xfId="40090" xr:uid="{C7F93905-29FA-44D1-8708-5ACD0408B3E5}"/>
    <cellStyle name="Итог 7 2 8" xfId="20551" xr:uid="{1505EB57-798D-404B-B7FC-6CF07E1ED7E0}"/>
    <cellStyle name="Итог 7 2 8 2" xfId="40091" xr:uid="{0B4D2252-C16D-4705-BA8D-292E479B531A}"/>
    <cellStyle name="Итог 7 2 9" xfId="20552" xr:uid="{BEBDAE43-9D09-458D-93A5-E5D30E4A96BE}"/>
    <cellStyle name="Итог 7 2 9 2" xfId="40092" xr:uid="{A00543AA-7CC7-4D8A-A37B-493A1B46CAE4}"/>
    <cellStyle name="Итог 7 3" xfId="20553" xr:uid="{1DB94166-E209-4A95-84A5-592674DA1F23}"/>
    <cellStyle name="Итог 7 3 10" xfId="20554" xr:uid="{C4F116B6-0E4D-4CC9-983C-78A86F3FA179}"/>
    <cellStyle name="Итог 7 3 10 2" xfId="40093" xr:uid="{ABAA06CA-B676-4B6D-93E5-295EC5F62808}"/>
    <cellStyle name="Итог 7 3 11" xfId="20555" xr:uid="{16BBBEA0-9A74-4565-80D7-BB1CD3DEB87C}"/>
    <cellStyle name="Итог 7 3 11 2" xfId="40094" xr:uid="{6D6ACCED-FF73-42B0-AA58-2CAC881AFA7A}"/>
    <cellStyle name="Итог 7 3 12" xfId="20556" xr:uid="{FE348350-1166-4185-8763-45DFEBB08C26}"/>
    <cellStyle name="Итог 7 3 12 2" xfId="40095" xr:uid="{59DA7B82-CFAD-4ADF-ABB1-09CA7A2D97DA}"/>
    <cellStyle name="Итог 7 3 13" xfId="20557" xr:uid="{9DED07C7-9EBC-40B3-8594-AC0F1CEE64FB}"/>
    <cellStyle name="Итог 7 3 13 2" xfId="40096" xr:uid="{113C20A5-DDBE-4F01-9197-07BDD34F743E}"/>
    <cellStyle name="Итог 7 3 14" xfId="20558" xr:uid="{6FD879D1-DAD3-4D8A-B9AE-C70ECD09F1AE}"/>
    <cellStyle name="Итог 7 3 14 2" xfId="40097" xr:uid="{1B1327DB-5462-4DA4-A650-ECD22E02CAEB}"/>
    <cellStyle name="Итог 7 3 15" xfId="40098" xr:uid="{EC7D039E-BA9D-4D24-96EA-277125444E63}"/>
    <cellStyle name="Итог 7 3 2" xfId="20559" xr:uid="{33FC964E-7003-4904-AE59-8E1D5387D59C}"/>
    <cellStyle name="Итог 7 3 2 2" xfId="40099" xr:uid="{304285A8-A84D-4DFA-A241-CCEB8C378D1F}"/>
    <cellStyle name="Итог 7 3 3" xfId="20560" xr:uid="{E0B71CAC-2FCD-4603-BD2C-18E3E24C265A}"/>
    <cellStyle name="Итог 7 3 3 2" xfId="40100" xr:uid="{46C7AA07-9FBC-4E34-BB2A-2184C05965E5}"/>
    <cellStyle name="Итог 7 3 4" xfId="20561" xr:uid="{A7E28699-21D9-4628-B397-4AFA434AFA52}"/>
    <cellStyle name="Итог 7 3 4 2" xfId="40101" xr:uid="{5C1C1A94-577D-458B-9339-EE0F7EFBE13E}"/>
    <cellStyle name="Итог 7 3 5" xfId="20562" xr:uid="{2409934B-20FA-42B9-BF0D-476598D05369}"/>
    <cellStyle name="Итог 7 3 5 2" xfId="40102" xr:uid="{AB356E78-541E-4A3B-90D7-EBAE0F8C2F85}"/>
    <cellStyle name="Итог 7 3 6" xfId="20563" xr:uid="{26F3D36F-A227-4278-9027-27ECB13B03F5}"/>
    <cellStyle name="Итог 7 3 6 2" xfId="40103" xr:uid="{5483ADE4-1FEE-49E8-B406-E580AF08B04C}"/>
    <cellStyle name="Итог 7 3 7" xfId="20564" xr:uid="{DCFAFE1C-A7D3-4FC9-90E2-E1CB4D06C236}"/>
    <cellStyle name="Итог 7 3 7 2" xfId="40104" xr:uid="{C1D0251D-5DFB-4216-8995-261C6B47E155}"/>
    <cellStyle name="Итог 7 3 8" xfId="20565" xr:uid="{66BECBCE-A89F-4372-BBC2-6F223C758261}"/>
    <cellStyle name="Итог 7 3 8 2" xfId="40105" xr:uid="{D184A916-76D5-42F0-89DB-4D53ABC1AB0C}"/>
    <cellStyle name="Итог 7 3 9" xfId="20566" xr:uid="{0AD43334-4A46-4E06-A456-A96458491EE9}"/>
    <cellStyle name="Итог 7 3 9 2" xfId="40106" xr:uid="{800B7A79-904E-494B-9129-969DBCE542E7}"/>
    <cellStyle name="Итог 7 4" xfId="20567" xr:uid="{E9EB6E4B-FDE9-44BB-960C-09CD3708B236}"/>
    <cellStyle name="Итог 7 4 2" xfId="40107" xr:uid="{E9AF0A4F-1460-4777-93B0-F882B96FCC39}"/>
    <cellStyle name="Итог 7 5" xfId="20568" xr:uid="{2246D1A9-EB26-42D4-8483-2B2E2CB86530}"/>
    <cellStyle name="Итог 7 5 2" xfId="40108" xr:uid="{EB030932-9EC1-4674-B93B-97BDEA5B8691}"/>
    <cellStyle name="Итог 7 6" xfId="20569" xr:uid="{24D4E482-40F9-422C-BE55-87220C4504B3}"/>
    <cellStyle name="Итог 7 6 2" xfId="40109" xr:uid="{1F625C3A-F1FD-4750-8A82-188249B51030}"/>
    <cellStyle name="Итог 7 7" xfId="20570" xr:uid="{A9EEFC25-2029-412E-A438-E67E06820A3D}"/>
    <cellStyle name="Итог 7 7 2" xfId="40110" xr:uid="{9CD438C9-5E65-4364-83A9-205C5F04551E}"/>
    <cellStyle name="Итог 7 8" xfId="20571" xr:uid="{4B7111AB-45A3-4122-B9FE-DA6CEF908CB9}"/>
    <cellStyle name="Итог 7 8 2" xfId="40111" xr:uid="{33387B31-9194-420F-A440-8C118EF74CDF}"/>
    <cellStyle name="Итог 7 9" xfId="20572" xr:uid="{4085D3A3-EFE1-4DA5-9EE9-F1883954A660}"/>
    <cellStyle name="Итог 7 9 2" xfId="40112" xr:uid="{64E92D72-CFEF-40C7-A93D-8C0FA97A94B8}"/>
    <cellStyle name="Итог 8" xfId="20573" xr:uid="{AF04C214-1280-459C-8F51-BB1BEF1D3C5B}"/>
    <cellStyle name="Итог 8 10" xfId="20574" xr:uid="{47441E23-792E-4B20-A111-05EC836F2925}"/>
    <cellStyle name="Итог 8 10 2" xfId="40113" xr:uid="{0B39D619-282C-45BB-A567-E591440471FA}"/>
    <cellStyle name="Итог 8 11" xfId="20575" xr:uid="{262D8239-75F2-4AB6-8760-00C51E41F28C}"/>
    <cellStyle name="Итог 8 11 2" xfId="40114" xr:uid="{1D4D64E3-3C68-4C5D-B014-0710670D816F}"/>
    <cellStyle name="Итог 8 12" xfId="20576" xr:uid="{58304F08-9359-4764-ACD6-897B5C5E416E}"/>
    <cellStyle name="Итог 8 12 2" xfId="40115" xr:uid="{95D502AB-ABD7-4EC3-B5F7-548DF671901C}"/>
    <cellStyle name="Итог 8 13" xfId="20577" xr:uid="{D918F5DB-0886-4B7F-9F28-C1894D4F30D5}"/>
    <cellStyle name="Итог 8 13 2" xfId="40116" xr:uid="{DF95ECA4-2F64-4E3E-A852-8BA24059D705}"/>
    <cellStyle name="Итог 8 14" xfId="20578" xr:uid="{0E7569FA-A2FA-4D6C-8EAE-726FC9DF27FC}"/>
    <cellStyle name="Итог 8 14 2" xfId="40117" xr:uid="{3CBDE701-3DC0-490B-801C-4C436183E898}"/>
    <cellStyle name="Итог 8 15" xfId="40118" xr:uid="{C14EEE3A-EA6F-4B5B-A51D-6C00F52720BC}"/>
    <cellStyle name="Итог 8 2" xfId="20579" xr:uid="{CE8E37F3-50BB-41C2-BBFF-C9F4AEEEC8FA}"/>
    <cellStyle name="Итог 8 2 10" xfId="20580" xr:uid="{AE39500B-00AE-4B3A-BD31-0AE13C68280B}"/>
    <cellStyle name="Итог 8 2 10 2" xfId="40119" xr:uid="{11E8EDAA-FD19-4B9A-9A44-C96EBEFFD04B}"/>
    <cellStyle name="Итог 8 2 11" xfId="20581" xr:uid="{E9F59156-43DD-4C78-9345-9685A2EF0C38}"/>
    <cellStyle name="Итог 8 2 11 2" xfId="40120" xr:uid="{5E9BACC7-3BA9-4ADC-BD9B-C57A48432A03}"/>
    <cellStyle name="Итог 8 2 12" xfId="20582" xr:uid="{9ED20DA5-4324-4585-8D38-10D74AF6C186}"/>
    <cellStyle name="Итог 8 2 12 2" xfId="40121" xr:uid="{23B726E6-8BFD-4F05-B206-4B5DE77C1AA5}"/>
    <cellStyle name="Итог 8 2 13" xfId="20583" xr:uid="{FBD6AD96-B45D-4F7A-9EBE-107C2EA757F3}"/>
    <cellStyle name="Итог 8 2 13 2" xfId="40122" xr:uid="{B7572CCF-41C4-4D9B-809D-151E9778E2EB}"/>
    <cellStyle name="Итог 8 2 14" xfId="20584" xr:uid="{E020AE0C-267A-40CA-B1CE-B6B81141FD55}"/>
    <cellStyle name="Итог 8 2 14 2" xfId="40123" xr:uid="{23C05575-0511-446B-B4DB-C7C9F600ACB1}"/>
    <cellStyle name="Итог 8 2 15" xfId="40124" xr:uid="{B0C8203B-147B-4C14-8E11-AC52E06BBB84}"/>
    <cellStyle name="Итог 8 2 2" xfId="20585" xr:uid="{1755AB17-3726-4434-ABA0-7B8B20F9EF3C}"/>
    <cellStyle name="Итог 8 2 2 2" xfId="40125" xr:uid="{4DC0B01C-9445-497A-B1B9-D392340D2C31}"/>
    <cellStyle name="Итог 8 2 3" xfId="20586" xr:uid="{C71D9F06-B918-4C1F-A63E-E2BF5735EE9A}"/>
    <cellStyle name="Итог 8 2 3 2" xfId="40126" xr:uid="{F980CCB1-2E5F-42AA-80FA-2C9F84CF94F1}"/>
    <cellStyle name="Итог 8 2 4" xfId="20587" xr:uid="{A7916488-ECB8-47E4-8662-782EB2E5F6BF}"/>
    <cellStyle name="Итог 8 2 4 2" xfId="40127" xr:uid="{2D2156C3-DAC5-41E4-BA8A-5F07CDD67D47}"/>
    <cellStyle name="Итог 8 2 5" xfId="20588" xr:uid="{90CDEE2D-D7B8-4832-A1AD-D985E0391A33}"/>
    <cellStyle name="Итог 8 2 5 2" xfId="40128" xr:uid="{45736790-61AE-4763-8E79-02AEAEB4AC69}"/>
    <cellStyle name="Итог 8 2 6" xfId="20589" xr:uid="{521B9BB5-6B82-4706-9CC7-9343174E6CCE}"/>
    <cellStyle name="Итог 8 2 6 2" xfId="40129" xr:uid="{B5C96A01-91FB-43D5-B67E-5C5EFC0B8B02}"/>
    <cellStyle name="Итог 8 2 7" xfId="20590" xr:uid="{B2477D89-8758-484F-A243-9F4B0C2EF89E}"/>
    <cellStyle name="Итог 8 2 7 2" xfId="40130" xr:uid="{74A570AF-2893-479B-B2B6-BDAA826A1236}"/>
    <cellStyle name="Итог 8 2 8" xfId="20591" xr:uid="{73069151-DFD0-455F-9317-27F683EF8F6B}"/>
    <cellStyle name="Итог 8 2 8 2" xfId="40131" xr:uid="{05B6C53B-BCFC-48B6-97DF-30D1804FCA45}"/>
    <cellStyle name="Итог 8 2 9" xfId="20592" xr:uid="{EA9D150E-597E-4E4D-B0FC-7A2C341BD6F3}"/>
    <cellStyle name="Итог 8 2 9 2" xfId="40132" xr:uid="{36C2F329-0527-4D3E-AB56-6A8F1AA82D4F}"/>
    <cellStyle name="Итог 8 3" xfId="20593" xr:uid="{5D82AF4A-0438-4CC3-9366-A858248BBF80}"/>
    <cellStyle name="Итог 8 3 2" xfId="40133" xr:uid="{69840974-E495-43C9-842E-31C093707F0A}"/>
    <cellStyle name="Итог 8 4" xfId="20594" xr:uid="{9C760789-8256-4BD4-9EF5-00DD8EF9ED26}"/>
    <cellStyle name="Итог 8 4 2" xfId="40134" xr:uid="{A1A7E6C4-596B-43B0-BEA0-B956B0F3BB12}"/>
    <cellStyle name="Итог 8 5" xfId="20595" xr:uid="{43765BED-93F2-407A-B6DA-867FD29AE1EB}"/>
    <cellStyle name="Итог 8 5 2" xfId="40135" xr:uid="{39E050BC-FB3B-43B3-9112-61BB27E596C1}"/>
    <cellStyle name="Итог 8 6" xfId="20596" xr:uid="{2FEFC71A-8336-49FD-9E27-DC34DFB4A010}"/>
    <cellStyle name="Итог 8 6 2" xfId="40136" xr:uid="{9D02F936-7662-40CC-B54A-18BBE2F591D9}"/>
    <cellStyle name="Итог 8 7" xfId="20597" xr:uid="{67A65427-0443-482E-A1F4-DE78F2247A50}"/>
    <cellStyle name="Итог 8 7 2" xfId="40137" xr:uid="{A11EB389-8CF5-4310-B0B5-7B985B39C080}"/>
    <cellStyle name="Итог 8 8" xfId="20598" xr:uid="{FF7E6EB5-72EF-45BF-AEB1-C80AD3A401C6}"/>
    <cellStyle name="Итог 8 8 2" xfId="40138" xr:uid="{65A6819A-F20F-48EA-AFB2-2EBCFB594A54}"/>
    <cellStyle name="Итог 8 9" xfId="20599" xr:uid="{8DE88AE5-2C77-4FF4-86CE-CF927A8A33B6}"/>
    <cellStyle name="Итог 8 9 2" xfId="40139" xr:uid="{0F1C0A75-F6CE-4B97-A49D-52E776085D2C}"/>
    <cellStyle name="Итог 9" xfId="20600" xr:uid="{E178E7DC-AA18-44AA-8E7A-0F127A9F6AE1}"/>
    <cellStyle name="Итог 9 10" xfId="20601" xr:uid="{7D62E616-C076-4DCE-A631-991A6883680E}"/>
    <cellStyle name="Итог 9 10 2" xfId="40140" xr:uid="{95BF97D9-63FA-4C55-8735-6BDD0C01540A}"/>
    <cellStyle name="Итог 9 11" xfId="20602" xr:uid="{59241C0F-A758-4B55-BD5A-FA20A8C693BC}"/>
    <cellStyle name="Итог 9 11 2" xfId="40141" xr:uid="{C2B2FE5C-AE22-4C69-BFA8-B3C18F183789}"/>
    <cellStyle name="Итог 9 12" xfId="20603" xr:uid="{15658804-E67A-4883-B42F-2E098E91556B}"/>
    <cellStyle name="Итог 9 12 2" xfId="40142" xr:uid="{5AC1859E-ECD9-4398-AA3E-A46A283B45A9}"/>
    <cellStyle name="Итог 9 13" xfId="20604" xr:uid="{22BF1EDF-E57A-40CF-98E6-35918E0265E4}"/>
    <cellStyle name="Итог 9 13 2" xfId="40143" xr:uid="{9A046BE2-D21C-416D-92C9-5F8ACD7CBFB6}"/>
    <cellStyle name="Итог 9 14" xfId="20605" xr:uid="{5EEDB13E-CDBA-49DA-8B1B-8599C7152C96}"/>
    <cellStyle name="Итог 9 14 2" xfId="40144" xr:uid="{58EB66DA-401B-4454-843A-11FF5135B6F3}"/>
    <cellStyle name="Итог 9 15" xfId="20606" xr:uid="{8876C45D-6E58-4705-8B0F-468F951EF014}"/>
    <cellStyle name="Итог 9 15 2" xfId="40145" xr:uid="{1B8D696C-9DE3-4A80-8A31-19255721A3F4}"/>
    <cellStyle name="Итог 9 16" xfId="40146" xr:uid="{D1C8C537-7D3A-4B5D-B41B-3E95AA729C9E}"/>
    <cellStyle name="Итог 9 2" xfId="20607" xr:uid="{BB7A4D3F-6171-4343-A00A-193A0369B8C8}"/>
    <cellStyle name="Итог 9 2 2" xfId="40147" xr:uid="{E6D4FA78-FECA-4B48-9E9A-D41C1F8E1ABA}"/>
    <cellStyle name="Итог 9 3" xfId="20608" xr:uid="{96CC612A-5B8A-46C7-B5DF-AF58FB07F121}"/>
    <cellStyle name="Итог 9 3 2" xfId="40148" xr:uid="{A6CD5FE9-9866-4A07-967E-AFF871683D3D}"/>
    <cellStyle name="Итог 9 4" xfId="20609" xr:uid="{A2F962EA-299C-453B-9BD3-38D487D196B8}"/>
    <cellStyle name="Итог 9 4 2" xfId="40149" xr:uid="{9958B328-7A22-430B-B5BB-752BCFEA1026}"/>
    <cellStyle name="Итог 9 5" xfId="20610" xr:uid="{A179C59A-D242-444D-B3EB-30966F41D669}"/>
    <cellStyle name="Итог 9 5 2" xfId="40150" xr:uid="{663109D1-50A0-4732-B4E1-E20CC5BFBFE6}"/>
    <cellStyle name="Итог 9 6" xfId="20611" xr:uid="{26EEBCDC-55EE-4C39-A7BF-81D844DE0DCE}"/>
    <cellStyle name="Итог 9 6 2" xfId="40151" xr:uid="{7F573045-CD76-4FD5-8AF5-31D7F67B3B74}"/>
    <cellStyle name="Итог 9 7" xfId="20612" xr:uid="{C8D3B112-AEB8-457E-AFD4-AE22A912CBA3}"/>
    <cellStyle name="Итог 9 7 2" xfId="40152" xr:uid="{3D24ADFF-F912-4367-9CD9-64BB5C2D4F19}"/>
    <cellStyle name="Итог 9 8" xfId="20613" xr:uid="{5A17A5DD-048A-4340-883E-49591A20858E}"/>
    <cellStyle name="Итог 9 8 2" xfId="40153" xr:uid="{D486D43B-2935-4DB2-89C3-9F1688031C26}"/>
    <cellStyle name="Итог 9 9" xfId="20614" xr:uid="{372338C4-AD96-4106-80E6-5390AF7DEFE6}"/>
    <cellStyle name="Итог 9 9 2" xfId="40154" xr:uid="{C3449C39-AFE2-4AC0-A81C-335CC67EDB34}"/>
    <cellStyle name="Контрольная ячейка" xfId="533" xr:uid="{EED91C31-E5E9-4CD2-B77B-3509DA4841D5}"/>
    <cellStyle name="Название" xfId="534" xr:uid="{93FFC89D-4A8D-493C-9583-570BE7E03EEE}"/>
    <cellStyle name="Нейтральный" xfId="535" xr:uid="{2A8F116A-1870-4AD3-AEFD-0EB80434973B}"/>
    <cellStyle name="Обычный_~1375081" xfId="536" xr:uid="{9CF589DA-56BF-4680-83DC-533AE0A1C86E}"/>
    <cellStyle name="Плохой" xfId="537" xr:uid="{8F16879C-3845-4B9C-9E32-FB0FB4015C7C}"/>
    <cellStyle name="Пояснение" xfId="538" xr:uid="{BE2749B3-B3D8-4A44-BD98-09858AB39C92}"/>
    <cellStyle name="Примечание" xfId="539" xr:uid="{92407C4E-88A0-44AC-8630-778CBE09B211}"/>
    <cellStyle name="Примечание 10" xfId="20615" xr:uid="{40BC2D01-DD34-4339-ADAC-4B08B00D31D8}"/>
    <cellStyle name="Примечание 10 2" xfId="40155" xr:uid="{810CE744-59F3-400F-9CD4-DF4880C1516C}"/>
    <cellStyle name="Примечание 11" xfId="20616" xr:uid="{1DC37419-FDFC-4AD9-AA4D-D4C214A0A551}"/>
    <cellStyle name="Примечание 11 2" xfId="40156" xr:uid="{99D73042-DA02-487A-8EC6-C6E81CA506BC}"/>
    <cellStyle name="Примечание 12" xfId="20617" xr:uid="{2102FCD1-B8C1-4514-AF90-6923420C57FA}"/>
    <cellStyle name="Примечание 12 2" xfId="40157" xr:uid="{763232B3-FA3D-43F8-8A5B-3CD39D4930FC}"/>
    <cellStyle name="Примечание 13" xfId="20618" xr:uid="{7D1C4C09-433F-41E7-98A2-E66D9880897C}"/>
    <cellStyle name="Примечание 13 2" xfId="40158" xr:uid="{6D01B995-4924-45B2-AB95-35979508467B}"/>
    <cellStyle name="Примечание 14" xfId="20619" xr:uid="{28A70B58-C270-4911-8BEF-830845CA472C}"/>
    <cellStyle name="Примечание 14 2" xfId="40159" xr:uid="{4D5CF7E5-FAA8-4811-AD5D-35120A4C2834}"/>
    <cellStyle name="Примечание 15" xfId="20620" xr:uid="{3635A16F-2697-49D6-AA1B-217DD3EBB675}"/>
    <cellStyle name="Примечание 15 2" xfId="40160" xr:uid="{FE757954-9DEF-442D-AEB0-AED1947B71A8}"/>
    <cellStyle name="Примечание 16" xfId="20621" xr:uid="{24024560-86C0-47FB-8639-55B1E322B8AD}"/>
    <cellStyle name="Примечание 16 2" xfId="40161" xr:uid="{283B3B4A-F8DB-4454-8998-3624E29509D7}"/>
    <cellStyle name="Примечание 17" xfId="20622" xr:uid="{ECB1D384-284E-47A8-93F5-1676B04DCD4C}"/>
    <cellStyle name="Примечание 17 2" xfId="40162" xr:uid="{41776FF1-EF62-4DC7-8EF3-3D8CDAA04200}"/>
    <cellStyle name="Примечание 18" xfId="20623" xr:uid="{F0DAC9BE-8863-4CCF-B54D-0DB141C0EAFE}"/>
    <cellStyle name="Примечание 18 2" xfId="40163" xr:uid="{6791317E-9B1E-4FE5-A450-CAA1594F6A6F}"/>
    <cellStyle name="Примечание 19" xfId="20624" xr:uid="{B7283231-81D1-42BB-927B-7714B775B57F}"/>
    <cellStyle name="Примечание 19 2" xfId="40164" xr:uid="{FC088114-0E3E-42B2-B3E2-854DF98155C0}"/>
    <cellStyle name="Примечание 2" xfId="20625" xr:uid="{7C3E0AEF-3809-40E2-89E2-64A5D4AA4824}"/>
    <cellStyle name="Примечание 2 10" xfId="20626" xr:uid="{885F92A2-F20D-4E27-9DAB-48E07C9A263C}"/>
    <cellStyle name="Примечание 2 10 2" xfId="40165" xr:uid="{AC4C1B11-8546-440B-960A-3D50D6606F4D}"/>
    <cellStyle name="Примечание 2 11" xfId="20627" xr:uid="{E1CF7CF0-14CF-4FD0-9A22-C317B1D62232}"/>
    <cellStyle name="Примечание 2 11 2" xfId="40166" xr:uid="{C4015B8C-C100-4EE9-9E1E-6A85F3848C1B}"/>
    <cellStyle name="Примечание 2 12" xfId="20628" xr:uid="{503205E5-ED89-4193-8BE2-6530EFD0848D}"/>
    <cellStyle name="Примечание 2 12 2" xfId="40167" xr:uid="{FB9A1D56-4C8D-4A6F-A480-B727851944D8}"/>
    <cellStyle name="Примечание 2 13" xfId="20629" xr:uid="{D3FD183F-4627-460F-9D65-3FD214498AB4}"/>
    <cellStyle name="Примечание 2 13 2" xfId="40168" xr:uid="{05AA5929-271B-4439-A7B0-2D6A5F438BD2}"/>
    <cellStyle name="Примечание 2 14" xfId="20630" xr:uid="{F5347C43-0727-4F35-8F07-F26491E790FB}"/>
    <cellStyle name="Примечание 2 14 2" xfId="40169" xr:uid="{5A5B315D-9588-4CB4-ACA3-7069D8BB8A24}"/>
    <cellStyle name="Примечание 2 15" xfId="20631" xr:uid="{DFAB4C08-26BA-410F-A375-21FAEEE42347}"/>
    <cellStyle name="Примечание 2 15 2" xfId="40170" xr:uid="{3F7CD819-302C-4C2E-8955-18FA21404585}"/>
    <cellStyle name="Примечание 2 16" xfId="40171" xr:uid="{3C2190DC-0810-4CFA-A765-C6E971F8F4C3}"/>
    <cellStyle name="Примечание 2 2" xfId="20632" xr:uid="{36B28B01-E110-4C9A-AD10-9F2338DA7C55}"/>
    <cellStyle name="Примечание 2 2 10" xfId="20633" xr:uid="{D3EC0126-03A4-4399-B952-36EB1CF9073C}"/>
    <cellStyle name="Примечание 2 2 10 2" xfId="40172" xr:uid="{069A8BEC-49F1-45FE-84D7-B97CEB3FE9C6}"/>
    <cellStyle name="Примечание 2 2 11" xfId="20634" xr:uid="{9BC848D1-3172-47D6-88AF-DD7C3106FE58}"/>
    <cellStyle name="Примечание 2 2 11 2" xfId="40173" xr:uid="{B8E75396-0CA3-4209-B66A-B09A7E375B18}"/>
    <cellStyle name="Примечание 2 2 12" xfId="20635" xr:uid="{971E5047-5171-4920-8E52-46A289FD0AF6}"/>
    <cellStyle name="Примечание 2 2 12 2" xfId="40174" xr:uid="{FABA0F5D-E934-44C8-9687-59CCBD128A79}"/>
    <cellStyle name="Примечание 2 2 13" xfId="20636" xr:uid="{BA19572F-CA24-4349-A202-389641FAFD8E}"/>
    <cellStyle name="Примечание 2 2 13 2" xfId="40175" xr:uid="{06F33ED6-65D8-41D6-90D5-6E1DFB42EC8C}"/>
    <cellStyle name="Примечание 2 2 14" xfId="20637" xr:uid="{C6E8FBB9-48CD-4761-BE95-7EE231F2915B}"/>
    <cellStyle name="Примечание 2 2 14 2" xfId="40176" xr:uid="{EBD3CC82-FE94-4818-8A9A-813017DEA137}"/>
    <cellStyle name="Примечание 2 2 15" xfId="40177" xr:uid="{1F6931AE-216B-4A36-A322-919AF0CEB1AD}"/>
    <cellStyle name="Примечание 2 2 2" xfId="20638" xr:uid="{010332EC-0560-4716-AF4B-262D500A47AB}"/>
    <cellStyle name="Примечание 2 2 2 10" xfId="20639" xr:uid="{8C223062-50E7-46CD-B962-537273EC516D}"/>
    <cellStyle name="Примечание 2 2 2 10 2" xfId="40178" xr:uid="{B8D0FEEC-25E0-4D86-A965-E51DD23092F0}"/>
    <cellStyle name="Примечание 2 2 2 11" xfId="20640" xr:uid="{0C0B5F09-9AD3-4C9E-9F7F-080FD14B45CB}"/>
    <cellStyle name="Примечание 2 2 2 11 2" xfId="40179" xr:uid="{A118FAB0-BF1E-4667-A290-C45D1F63EBEB}"/>
    <cellStyle name="Примечание 2 2 2 12" xfId="20641" xr:uid="{9008197B-D62C-4386-B25D-DFA3437A6E1F}"/>
    <cellStyle name="Примечание 2 2 2 12 2" xfId="40180" xr:uid="{7930EE58-2EA8-461A-B9EC-26976C479139}"/>
    <cellStyle name="Примечание 2 2 2 13" xfId="20642" xr:uid="{DAF7374F-EC1E-44D2-9BC3-9C6E1D46EBCA}"/>
    <cellStyle name="Примечание 2 2 2 13 2" xfId="40181" xr:uid="{48E953C5-1D80-41DE-9497-4808EDEFB085}"/>
    <cellStyle name="Примечание 2 2 2 14" xfId="20643" xr:uid="{8C76582A-61C0-4239-B323-89AF5F425643}"/>
    <cellStyle name="Примечание 2 2 2 14 2" xfId="40182" xr:uid="{B875507A-A098-4564-9A03-C09AF14A5F74}"/>
    <cellStyle name="Примечание 2 2 2 15" xfId="40183" xr:uid="{98D98BE9-8FA7-47F3-85FE-7A7067301D50}"/>
    <cellStyle name="Примечание 2 2 2 2" xfId="20644" xr:uid="{42938224-E4F9-4304-B87A-7AE2E9BFDE8E}"/>
    <cellStyle name="Примечание 2 2 2 2 2" xfId="40184" xr:uid="{D5A92F1D-DD18-48DA-B9F4-6ACC2D85C24C}"/>
    <cellStyle name="Примечание 2 2 2 3" xfId="20645" xr:uid="{B405ECB6-C815-4F3F-8033-83F8BCD6A3E6}"/>
    <cellStyle name="Примечание 2 2 2 3 2" xfId="40185" xr:uid="{42E59AE4-E784-4B7A-9C67-892FF6FD3148}"/>
    <cellStyle name="Примечание 2 2 2 4" xfId="20646" xr:uid="{1799F7E9-7941-40C7-8FF6-4FDED927AD56}"/>
    <cellStyle name="Примечание 2 2 2 4 2" xfId="40186" xr:uid="{DED19386-FBA4-456E-83C2-35BEC9E54D43}"/>
    <cellStyle name="Примечание 2 2 2 5" xfId="20647" xr:uid="{253CA167-49E9-4FA5-8F78-057161ADC520}"/>
    <cellStyle name="Примечание 2 2 2 5 2" xfId="40187" xr:uid="{6939E1A0-D8FC-40BB-9B01-D6E648F69F9E}"/>
    <cellStyle name="Примечание 2 2 2 6" xfId="20648" xr:uid="{62292575-AE95-4A21-997C-BE908D38E317}"/>
    <cellStyle name="Примечание 2 2 2 6 2" xfId="40188" xr:uid="{93B8F0BA-87D8-4833-83F6-AC0C5DEBCE60}"/>
    <cellStyle name="Примечание 2 2 2 7" xfId="20649" xr:uid="{55733494-C28A-4D08-AAE4-07D384969173}"/>
    <cellStyle name="Примечание 2 2 2 7 2" xfId="40189" xr:uid="{874EC72F-9F13-407D-9132-F3C88B34EC25}"/>
    <cellStyle name="Примечание 2 2 2 8" xfId="20650" xr:uid="{5DD2CDC2-688A-48F9-A935-680B100AC7AE}"/>
    <cellStyle name="Примечание 2 2 2 8 2" xfId="40190" xr:uid="{1DB7F28D-49E2-4D8F-A98A-19A2EB3B4CDD}"/>
    <cellStyle name="Примечание 2 2 2 9" xfId="20651" xr:uid="{DD00381D-4554-48C2-A174-CBE20378E6C0}"/>
    <cellStyle name="Примечание 2 2 2 9 2" xfId="40191" xr:uid="{4B100609-0D31-4522-AF8D-69C3E1D777C8}"/>
    <cellStyle name="Примечание 2 2 3" xfId="20652" xr:uid="{8F4AD2D9-BA0C-405E-8222-33B93CC7E351}"/>
    <cellStyle name="Примечание 2 2 3 2" xfId="40192" xr:uid="{647E155B-F8A8-4844-A939-FF3DEDB8A6F4}"/>
    <cellStyle name="Примечание 2 2 4" xfId="20653" xr:uid="{F2342E55-C6E6-4BC4-9594-1B27DBA0651C}"/>
    <cellStyle name="Примечание 2 2 4 2" xfId="40193" xr:uid="{379DE53C-3934-41B9-A8C2-2F18149442A3}"/>
    <cellStyle name="Примечание 2 2 5" xfId="20654" xr:uid="{8BF9FA59-2026-4D1C-AA7B-24381ABCCBC1}"/>
    <cellStyle name="Примечание 2 2 5 2" xfId="40194" xr:uid="{C79E2BBB-9227-481B-A4DA-411D17307816}"/>
    <cellStyle name="Примечание 2 2 6" xfId="20655" xr:uid="{88AEADD6-7B6C-4F32-9048-BFE8ECBE37EE}"/>
    <cellStyle name="Примечание 2 2 6 2" xfId="40195" xr:uid="{17CD5FCB-C12B-4BAB-B241-2242660AEBFF}"/>
    <cellStyle name="Примечание 2 2 7" xfId="20656" xr:uid="{E83802CF-6FDE-4901-B07F-FE6A5E4617DE}"/>
    <cellStyle name="Примечание 2 2 7 2" xfId="40196" xr:uid="{960940D1-1127-43C5-803C-244C094E5D58}"/>
    <cellStyle name="Примечание 2 2 8" xfId="20657" xr:uid="{0E2E674C-19FB-4782-A37F-5BFEBD95E71B}"/>
    <cellStyle name="Примечание 2 2 8 2" xfId="40197" xr:uid="{5A85D861-96A7-463A-84A9-5A3BB3E9B9D0}"/>
    <cellStyle name="Примечание 2 2 9" xfId="20658" xr:uid="{17AAA92D-5C0F-4840-8CD3-0E3CB0352217}"/>
    <cellStyle name="Примечание 2 2 9 2" xfId="40198" xr:uid="{B200CE9F-C8E1-4E9A-BB62-B7C6C81F8722}"/>
    <cellStyle name="Примечание 2 3" xfId="20659" xr:uid="{000C29BC-4682-487B-AB2C-4623CC2445F0}"/>
    <cellStyle name="Примечание 2 3 10" xfId="20660" xr:uid="{332E0D52-9B5F-4420-8379-C097F4659E21}"/>
    <cellStyle name="Примечание 2 3 10 2" xfId="40199" xr:uid="{B2D87C7C-37EE-492F-9A2B-978D10DC9B97}"/>
    <cellStyle name="Примечание 2 3 11" xfId="20661" xr:uid="{825082BB-224D-46B5-8D04-52FD089DE75C}"/>
    <cellStyle name="Примечание 2 3 11 2" xfId="40200" xr:uid="{2A7765ED-1DF3-4E72-913E-F29391311242}"/>
    <cellStyle name="Примечание 2 3 12" xfId="20662" xr:uid="{EB0D678B-C268-417B-8359-809D39BC7BEC}"/>
    <cellStyle name="Примечание 2 3 12 2" xfId="40201" xr:uid="{4439AD7B-172C-4976-ABF4-7F03632D9030}"/>
    <cellStyle name="Примечание 2 3 13" xfId="20663" xr:uid="{ACF7C208-21A0-42BA-8210-53651761D16A}"/>
    <cellStyle name="Примечание 2 3 13 2" xfId="40202" xr:uid="{22F0AF22-97C1-4C62-8083-0E1E19BC0F1E}"/>
    <cellStyle name="Примечание 2 3 14" xfId="20664" xr:uid="{F97224CB-6410-44AD-862D-9A0E2B19D928}"/>
    <cellStyle name="Примечание 2 3 14 2" xfId="40203" xr:uid="{074773F9-4402-43DA-B933-760BA0E6EEA1}"/>
    <cellStyle name="Примечание 2 3 15" xfId="40204" xr:uid="{291C40F8-3573-44DC-B01F-3F975E68FFF3}"/>
    <cellStyle name="Примечание 2 3 2" xfId="20665" xr:uid="{0055034F-0C9E-4A67-9D22-092CB4CD0FCE}"/>
    <cellStyle name="Примечание 2 3 2 2" xfId="40205" xr:uid="{9641AB55-C489-4330-821D-A42B94B579EA}"/>
    <cellStyle name="Примечание 2 3 3" xfId="20666" xr:uid="{28779F9A-2968-44E0-9D0A-EC1621C4AFA7}"/>
    <cellStyle name="Примечание 2 3 3 2" xfId="40206" xr:uid="{5F682876-76B6-4590-943B-E2AD009446EA}"/>
    <cellStyle name="Примечание 2 3 4" xfId="20667" xr:uid="{CBF3FCDC-9A2E-4716-A770-C87510273354}"/>
    <cellStyle name="Примечание 2 3 4 2" xfId="40207" xr:uid="{81047518-9BE7-40E7-89A7-2619F7B08900}"/>
    <cellStyle name="Примечание 2 3 5" xfId="20668" xr:uid="{3D3F69B2-3D21-4FA8-A099-F07DAF29B530}"/>
    <cellStyle name="Примечание 2 3 5 2" xfId="40208" xr:uid="{13EE1F7F-2671-4CAD-A08C-14CE6338FA0E}"/>
    <cellStyle name="Примечание 2 3 6" xfId="20669" xr:uid="{0DA1DA23-F4F0-4E47-AC0A-B0C7E2A8020B}"/>
    <cellStyle name="Примечание 2 3 6 2" xfId="40209" xr:uid="{676F6C9A-8A9B-4548-B387-793BFFD0EF93}"/>
    <cellStyle name="Примечание 2 3 7" xfId="20670" xr:uid="{875896B5-E81D-4AE0-8E32-ACE153518A26}"/>
    <cellStyle name="Примечание 2 3 7 2" xfId="40210" xr:uid="{A7C45A9A-BC3D-4EA0-B3AC-2F0C52316F65}"/>
    <cellStyle name="Примечание 2 3 8" xfId="20671" xr:uid="{687FBD70-5BDC-45FD-A727-FE539E9D2B40}"/>
    <cellStyle name="Примечание 2 3 8 2" xfId="40211" xr:uid="{BB114B1F-39CA-4B30-B68F-7F351DDF0E74}"/>
    <cellStyle name="Примечание 2 3 9" xfId="20672" xr:uid="{132C1716-E523-4589-909B-627D2A99B941}"/>
    <cellStyle name="Примечание 2 3 9 2" xfId="40212" xr:uid="{CB6153C1-0D19-4CD7-80DB-9EF7C6A0E70B}"/>
    <cellStyle name="Примечание 2 4" xfId="20673" xr:uid="{E9A45A3A-1698-4CE0-A2DC-C72955A7AEDC}"/>
    <cellStyle name="Примечание 2 4 2" xfId="40213" xr:uid="{990948BA-2D24-424A-A499-DB59162BE2B0}"/>
    <cellStyle name="Примечание 2 5" xfId="20674" xr:uid="{77E3B917-D3C5-4C84-91DD-C22922FBD19A}"/>
    <cellStyle name="Примечание 2 5 2" xfId="40214" xr:uid="{1D812AD0-67C3-4F91-BA64-DE701781A070}"/>
    <cellStyle name="Примечание 2 6" xfId="20675" xr:uid="{6608C272-587F-4C4D-9A44-71714E668747}"/>
    <cellStyle name="Примечание 2 6 2" xfId="40215" xr:uid="{BE5BACAF-E10C-4FAF-A5D7-677BBF8C35FB}"/>
    <cellStyle name="Примечание 2 7" xfId="20676" xr:uid="{ABF11753-675C-49EA-853A-2AA2223CBC33}"/>
    <cellStyle name="Примечание 2 7 2" xfId="40216" xr:uid="{1A38D90A-77E4-41BC-B047-EF8D61A5D483}"/>
    <cellStyle name="Примечание 2 8" xfId="20677" xr:uid="{7F5DDCAD-FC7F-4C3B-82F1-412E411C11A7}"/>
    <cellStyle name="Примечание 2 8 2" xfId="40217" xr:uid="{F04C0C40-3809-49C4-B803-419FAD162849}"/>
    <cellStyle name="Примечание 2 9" xfId="20678" xr:uid="{2C36AFE3-A27A-49CE-811B-AFA30290EC77}"/>
    <cellStyle name="Примечание 2 9 2" xfId="40218" xr:uid="{D31DB2FF-4EEE-4B85-A424-3E87D94139DB}"/>
    <cellStyle name="Примечание 20" xfId="40219" xr:uid="{5D34FB97-E2F2-4276-811D-CC95E9B7BDDC}"/>
    <cellStyle name="Примечание 3" xfId="20679" xr:uid="{061D917F-A6B9-4866-818A-DE80AAE60757}"/>
    <cellStyle name="Примечание 3 10" xfId="20680" xr:uid="{090BFD47-44B6-4E71-91C6-C4F0F6B15629}"/>
    <cellStyle name="Примечание 3 10 2" xfId="40220" xr:uid="{1F132EE9-187C-46FC-9EFF-C84CE8260FD9}"/>
    <cellStyle name="Примечание 3 11" xfId="20681" xr:uid="{DBE4949E-BC9E-4B95-85CA-F77CF776016D}"/>
    <cellStyle name="Примечание 3 11 2" xfId="40221" xr:uid="{9ACBC10D-1F6A-4622-BA5E-60D6108B8C87}"/>
    <cellStyle name="Примечание 3 12" xfId="20682" xr:uid="{5C39C81E-FBE9-4E2A-A1EB-DB47DF7B4273}"/>
    <cellStyle name="Примечание 3 12 2" xfId="40222" xr:uid="{023560AB-664B-4D20-818F-61FC037A574A}"/>
    <cellStyle name="Примечание 3 13" xfId="20683" xr:uid="{23267DF9-B277-4154-ADCC-12B66D4D94FA}"/>
    <cellStyle name="Примечание 3 13 2" xfId="40223" xr:uid="{6EF1941D-B96D-4C21-94C5-E19B6112075F}"/>
    <cellStyle name="Примечание 3 14" xfId="20684" xr:uid="{CFFD81F4-E8BA-4E9A-B23B-D52003E9241D}"/>
    <cellStyle name="Примечание 3 14 2" xfId="40224" xr:uid="{CF48E4B5-E207-44CF-9DF0-915310AD41F0}"/>
    <cellStyle name="Примечание 3 15" xfId="20685" xr:uid="{6261E415-F475-441D-A5E3-E552036612C8}"/>
    <cellStyle name="Примечание 3 15 2" xfId="40225" xr:uid="{76C52687-4E33-4F33-BEDC-4BBA2409C297}"/>
    <cellStyle name="Примечание 3 16" xfId="40226" xr:uid="{82CF4734-6E12-4A84-980C-748758276E19}"/>
    <cellStyle name="Примечание 3 2" xfId="20686" xr:uid="{E3233289-615B-4114-B56A-1E92A6453283}"/>
    <cellStyle name="Примечание 3 2 10" xfId="20687" xr:uid="{6FB00254-228B-4FD6-8B43-C0A285D37510}"/>
    <cellStyle name="Примечание 3 2 10 2" xfId="40227" xr:uid="{BC11125F-196C-4C97-B96E-E66FDD2E92B9}"/>
    <cellStyle name="Примечание 3 2 11" xfId="20688" xr:uid="{CA63EA3E-EF7A-4ED6-8616-9AA70FD8097B}"/>
    <cellStyle name="Примечание 3 2 11 2" xfId="40228" xr:uid="{5B6D5CCC-F8DC-41CC-835D-28DE29763AFA}"/>
    <cellStyle name="Примечание 3 2 12" xfId="20689" xr:uid="{01CCD972-AF0C-4384-A515-E5982A6DA2AE}"/>
    <cellStyle name="Примечание 3 2 12 2" xfId="40229" xr:uid="{A446A17B-1D7D-44FD-93D0-F2540B29E844}"/>
    <cellStyle name="Примечание 3 2 13" xfId="20690" xr:uid="{A0290B5B-D15D-4E66-AAA7-A7BFF0AF23B3}"/>
    <cellStyle name="Примечание 3 2 13 2" xfId="40230" xr:uid="{EA35ECE1-E17F-49FC-AD66-D4434D39CCF7}"/>
    <cellStyle name="Примечание 3 2 14" xfId="20691" xr:uid="{1477181A-AC16-4481-BCFC-0BA1ED6C4136}"/>
    <cellStyle name="Примечание 3 2 14 2" xfId="40231" xr:uid="{BFC1B80D-D604-4A3A-A544-6F1DC92DC240}"/>
    <cellStyle name="Примечание 3 2 15" xfId="40232" xr:uid="{45F38440-80F7-42C9-BDDC-FBFE7122131F}"/>
    <cellStyle name="Примечание 3 2 2" xfId="20692" xr:uid="{2F94B064-2107-488B-9F5A-52CDC6B1DDF2}"/>
    <cellStyle name="Примечание 3 2 2 10" xfId="20693" xr:uid="{6DA182E3-4B2E-417D-9531-5E805B203022}"/>
    <cellStyle name="Примечание 3 2 2 10 2" xfId="40233" xr:uid="{0C9DE726-FCB2-4266-AC79-AA2B4F35830E}"/>
    <cellStyle name="Примечание 3 2 2 11" xfId="20694" xr:uid="{C78495FA-9490-4624-B731-874903F68EDC}"/>
    <cellStyle name="Примечание 3 2 2 11 2" xfId="40234" xr:uid="{369824E9-3919-4D78-B7D5-E57BC4CF5356}"/>
    <cellStyle name="Примечание 3 2 2 12" xfId="20695" xr:uid="{790812E0-78DB-4CC2-9376-7AD56B05013A}"/>
    <cellStyle name="Примечание 3 2 2 12 2" xfId="40235" xr:uid="{D7A104EA-4D2C-4B89-AB47-F030744B2D57}"/>
    <cellStyle name="Примечание 3 2 2 13" xfId="20696" xr:uid="{6A9FD27A-CCD7-4114-A32D-26D456F80322}"/>
    <cellStyle name="Примечание 3 2 2 13 2" xfId="40236" xr:uid="{0E9DE919-1D3D-4586-9EAC-B14D8E2B403A}"/>
    <cellStyle name="Примечание 3 2 2 14" xfId="20697" xr:uid="{14C844A6-C05D-4F8F-9EE3-166E20181289}"/>
    <cellStyle name="Примечание 3 2 2 14 2" xfId="40237" xr:uid="{541DB161-E366-40B1-A058-18502CCF10D0}"/>
    <cellStyle name="Примечание 3 2 2 15" xfId="40238" xr:uid="{5140E975-5803-46B1-B329-218CC8C90A29}"/>
    <cellStyle name="Примечание 3 2 2 2" xfId="20698" xr:uid="{AB1F71FA-F2BF-4518-A4F6-FB524A43F74B}"/>
    <cellStyle name="Примечание 3 2 2 2 2" xfId="40239" xr:uid="{777C65FD-3814-4E2C-8888-53D4E61831EB}"/>
    <cellStyle name="Примечание 3 2 2 3" xfId="20699" xr:uid="{4E7220B4-3D4A-4992-AC26-5563BD9404D7}"/>
    <cellStyle name="Примечание 3 2 2 3 2" xfId="40240" xr:uid="{4DCCC9A5-DACD-4EF6-BA5B-2B8284531C5C}"/>
    <cellStyle name="Примечание 3 2 2 4" xfId="20700" xr:uid="{AB14CACE-0843-4CEC-B400-D84F59709282}"/>
    <cellStyle name="Примечание 3 2 2 4 2" xfId="40241" xr:uid="{EF9B3AEE-51B6-4A2D-9FBF-660C8E2B405C}"/>
    <cellStyle name="Примечание 3 2 2 5" xfId="20701" xr:uid="{DC33F0A2-44B8-4185-A96A-2EB27D8EE627}"/>
    <cellStyle name="Примечание 3 2 2 5 2" xfId="40242" xr:uid="{BA1D4CCA-23FC-4D7B-82E8-16582B3E2D23}"/>
    <cellStyle name="Примечание 3 2 2 6" xfId="20702" xr:uid="{6DFACBFE-FF22-4451-93F0-781999CAFF35}"/>
    <cellStyle name="Примечание 3 2 2 6 2" xfId="40243" xr:uid="{8F5A5BE5-B757-4D3C-8705-3C09F21CE3BC}"/>
    <cellStyle name="Примечание 3 2 2 7" xfId="20703" xr:uid="{A1D89D8B-23B0-4F9D-BE60-95611FE15A5A}"/>
    <cellStyle name="Примечание 3 2 2 7 2" xfId="40244" xr:uid="{29C874AD-2632-4601-80DA-7FC165F0A958}"/>
    <cellStyle name="Примечание 3 2 2 8" xfId="20704" xr:uid="{11C5BDA0-4E60-4E0F-95A9-D0354E3204AB}"/>
    <cellStyle name="Примечание 3 2 2 8 2" xfId="40245" xr:uid="{96AA7713-C755-4E43-8FF2-885BB166BCFC}"/>
    <cellStyle name="Примечание 3 2 2 9" xfId="20705" xr:uid="{66478E0A-FFAC-45F9-90EE-13CB15AE19FA}"/>
    <cellStyle name="Примечание 3 2 2 9 2" xfId="40246" xr:uid="{24D3D683-FBDC-49AB-823E-82CAD156C464}"/>
    <cellStyle name="Примечание 3 2 3" xfId="20706" xr:uid="{FD2D3447-9D62-4353-BFFF-FB96652073AE}"/>
    <cellStyle name="Примечание 3 2 3 2" xfId="40247" xr:uid="{E8473CE4-BF91-444F-BC87-3A4CA5387903}"/>
    <cellStyle name="Примечание 3 2 4" xfId="20707" xr:uid="{16DE6300-31AE-427A-8F5E-D60B07B4C0B8}"/>
    <cellStyle name="Примечание 3 2 4 2" xfId="40248" xr:uid="{9B365424-D815-4AF8-BE58-25824CC51CB8}"/>
    <cellStyle name="Примечание 3 2 5" xfId="20708" xr:uid="{55237A7C-D422-4D70-8057-A67FC3E78B59}"/>
    <cellStyle name="Примечание 3 2 5 2" xfId="40249" xr:uid="{BBDF21F3-B136-4A94-873F-27E036F5A406}"/>
    <cellStyle name="Примечание 3 2 6" xfId="20709" xr:uid="{19A00A51-6BB5-4907-A0B9-A614FA527D70}"/>
    <cellStyle name="Примечание 3 2 6 2" xfId="40250" xr:uid="{4D8B3DF8-30C6-4F69-9BBA-9664736D1C01}"/>
    <cellStyle name="Примечание 3 2 7" xfId="20710" xr:uid="{B0A9B7CB-AF04-4AFF-AA48-AFC39BCCC4E2}"/>
    <cellStyle name="Примечание 3 2 7 2" xfId="40251" xr:uid="{1AE3684C-5CE0-4187-A186-ADBAA21D868F}"/>
    <cellStyle name="Примечание 3 2 8" xfId="20711" xr:uid="{61305187-CBB1-4710-B323-B596E95AC1EB}"/>
    <cellStyle name="Примечание 3 2 8 2" xfId="40252" xr:uid="{C94192CD-7CCD-4D07-9D10-85019BD06EB3}"/>
    <cellStyle name="Примечание 3 2 9" xfId="20712" xr:uid="{DBED7C59-C3C2-401A-A5EB-492463019338}"/>
    <cellStyle name="Примечание 3 2 9 2" xfId="40253" xr:uid="{1BDB0707-BA9A-44C5-A939-1437D1335E8D}"/>
    <cellStyle name="Примечание 3 3" xfId="20713" xr:uid="{3EE8B238-5BC5-489F-A505-C6159B178326}"/>
    <cellStyle name="Примечание 3 3 10" xfId="20714" xr:uid="{AE5279F4-AE96-4E09-BB0A-72BE49E6E4DB}"/>
    <cellStyle name="Примечание 3 3 10 2" xfId="40254" xr:uid="{26CAE689-36AA-4C8A-9501-E33F801B306F}"/>
    <cellStyle name="Примечание 3 3 11" xfId="20715" xr:uid="{F71E14BE-7FB6-47F1-A200-3A7E8398BF08}"/>
    <cellStyle name="Примечание 3 3 11 2" xfId="40255" xr:uid="{C7E65A0D-9C9F-4EB6-A782-DFD98447A76F}"/>
    <cellStyle name="Примечание 3 3 12" xfId="20716" xr:uid="{7EB2ADB9-18BD-4043-81EB-2F1299DA81AA}"/>
    <cellStyle name="Примечание 3 3 12 2" xfId="40256" xr:uid="{FE674476-3089-4A4F-873D-3FC68A5C185C}"/>
    <cellStyle name="Примечание 3 3 13" xfId="20717" xr:uid="{29D4F1AF-DEC8-4E1D-8955-1F220D83FF67}"/>
    <cellStyle name="Примечание 3 3 13 2" xfId="40257" xr:uid="{210734F3-EB35-456A-BBBE-9FE21B833748}"/>
    <cellStyle name="Примечание 3 3 14" xfId="20718" xr:uid="{E25D27A7-2664-403D-9440-3E4E06D16A36}"/>
    <cellStyle name="Примечание 3 3 14 2" xfId="40258" xr:uid="{13AB2E96-7DB0-4686-8189-10AD5FDA58ED}"/>
    <cellStyle name="Примечание 3 3 15" xfId="40259" xr:uid="{CA061BE4-3AEE-49FD-A1EE-AE88105B1330}"/>
    <cellStyle name="Примечание 3 3 2" xfId="20719" xr:uid="{9774B759-3690-42E8-85E6-AD82E2E424FE}"/>
    <cellStyle name="Примечание 3 3 2 2" xfId="40260" xr:uid="{19FB3DD9-385C-450A-9F3C-220B33D06306}"/>
    <cellStyle name="Примечание 3 3 3" xfId="20720" xr:uid="{B0792383-598E-4220-88FD-A463DD424E6E}"/>
    <cellStyle name="Примечание 3 3 3 2" xfId="40261" xr:uid="{D2C21205-CFF4-48CA-BC44-B2F88D1A8CBC}"/>
    <cellStyle name="Примечание 3 3 4" xfId="20721" xr:uid="{406DE2FB-9007-4643-BBD4-02ADAED63F6C}"/>
    <cellStyle name="Примечание 3 3 4 2" xfId="40262" xr:uid="{57AC0FA2-C93C-4D5D-AE59-E9F82A0CCA03}"/>
    <cellStyle name="Примечание 3 3 5" xfId="20722" xr:uid="{0FAA5B32-A16D-4756-ABDE-DA39B3FD2621}"/>
    <cellStyle name="Примечание 3 3 5 2" xfId="40263" xr:uid="{49769421-1BBF-4DCF-8191-3603A0A25ED8}"/>
    <cellStyle name="Примечание 3 3 6" xfId="20723" xr:uid="{D3E27C1F-655F-4418-AD7F-FE17D36DDB0E}"/>
    <cellStyle name="Примечание 3 3 6 2" xfId="40264" xr:uid="{3EDDA55D-B04F-49E0-9E02-A87EE736995B}"/>
    <cellStyle name="Примечание 3 3 7" xfId="20724" xr:uid="{3C9F94BC-25BA-4B96-A980-CDC417A12F59}"/>
    <cellStyle name="Примечание 3 3 7 2" xfId="40265" xr:uid="{F61FEB9F-B26E-4540-942A-0B88107E899A}"/>
    <cellStyle name="Примечание 3 3 8" xfId="20725" xr:uid="{5BF91BA2-808A-47C0-8736-B5F5CD883A9B}"/>
    <cellStyle name="Примечание 3 3 8 2" xfId="40266" xr:uid="{7CD13E9C-B36E-469A-BA5A-BE111E5E9967}"/>
    <cellStyle name="Примечание 3 3 9" xfId="20726" xr:uid="{6BF0EC55-5598-4296-B0D7-7471B3F2BC47}"/>
    <cellStyle name="Примечание 3 3 9 2" xfId="40267" xr:uid="{12B48801-0A50-4BB6-83A2-CBF1BF4D6FB6}"/>
    <cellStyle name="Примечание 3 4" xfId="20727" xr:uid="{0034FC4F-16F1-42DD-BBF3-D20901C2C788}"/>
    <cellStyle name="Примечание 3 4 2" xfId="40268" xr:uid="{46970908-58DC-43B7-A582-357DC71894B2}"/>
    <cellStyle name="Примечание 3 5" xfId="20728" xr:uid="{E9D6AE5E-D7D4-4885-9A2D-B6AB7B56685F}"/>
    <cellStyle name="Примечание 3 5 2" xfId="40269" xr:uid="{91725334-8073-45D9-ADDA-BAB4C1E166BA}"/>
    <cellStyle name="Примечание 3 6" xfId="20729" xr:uid="{DCE9A8CE-846F-4E75-9EA8-039C5A318221}"/>
    <cellStyle name="Примечание 3 6 2" xfId="40270" xr:uid="{8A1E1FA4-1E39-4ED2-95F3-C392DAD41E07}"/>
    <cellStyle name="Примечание 3 7" xfId="20730" xr:uid="{7C25A84A-47D2-4441-A02E-227A176D20E0}"/>
    <cellStyle name="Примечание 3 7 2" xfId="40271" xr:uid="{0B786C3D-C527-42D1-A1F0-5C215BBF83B7}"/>
    <cellStyle name="Примечание 3 8" xfId="20731" xr:uid="{9FC80305-8BBE-4C9B-BDFA-4F1FD4667156}"/>
    <cellStyle name="Примечание 3 8 2" xfId="40272" xr:uid="{AD4CE6D4-D1EC-40CD-AB7B-1D3E0BCF3F6D}"/>
    <cellStyle name="Примечание 3 9" xfId="20732" xr:uid="{37E55AB3-0ADC-4CE9-809C-49A926649487}"/>
    <cellStyle name="Примечание 3 9 2" xfId="40273" xr:uid="{F2BC1700-9026-48D2-9336-23EEE7B6C03D}"/>
    <cellStyle name="Примечание 4" xfId="20733" xr:uid="{EEECD8B4-866F-48BC-8971-D36AE1509649}"/>
    <cellStyle name="Примечание 4 10" xfId="20734" xr:uid="{D8DBA066-616E-4941-85D8-1E4F1746E0BD}"/>
    <cellStyle name="Примечание 4 10 2" xfId="40274" xr:uid="{32570846-DCF7-4FD8-B201-CC10CD845D74}"/>
    <cellStyle name="Примечание 4 11" xfId="20735" xr:uid="{DC64DDBB-4DE4-43E5-BF00-A85BC9F0791D}"/>
    <cellStyle name="Примечание 4 11 2" xfId="40275" xr:uid="{0247B8CA-45DC-45FE-A220-12B17179EC75}"/>
    <cellStyle name="Примечание 4 12" xfId="20736" xr:uid="{AEE4FA8A-5EBB-4114-9AD3-66B94A1D9CB0}"/>
    <cellStyle name="Примечание 4 12 2" xfId="40276" xr:uid="{EEC55FC0-ABAE-4C4E-A9A1-77C1AB8B1BBC}"/>
    <cellStyle name="Примечание 4 13" xfId="20737" xr:uid="{D41F5E4A-8F12-401D-92C5-9D7E863D223B}"/>
    <cellStyle name="Примечание 4 13 2" xfId="40277" xr:uid="{5EF21E85-6CEF-4F12-83B6-0D7B18381CE3}"/>
    <cellStyle name="Примечание 4 14" xfId="20738" xr:uid="{454EB58A-7A91-427C-BC18-AF32C6D10D5D}"/>
    <cellStyle name="Примечание 4 14 2" xfId="40278" xr:uid="{92823041-267A-452C-80CD-4AEFB126EA30}"/>
    <cellStyle name="Примечание 4 15" xfId="20739" xr:uid="{27FA657C-AFBB-4CFE-9BE8-805AAEC2B4A1}"/>
    <cellStyle name="Примечание 4 15 2" xfId="40279" xr:uid="{EA5D12D7-FC2C-40E0-B684-A867A4B01D4B}"/>
    <cellStyle name="Примечание 4 16" xfId="40280" xr:uid="{F653D21D-7101-4C8E-BD6D-4BF435D2CAD2}"/>
    <cellStyle name="Примечание 4 2" xfId="20740" xr:uid="{B42887A9-6C16-47F0-A759-954123F87593}"/>
    <cellStyle name="Примечание 4 2 10" xfId="20741" xr:uid="{251680E4-86DF-4AE3-954F-7E2D97D6073D}"/>
    <cellStyle name="Примечание 4 2 10 2" xfId="40281" xr:uid="{370AB33A-8E8D-4A75-8A80-1FF128D856BA}"/>
    <cellStyle name="Примечание 4 2 11" xfId="20742" xr:uid="{FE3C8A1C-1098-4434-A9E6-5C1ED23E9300}"/>
    <cellStyle name="Примечание 4 2 11 2" xfId="40282" xr:uid="{E0B4CF6C-93D5-4D81-A46E-C32FB9225262}"/>
    <cellStyle name="Примечание 4 2 12" xfId="20743" xr:uid="{DDC43B01-4BDB-42F2-A912-30687FB8C6B0}"/>
    <cellStyle name="Примечание 4 2 12 2" xfId="40283" xr:uid="{9BB9CCDD-9BEF-4CDA-A39A-55CD90B0EC2E}"/>
    <cellStyle name="Примечание 4 2 13" xfId="20744" xr:uid="{7FB79C12-75D6-4FC4-920C-144520028FFC}"/>
    <cellStyle name="Примечание 4 2 13 2" xfId="40284" xr:uid="{797B99F6-DD8B-441D-9C55-FC55963BBDA0}"/>
    <cellStyle name="Примечание 4 2 14" xfId="20745" xr:uid="{DAFF7196-14B6-4D83-BA81-6B46AE32BF8B}"/>
    <cellStyle name="Примечание 4 2 14 2" xfId="40285" xr:uid="{8105E483-C6A5-4BC6-84A9-1DED97549B1E}"/>
    <cellStyle name="Примечание 4 2 15" xfId="40286" xr:uid="{CCD9A407-F892-42D3-B5BB-EC2403E3CF74}"/>
    <cellStyle name="Примечание 4 2 2" xfId="20746" xr:uid="{F6A39226-1CDF-417A-B925-E905D65BD7EC}"/>
    <cellStyle name="Примечание 4 2 2 10" xfId="20747" xr:uid="{093F7AD8-F2D0-4616-B062-F0E25E75E235}"/>
    <cellStyle name="Примечание 4 2 2 10 2" xfId="40287" xr:uid="{444F34CD-5B91-4F3E-B01C-6FA76ED26482}"/>
    <cellStyle name="Примечание 4 2 2 11" xfId="20748" xr:uid="{F560B6A8-CC78-4B42-AACC-841D35B04FD9}"/>
    <cellStyle name="Примечание 4 2 2 11 2" xfId="40288" xr:uid="{86799C62-C6DA-41BC-98CC-25F33D3AE752}"/>
    <cellStyle name="Примечание 4 2 2 12" xfId="20749" xr:uid="{A74FD717-76F3-4CFA-8484-9842EA677F6F}"/>
    <cellStyle name="Примечание 4 2 2 12 2" xfId="40289" xr:uid="{87526B9B-9DA8-486A-960A-0D40ACAA77B6}"/>
    <cellStyle name="Примечание 4 2 2 13" xfId="20750" xr:uid="{1C57A54E-53C3-456A-B9E3-DB3FD3F6EFCA}"/>
    <cellStyle name="Примечание 4 2 2 13 2" xfId="40290" xr:uid="{1DB7D720-374A-455A-9BAE-886186985909}"/>
    <cellStyle name="Примечание 4 2 2 14" xfId="20751" xr:uid="{B40AD677-1FA2-448F-9DDD-35E692BE2F23}"/>
    <cellStyle name="Примечание 4 2 2 14 2" xfId="40291" xr:uid="{0F09E046-92ED-4E97-BC51-E236F8964223}"/>
    <cellStyle name="Примечание 4 2 2 15" xfId="40292" xr:uid="{8F9BE03A-3D55-4832-897E-5FF6B2C9641A}"/>
    <cellStyle name="Примечание 4 2 2 2" xfId="20752" xr:uid="{79167E34-12BA-4C18-9437-0E13CC5580F3}"/>
    <cellStyle name="Примечание 4 2 2 2 2" xfId="40293" xr:uid="{9921C49A-8D4C-40CD-86EA-1F638F280193}"/>
    <cellStyle name="Примечание 4 2 2 3" xfId="20753" xr:uid="{0ABBC3F8-D797-4771-8225-455BFB0D7E7C}"/>
    <cellStyle name="Примечание 4 2 2 3 2" xfId="40294" xr:uid="{B73B7943-0E2E-40C8-AAD0-C9D864D95380}"/>
    <cellStyle name="Примечание 4 2 2 4" xfId="20754" xr:uid="{E5B30D14-C0E8-4E2D-9F62-257A77DE4F4A}"/>
    <cellStyle name="Примечание 4 2 2 4 2" xfId="40295" xr:uid="{5333D66C-228E-4274-BB7D-4D6A5A09F01B}"/>
    <cellStyle name="Примечание 4 2 2 5" xfId="20755" xr:uid="{AE0AE757-6C9F-477E-AF85-B61530D4ACA1}"/>
    <cellStyle name="Примечание 4 2 2 5 2" xfId="40296" xr:uid="{98068D76-0EC1-4B70-952E-25ADBAA8E087}"/>
    <cellStyle name="Примечание 4 2 2 6" xfId="20756" xr:uid="{9133F307-E968-4FB9-B21C-CD4A5BAEB25A}"/>
    <cellStyle name="Примечание 4 2 2 6 2" xfId="40297" xr:uid="{D08443B1-CA55-4345-B87A-7EFB3235E76F}"/>
    <cellStyle name="Примечание 4 2 2 7" xfId="20757" xr:uid="{7C791CB3-7408-46D7-A05B-391C746103A5}"/>
    <cellStyle name="Примечание 4 2 2 7 2" xfId="40298" xr:uid="{B064F19E-5DD2-45D1-8BD7-E97EF2AAC776}"/>
    <cellStyle name="Примечание 4 2 2 8" xfId="20758" xr:uid="{1698B655-6DA4-42DC-AA2C-D4C991803B66}"/>
    <cellStyle name="Примечание 4 2 2 8 2" xfId="40299" xr:uid="{B03B0047-2ECB-460F-A903-9777CF79F17A}"/>
    <cellStyle name="Примечание 4 2 2 9" xfId="20759" xr:uid="{F3345B0E-F474-4156-B0F9-ED302AA7FB7D}"/>
    <cellStyle name="Примечание 4 2 2 9 2" xfId="40300" xr:uid="{E26B5326-B5D5-4C3E-8DCC-873451A502A0}"/>
    <cellStyle name="Примечание 4 2 3" xfId="20760" xr:uid="{01761A94-7D84-4685-B7AE-C3EB57E23323}"/>
    <cellStyle name="Примечание 4 2 3 2" xfId="40301" xr:uid="{00117DB8-84F1-4938-ADB1-4D20474F18E4}"/>
    <cellStyle name="Примечание 4 2 4" xfId="20761" xr:uid="{EE21AF44-24FB-4781-A015-0175FBBD8875}"/>
    <cellStyle name="Примечание 4 2 4 2" xfId="40302" xr:uid="{32662A47-2CF2-4D5B-8516-F9060F3A5E63}"/>
    <cellStyle name="Примечание 4 2 5" xfId="20762" xr:uid="{4CFE85B7-FFB9-4EC1-A083-3645BCF9CC90}"/>
    <cellStyle name="Примечание 4 2 5 2" xfId="40303" xr:uid="{002C10CF-4CE3-448C-8F87-C817FFFEC8CF}"/>
    <cellStyle name="Примечание 4 2 6" xfId="20763" xr:uid="{EF41AEE6-B9E5-489C-8D6A-55FDC3FF499B}"/>
    <cellStyle name="Примечание 4 2 6 2" xfId="40304" xr:uid="{BE8E61CB-2645-430D-8060-C92C0C79DDBD}"/>
    <cellStyle name="Примечание 4 2 7" xfId="20764" xr:uid="{BA4289C3-6D3F-4212-AD79-8ABC9F446863}"/>
    <cellStyle name="Примечание 4 2 7 2" xfId="40305" xr:uid="{07922D0B-A54D-451E-A7D2-C4957507854B}"/>
    <cellStyle name="Примечание 4 2 8" xfId="20765" xr:uid="{BCD835D2-BA99-443F-9C02-A0ABB24E9F3F}"/>
    <cellStyle name="Примечание 4 2 8 2" xfId="40306" xr:uid="{A6442310-4A8B-4200-8FEB-EF10575D09C4}"/>
    <cellStyle name="Примечание 4 2 9" xfId="20766" xr:uid="{C363FB2A-A135-405F-ADAB-E369F8A5AAAD}"/>
    <cellStyle name="Примечание 4 2 9 2" xfId="40307" xr:uid="{568E96BE-A684-4420-AE81-071D6A50CA9C}"/>
    <cellStyle name="Примечание 4 3" xfId="20767" xr:uid="{FF54D3E7-541A-4A7E-86C7-776237BE5C74}"/>
    <cellStyle name="Примечание 4 3 10" xfId="20768" xr:uid="{A7B6711D-63FA-4274-8C4D-A6DB3FC1D6FD}"/>
    <cellStyle name="Примечание 4 3 10 2" xfId="40308" xr:uid="{ABB0DD11-E1A2-4FDF-9BF9-D91B1AE051A6}"/>
    <cellStyle name="Примечание 4 3 11" xfId="20769" xr:uid="{BECC2991-6162-47AB-B4D7-31F7FBE42009}"/>
    <cellStyle name="Примечание 4 3 11 2" xfId="40309" xr:uid="{0C909941-2C17-42F6-8C8B-3AC44D7F31C3}"/>
    <cellStyle name="Примечание 4 3 12" xfId="20770" xr:uid="{01AAC6E0-5F6A-4BE6-A99A-E9295334586D}"/>
    <cellStyle name="Примечание 4 3 12 2" xfId="40310" xr:uid="{E609A7B1-CA2A-48D2-89F2-9E962DB67FC1}"/>
    <cellStyle name="Примечание 4 3 13" xfId="20771" xr:uid="{5A7DE53A-41D1-42B1-9FC3-286DBA70E851}"/>
    <cellStyle name="Примечание 4 3 13 2" xfId="40311" xr:uid="{4BDBF98F-9DE1-46ED-82F8-BBCC1040BE96}"/>
    <cellStyle name="Примечание 4 3 14" xfId="20772" xr:uid="{D228558C-89E6-4E0D-8EE1-9D16E7FD7F76}"/>
    <cellStyle name="Примечание 4 3 14 2" xfId="40312" xr:uid="{3AD1AAEC-E58F-4F17-82B7-15FEE71FE714}"/>
    <cellStyle name="Примечание 4 3 15" xfId="40313" xr:uid="{0766B783-29E0-432D-B5D4-6E095B877874}"/>
    <cellStyle name="Примечание 4 3 2" xfId="20773" xr:uid="{AF737A4C-6400-490F-B7C6-F45EAD1A34F0}"/>
    <cellStyle name="Примечание 4 3 2 2" xfId="40314" xr:uid="{3D12908A-71C5-4A5C-B3CB-240513DF715A}"/>
    <cellStyle name="Примечание 4 3 3" xfId="20774" xr:uid="{2FEFBE43-3A06-46EC-BC87-377583C29A4E}"/>
    <cellStyle name="Примечание 4 3 3 2" xfId="40315" xr:uid="{5C8C2D45-411E-496A-9BD9-B2A7939F3B45}"/>
    <cellStyle name="Примечание 4 3 4" xfId="20775" xr:uid="{D2DA9B16-4920-4CB1-B58E-6FB5909D3BC8}"/>
    <cellStyle name="Примечание 4 3 4 2" xfId="40316" xr:uid="{8C9DCFBC-36B1-43AA-84C1-FF522527C5B5}"/>
    <cellStyle name="Примечание 4 3 5" xfId="20776" xr:uid="{4DB41D4A-137A-4790-87CE-B69872E5425D}"/>
    <cellStyle name="Примечание 4 3 5 2" xfId="40317" xr:uid="{FC791792-7337-4685-95B4-55004DEAC646}"/>
    <cellStyle name="Примечание 4 3 6" xfId="20777" xr:uid="{C1AECD69-907F-4B46-B70B-E38C924933CB}"/>
    <cellStyle name="Примечание 4 3 6 2" xfId="40318" xr:uid="{F7CAC96A-A33D-46D5-BE62-90EF890035E6}"/>
    <cellStyle name="Примечание 4 3 7" xfId="20778" xr:uid="{9218CA1E-B0D7-4CE4-BE6F-5945D0E7205C}"/>
    <cellStyle name="Примечание 4 3 7 2" xfId="40319" xr:uid="{76E840B4-507A-49F4-B99F-1A1D768344E5}"/>
    <cellStyle name="Примечание 4 3 8" xfId="20779" xr:uid="{D3C7A73B-8FAE-4552-A40C-0FA1FCA9BDED}"/>
    <cellStyle name="Примечание 4 3 8 2" xfId="40320" xr:uid="{DE82E3F6-A6FE-4386-8D61-0989D72771B4}"/>
    <cellStyle name="Примечание 4 3 9" xfId="20780" xr:uid="{CA033D8B-4EDC-4B92-8349-ACA063611CF8}"/>
    <cellStyle name="Примечание 4 3 9 2" xfId="40321" xr:uid="{55ACA6EF-F003-40D2-AC6B-F138215C8A1E}"/>
    <cellStyle name="Примечание 4 4" xfId="20781" xr:uid="{EC33A710-D02B-4B22-8F4B-6B9C72489218}"/>
    <cellStyle name="Примечание 4 4 2" xfId="40322" xr:uid="{A1B6A68E-10AC-4907-9092-42AE7D386249}"/>
    <cellStyle name="Примечание 4 5" xfId="20782" xr:uid="{3F7CA4E8-D234-40FA-B5D4-779A023E16C3}"/>
    <cellStyle name="Примечание 4 5 2" xfId="40323" xr:uid="{F4D818C6-4B18-467F-9591-659C6F2917F0}"/>
    <cellStyle name="Примечание 4 6" xfId="20783" xr:uid="{C044D021-159D-4C4A-8C9F-7DD9B88C8BD4}"/>
    <cellStyle name="Примечание 4 6 2" xfId="40324" xr:uid="{5CE7861A-2C40-4147-95B6-511C73FFC1BA}"/>
    <cellStyle name="Примечание 4 7" xfId="20784" xr:uid="{D8CDAA11-6B23-42FA-B43B-60CFA1E37B2B}"/>
    <cellStyle name="Примечание 4 7 2" xfId="40325" xr:uid="{27E9AC18-AEEB-44A4-939C-035CC1D57045}"/>
    <cellStyle name="Примечание 4 8" xfId="20785" xr:uid="{FE3CF1A4-43F6-46E3-9804-E43904931323}"/>
    <cellStyle name="Примечание 4 8 2" xfId="40326" xr:uid="{BC396EE2-F219-4ABD-9FB5-D8A665BB4721}"/>
    <cellStyle name="Примечание 4 9" xfId="20786" xr:uid="{1BBEDBF7-681E-461D-8739-0CADAD06C5E6}"/>
    <cellStyle name="Примечание 4 9 2" xfId="40327" xr:uid="{30ACA0D3-627D-4657-A17D-50912981CEF7}"/>
    <cellStyle name="Примечание 5" xfId="20787" xr:uid="{DF799BE1-552C-4CE0-B8A8-EF5FF9F87FDF}"/>
    <cellStyle name="Примечание 5 10" xfId="20788" xr:uid="{8D60EBDB-6FB8-4326-9E3A-91229B355286}"/>
    <cellStyle name="Примечание 5 10 2" xfId="40328" xr:uid="{39508B28-9782-4C32-9C6B-A65433C891E8}"/>
    <cellStyle name="Примечание 5 11" xfId="20789" xr:uid="{E8DCD1A0-BBF2-40A1-98D1-2582D5686B18}"/>
    <cellStyle name="Примечание 5 11 2" xfId="40329" xr:uid="{27F1F8DF-35C8-43E1-AFC9-ED8A80BEC5FC}"/>
    <cellStyle name="Примечание 5 12" xfId="20790" xr:uid="{E542D05F-64BC-47E3-A17B-A9E7DFE491FC}"/>
    <cellStyle name="Примечание 5 12 2" xfId="40330" xr:uid="{AA0CA6A6-4A24-474B-930E-9E9ED972E59D}"/>
    <cellStyle name="Примечание 5 13" xfId="20791" xr:uid="{DC987021-7478-485A-B5D2-6FCB250177CE}"/>
    <cellStyle name="Примечание 5 13 2" xfId="40331" xr:uid="{B6852C9E-9149-4A4B-A810-E4C6BF6A1D80}"/>
    <cellStyle name="Примечание 5 14" xfId="20792" xr:uid="{5F720ED3-C4E7-4C91-A4E4-73694777E927}"/>
    <cellStyle name="Примечание 5 14 2" xfId="40332" xr:uid="{284D984F-1D88-459E-BDF4-D926B605E170}"/>
    <cellStyle name="Примечание 5 15" xfId="20793" xr:uid="{832D1584-8602-4B37-8903-9D9F896B7AB6}"/>
    <cellStyle name="Примечание 5 15 2" xfId="40333" xr:uid="{A691D78E-B687-4BF8-B371-C213EE0496F1}"/>
    <cellStyle name="Примечание 5 16" xfId="40334" xr:uid="{04BC1138-A344-4F85-8B43-3174A12328AB}"/>
    <cellStyle name="Примечание 5 2" xfId="20794" xr:uid="{D984B6C1-F0FA-42B7-BA3E-15DA963E6DD6}"/>
    <cellStyle name="Примечание 5 2 10" xfId="20795" xr:uid="{0F1A5B45-0A95-4A37-A0B0-47BDEA19C91F}"/>
    <cellStyle name="Примечание 5 2 10 2" xfId="40335" xr:uid="{AB22AC89-855D-433C-8166-11C820E8ED2A}"/>
    <cellStyle name="Примечание 5 2 11" xfId="20796" xr:uid="{80F3C769-B352-44CD-90D8-4A167C3EFEC6}"/>
    <cellStyle name="Примечание 5 2 11 2" xfId="40336" xr:uid="{BC8C0FAB-F121-4F4A-B5F3-F272ACC674C5}"/>
    <cellStyle name="Примечание 5 2 12" xfId="20797" xr:uid="{57475C01-757B-4969-AEA3-AABDF8D38788}"/>
    <cellStyle name="Примечание 5 2 12 2" xfId="40337" xr:uid="{7CBBBFA1-0691-4800-97B4-943A741C5244}"/>
    <cellStyle name="Примечание 5 2 13" xfId="20798" xr:uid="{E8FA5AAA-7674-402E-BB10-998AE1E7327A}"/>
    <cellStyle name="Примечание 5 2 13 2" xfId="40338" xr:uid="{53E15B06-D545-4E92-A56D-F2E8F36440DA}"/>
    <cellStyle name="Примечание 5 2 14" xfId="20799" xr:uid="{2CC13709-AEF1-407A-A5CF-AD8ABDBC24B3}"/>
    <cellStyle name="Примечание 5 2 14 2" xfId="40339" xr:uid="{7F542D22-20C3-43B8-B62F-AA18409096C4}"/>
    <cellStyle name="Примечание 5 2 15" xfId="40340" xr:uid="{8ECAFB84-F5F0-4768-9D3B-47D439FA9CED}"/>
    <cellStyle name="Примечание 5 2 2" xfId="20800" xr:uid="{93013AB2-30BB-4624-81F6-EFC26E158B86}"/>
    <cellStyle name="Примечание 5 2 2 10" xfId="20801" xr:uid="{AA7053CC-F788-48D5-940C-861ED7CDB836}"/>
    <cellStyle name="Примечание 5 2 2 10 2" xfId="40341" xr:uid="{FE97C87C-9149-405B-859A-E0018BF08064}"/>
    <cellStyle name="Примечание 5 2 2 11" xfId="20802" xr:uid="{24345713-C834-43B8-A534-BEAE743DF4E5}"/>
    <cellStyle name="Примечание 5 2 2 11 2" xfId="40342" xr:uid="{B7A40BB3-8E10-40DF-BD40-FE49D37ACB61}"/>
    <cellStyle name="Примечание 5 2 2 12" xfId="20803" xr:uid="{6ACEAD51-9101-4F48-9E78-12E47A186491}"/>
    <cellStyle name="Примечание 5 2 2 12 2" xfId="40343" xr:uid="{E3EF5353-F2FE-4211-B911-268BDC603172}"/>
    <cellStyle name="Примечание 5 2 2 13" xfId="20804" xr:uid="{C1DDE701-8A1D-4E3D-9D46-372CE3564D16}"/>
    <cellStyle name="Примечание 5 2 2 13 2" xfId="40344" xr:uid="{ACA6555D-7C52-460E-8C60-EAE0DA7B25B9}"/>
    <cellStyle name="Примечание 5 2 2 14" xfId="20805" xr:uid="{004969D1-35EE-486E-8E52-553A668AC2F3}"/>
    <cellStyle name="Примечание 5 2 2 14 2" xfId="40345" xr:uid="{197F9DCD-0D40-4D06-88AB-45263E83C9A0}"/>
    <cellStyle name="Примечание 5 2 2 15" xfId="40346" xr:uid="{C5CDD209-F044-4247-A60B-D51234475D9D}"/>
    <cellStyle name="Примечание 5 2 2 2" xfId="20806" xr:uid="{3355E1F2-905D-4358-A59E-82A6D02AE26A}"/>
    <cellStyle name="Примечание 5 2 2 2 2" xfId="40347" xr:uid="{544CA6A2-AA3C-451F-B43E-A3A17E5543B0}"/>
    <cellStyle name="Примечание 5 2 2 3" xfId="20807" xr:uid="{91923FC3-BD1C-4DAF-B130-D158CAF55832}"/>
    <cellStyle name="Примечание 5 2 2 3 2" xfId="40348" xr:uid="{FB2A06DB-507C-4604-991A-CB93C601A42F}"/>
    <cellStyle name="Примечание 5 2 2 4" xfId="20808" xr:uid="{DDC7570B-1575-4BB4-9653-A039BB364A83}"/>
    <cellStyle name="Примечание 5 2 2 4 2" xfId="40349" xr:uid="{393D09CC-732C-48AD-9A28-76E9EA9937DC}"/>
    <cellStyle name="Примечание 5 2 2 5" xfId="20809" xr:uid="{6F54C3DC-C1FF-4384-8C53-4DD509C5D26B}"/>
    <cellStyle name="Примечание 5 2 2 5 2" xfId="40350" xr:uid="{4DA08656-9170-4770-95B3-3B61E642D9D6}"/>
    <cellStyle name="Примечание 5 2 2 6" xfId="20810" xr:uid="{8D9D598F-FA64-423C-B968-EB611F4E0315}"/>
    <cellStyle name="Примечание 5 2 2 6 2" xfId="40351" xr:uid="{15B5D500-B3DA-4DE9-8F5A-FF067E4D6D14}"/>
    <cellStyle name="Примечание 5 2 2 7" xfId="20811" xr:uid="{A1CE28CF-291E-484C-BBAF-14C0E1475B90}"/>
    <cellStyle name="Примечание 5 2 2 7 2" xfId="40352" xr:uid="{5F26D01D-A6D9-49D0-B109-8EBF88DA0739}"/>
    <cellStyle name="Примечание 5 2 2 8" xfId="20812" xr:uid="{7D7A0149-7518-49A1-9583-6B902890179D}"/>
    <cellStyle name="Примечание 5 2 2 8 2" xfId="40353" xr:uid="{D627C523-A650-474A-89B8-0B919C6EB7E8}"/>
    <cellStyle name="Примечание 5 2 2 9" xfId="20813" xr:uid="{5634E528-92AB-4BFD-92DE-4747C6D2DCA1}"/>
    <cellStyle name="Примечание 5 2 2 9 2" xfId="40354" xr:uid="{A15FF88B-6577-4311-AD77-596967C8E445}"/>
    <cellStyle name="Примечание 5 2 3" xfId="20814" xr:uid="{D8E1B232-5591-4927-BF5D-D6E24724A36E}"/>
    <cellStyle name="Примечание 5 2 3 2" xfId="40355" xr:uid="{BAA83CBA-847F-4B9D-A8BF-AA2D24AD855D}"/>
    <cellStyle name="Примечание 5 2 4" xfId="20815" xr:uid="{7E57883D-441C-402B-899E-673EBC7F395B}"/>
    <cellStyle name="Примечание 5 2 4 2" xfId="40356" xr:uid="{490077EB-10C8-463D-B380-9C955CE05999}"/>
    <cellStyle name="Примечание 5 2 5" xfId="20816" xr:uid="{67DE81BD-3B34-4127-83A8-BA88FE09CDBD}"/>
    <cellStyle name="Примечание 5 2 5 2" xfId="40357" xr:uid="{7E9A8259-F642-4675-B907-2C304C6C4380}"/>
    <cellStyle name="Примечание 5 2 6" xfId="20817" xr:uid="{BFDB396C-4D9E-476D-9863-75142114242E}"/>
    <cellStyle name="Примечание 5 2 6 2" xfId="40358" xr:uid="{0071AFA4-A2EE-4775-9AD4-C1A5C87BC27F}"/>
    <cellStyle name="Примечание 5 2 7" xfId="20818" xr:uid="{FD724179-3DD3-4934-92C3-E96F5D88F58A}"/>
    <cellStyle name="Примечание 5 2 7 2" xfId="40359" xr:uid="{24BE33D8-CEB3-4B59-B5A9-8D61940802C9}"/>
    <cellStyle name="Примечание 5 2 8" xfId="20819" xr:uid="{700B0F6D-BB36-436D-8C51-2958F536E36A}"/>
    <cellStyle name="Примечание 5 2 8 2" xfId="40360" xr:uid="{15D64E3C-B9AE-4D0A-A6B3-97EFD352D55C}"/>
    <cellStyle name="Примечание 5 2 9" xfId="20820" xr:uid="{7CC8C96C-F62B-4667-8507-7414BDFB8975}"/>
    <cellStyle name="Примечание 5 2 9 2" xfId="40361" xr:uid="{A1FBFAC3-E2D8-4D7D-96AA-779457DD29FD}"/>
    <cellStyle name="Примечание 5 3" xfId="20821" xr:uid="{701E7847-A670-45FF-9AC3-4D777791C294}"/>
    <cellStyle name="Примечание 5 3 10" xfId="20822" xr:uid="{5013FF2C-4435-4DCB-8CF8-D59ED177CCF6}"/>
    <cellStyle name="Примечание 5 3 10 2" xfId="40362" xr:uid="{6838663D-34D9-4A74-BC4A-1515552E4485}"/>
    <cellStyle name="Примечание 5 3 11" xfId="20823" xr:uid="{A3487554-E1DA-447F-B493-15FCDD3BA21F}"/>
    <cellStyle name="Примечание 5 3 11 2" xfId="40363" xr:uid="{5EC4BA39-9CA7-4DF3-9927-F9214CC57298}"/>
    <cellStyle name="Примечание 5 3 12" xfId="20824" xr:uid="{04785BFC-8677-40ED-806B-1BAC724468FE}"/>
    <cellStyle name="Примечание 5 3 12 2" xfId="40364" xr:uid="{BACBF4CF-A37C-4C56-8143-DA6FCBE8D0FC}"/>
    <cellStyle name="Примечание 5 3 13" xfId="20825" xr:uid="{89B61A19-5684-4BC7-BFEA-AD0D681EAF03}"/>
    <cellStyle name="Примечание 5 3 13 2" xfId="40365" xr:uid="{74760050-DD1B-4D77-8DE9-4118F2213F26}"/>
    <cellStyle name="Примечание 5 3 14" xfId="20826" xr:uid="{9DF118D3-6CB8-4AD8-A5CE-CE43AD9FD685}"/>
    <cellStyle name="Примечание 5 3 14 2" xfId="40366" xr:uid="{323BE73C-491B-44EA-86D0-C3F1654F8DB6}"/>
    <cellStyle name="Примечание 5 3 15" xfId="40367" xr:uid="{33114DC4-5F74-415C-8619-E66393EFBBE6}"/>
    <cellStyle name="Примечание 5 3 2" xfId="20827" xr:uid="{BC3C4B12-D6DB-43AE-98E9-C0B6DD7FE6D8}"/>
    <cellStyle name="Примечание 5 3 2 2" xfId="40368" xr:uid="{1EE368A4-F9EB-48F8-9C5A-94245240A442}"/>
    <cellStyle name="Примечание 5 3 3" xfId="20828" xr:uid="{6B3C654B-EF89-4A89-A80D-C8C876CCECB4}"/>
    <cellStyle name="Примечание 5 3 3 2" xfId="40369" xr:uid="{06559C1E-3FFE-46E5-BCEA-A773E598242A}"/>
    <cellStyle name="Примечание 5 3 4" xfId="20829" xr:uid="{46F41AAA-FD1F-4A0E-9D92-22D2E8FBB1B1}"/>
    <cellStyle name="Примечание 5 3 4 2" xfId="40370" xr:uid="{537CE1EE-4EA4-4A60-A1C1-F5D97AA2DAAB}"/>
    <cellStyle name="Примечание 5 3 5" xfId="20830" xr:uid="{2FC01889-1F01-48BE-90B6-79D54ED15B3F}"/>
    <cellStyle name="Примечание 5 3 5 2" xfId="40371" xr:uid="{9A9A6661-2C9B-4739-8E20-F8668BA98833}"/>
    <cellStyle name="Примечание 5 3 6" xfId="20831" xr:uid="{2DF260D0-7085-4BF3-8B81-79831C42C33E}"/>
    <cellStyle name="Примечание 5 3 6 2" xfId="40372" xr:uid="{E239C5F1-CF9D-4FB1-B0E8-312B8E64CE3B}"/>
    <cellStyle name="Примечание 5 3 7" xfId="20832" xr:uid="{A8BD4E5A-F4E0-4912-8D85-0B863AB557EB}"/>
    <cellStyle name="Примечание 5 3 7 2" xfId="40373" xr:uid="{7FD40627-118A-4D57-A4B1-B7542DCE9E03}"/>
    <cellStyle name="Примечание 5 3 8" xfId="20833" xr:uid="{18D33E76-A419-4F05-A6DE-5FE0936C8C13}"/>
    <cellStyle name="Примечание 5 3 8 2" xfId="40374" xr:uid="{AF29ADCE-E8D5-47C6-B3A1-907DE63D5744}"/>
    <cellStyle name="Примечание 5 3 9" xfId="20834" xr:uid="{76F608D5-47B0-463B-9DAC-80F82C6C9DEB}"/>
    <cellStyle name="Примечание 5 3 9 2" xfId="40375" xr:uid="{17ECC735-A2B6-4721-A12B-176EF901B702}"/>
    <cellStyle name="Примечание 5 4" xfId="20835" xr:uid="{11A01702-EEDF-486C-A14A-9D4B25A064AC}"/>
    <cellStyle name="Примечание 5 4 2" xfId="40376" xr:uid="{78F6EB5B-F4C9-4D56-9BF5-8C2A05C4E98E}"/>
    <cellStyle name="Примечание 5 5" xfId="20836" xr:uid="{267F7C49-8054-4400-ACE1-997815DE3D4A}"/>
    <cellStyle name="Примечание 5 5 2" xfId="40377" xr:uid="{F4A1C234-5B16-4FCE-B008-01559F0B53C5}"/>
    <cellStyle name="Примечание 5 6" xfId="20837" xr:uid="{09D7098A-6A5A-4953-B8FC-17EF2E378C63}"/>
    <cellStyle name="Примечание 5 6 2" xfId="40378" xr:uid="{F09F91E9-10A0-48A9-9FEB-507341035F67}"/>
    <cellStyle name="Примечание 5 7" xfId="20838" xr:uid="{584C61A6-8EF0-484D-8A87-A0D386906847}"/>
    <cellStyle name="Примечание 5 7 2" xfId="40379" xr:uid="{0891EFEA-49BC-41DF-A60E-9C3170567A5B}"/>
    <cellStyle name="Примечание 5 8" xfId="20839" xr:uid="{448A3EDF-C8E6-4642-B978-2611F5800E50}"/>
    <cellStyle name="Примечание 5 8 2" xfId="40380" xr:uid="{577E5724-55B7-432E-8538-1C926FE1C196}"/>
    <cellStyle name="Примечание 5 9" xfId="20840" xr:uid="{09733D9A-C9A8-4480-B108-67D1904CB94F}"/>
    <cellStyle name="Примечание 5 9 2" xfId="40381" xr:uid="{77AE3D2B-DE55-4651-9830-504FC89A2CE6}"/>
    <cellStyle name="Примечание 6" xfId="20841" xr:uid="{90BA920F-68D5-428B-A45C-7A752A28E7E9}"/>
    <cellStyle name="Примечание 6 10" xfId="20842" xr:uid="{02AD1AF6-E68A-4377-A5A3-6CF118326B32}"/>
    <cellStyle name="Примечание 6 10 2" xfId="40382" xr:uid="{9E9A006B-2963-429F-93CC-E1C0EDB4AC4D}"/>
    <cellStyle name="Примечание 6 11" xfId="20843" xr:uid="{8ADBB6CD-AFA9-4D4B-833E-3A7762563EEF}"/>
    <cellStyle name="Примечание 6 11 2" xfId="40383" xr:uid="{14C38C2C-0D80-4AE6-B24D-B13558329A17}"/>
    <cellStyle name="Примечание 6 12" xfId="20844" xr:uid="{5FBC265C-6742-4560-84A8-F899DACD7BEC}"/>
    <cellStyle name="Примечание 6 12 2" xfId="40384" xr:uid="{73A3E5D4-A734-4EC2-823F-EE0F5B842448}"/>
    <cellStyle name="Примечание 6 13" xfId="20845" xr:uid="{519C9966-A83C-45CF-A17D-86957476013A}"/>
    <cellStyle name="Примечание 6 13 2" xfId="40385" xr:uid="{890FDC5C-D7BD-4C42-9F2D-048481FC7DF1}"/>
    <cellStyle name="Примечание 6 14" xfId="20846" xr:uid="{4D9726A3-C361-4C32-9736-CAAC1461E9C8}"/>
    <cellStyle name="Примечание 6 14 2" xfId="40386" xr:uid="{A976E070-8F32-4A5A-9971-389AB126F7FE}"/>
    <cellStyle name="Примечание 6 15" xfId="20847" xr:uid="{2FE387AF-3663-4A0E-A003-1C4C672320D4}"/>
    <cellStyle name="Примечание 6 15 2" xfId="40387" xr:uid="{BB6C9B02-4320-4956-AB0B-1E5381D58444}"/>
    <cellStyle name="Примечание 6 16" xfId="40388" xr:uid="{6AD462E6-DE93-439C-A444-C596AE50448F}"/>
    <cellStyle name="Примечание 6 2" xfId="20848" xr:uid="{176B15A3-72A6-4CDC-9A11-B8836046CC0F}"/>
    <cellStyle name="Примечание 6 2 10" xfId="20849" xr:uid="{106FA369-F6F8-4FBB-BE58-7A74122695DC}"/>
    <cellStyle name="Примечание 6 2 10 2" xfId="40389" xr:uid="{06193F6F-1366-44E2-B74E-04F616C92137}"/>
    <cellStyle name="Примечание 6 2 11" xfId="20850" xr:uid="{1165A6AB-7051-41EA-915D-F2CF6FA84327}"/>
    <cellStyle name="Примечание 6 2 11 2" xfId="40390" xr:uid="{B90C8044-6AE3-4832-B3E4-BAE920DE0C03}"/>
    <cellStyle name="Примечание 6 2 12" xfId="20851" xr:uid="{D38FCA72-F55E-437E-B20B-D8D09D2E88A4}"/>
    <cellStyle name="Примечание 6 2 12 2" xfId="40391" xr:uid="{7029DFF2-5A95-4A57-AC57-C23B82910B27}"/>
    <cellStyle name="Примечание 6 2 13" xfId="20852" xr:uid="{3EFB7778-3867-4011-A776-C074FC05F011}"/>
    <cellStyle name="Примечание 6 2 13 2" xfId="40392" xr:uid="{0BEC8F7A-9B2F-4CE6-AC66-EB39EC8F974C}"/>
    <cellStyle name="Примечание 6 2 14" xfId="20853" xr:uid="{F720B8D3-1337-4208-AC3F-430FE372F0BB}"/>
    <cellStyle name="Примечание 6 2 14 2" xfId="40393" xr:uid="{B60EA42A-8384-411F-98ED-2E6B8DDDDDA2}"/>
    <cellStyle name="Примечание 6 2 15" xfId="40394" xr:uid="{9ED09FE0-E698-41BC-871C-91A157C6D402}"/>
    <cellStyle name="Примечание 6 2 2" xfId="20854" xr:uid="{B6006780-16FA-4005-923B-F8CA8793540D}"/>
    <cellStyle name="Примечание 6 2 2 10" xfId="20855" xr:uid="{A42105C6-C4F9-4EBF-A9BE-08BC2E95119B}"/>
    <cellStyle name="Примечание 6 2 2 10 2" xfId="40395" xr:uid="{3C607FA2-A134-4B0E-BE64-2812EFA84810}"/>
    <cellStyle name="Примечание 6 2 2 11" xfId="20856" xr:uid="{063CFB9D-2D0F-4368-9042-17CE7DFB4078}"/>
    <cellStyle name="Примечание 6 2 2 11 2" xfId="40396" xr:uid="{D5A2B759-DB90-41A6-8772-65401CEA73E7}"/>
    <cellStyle name="Примечание 6 2 2 12" xfId="20857" xr:uid="{F4553740-AF58-4192-A52A-A48D2723454E}"/>
    <cellStyle name="Примечание 6 2 2 12 2" xfId="40397" xr:uid="{34A08864-41AC-4AF5-9DB7-D69FF0BCD3EB}"/>
    <cellStyle name="Примечание 6 2 2 13" xfId="20858" xr:uid="{ECC6A7DE-661A-4986-84BF-E63C10D1A1A3}"/>
    <cellStyle name="Примечание 6 2 2 13 2" xfId="40398" xr:uid="{39C6FF74-4FBF-48E8-B85B-0A7D00A441B2}"/>
    <cellStyle name="Примечание 6 2 2 14" xfId="20859" xr:uid="{1EB6403F-103E-409A-9CDB-FB539739EC77}"/>
    <cellStyle name="Примечание 6 2 2 14 2" xfId="40399" xr:uid="{5640F2D4-DE4A-4F2F-9EA4-335635AE9F04}"/>
    <cellStyle name="Примечание 6 2 2 15" xfId="40400" xr:uid="{9C882E97-BE44-4DB1-9369-1F62D7BDD19F}"/>
    <cellStyle name="Примечание 6 2 2 2" xfId="20860" xr:uid="{25715EBC-5E54-4433-A1E8-2F8740FA1797}"/>
    <cellStyle name="Примечание 6 2 2 2 2" xfId="40401" xr:uid="{5B160C24-086F-4D62-B39F-9F38F91C94D3}"/>
    <cellStyle name="Примечание 6 2 2 3" xfId="20861" xr:uid="{925C9A19-4182-4701-B8C8-43AC00ABE270}"/>
    <cellStyle name="Примечание 6 2 2 3 2" xfId="40402" xr:uid="{4ACCD854-20E2-437F-A159-4B262F6660FF}"/>
    <cellStyle name="Примечание 6 2 2 4" xfId="20862" xr:uid="{A36C59E8-6CBA-430D-B7FC-C335E8ECA2D8}"/>
    <cellStyle name="Примечание 6 2 2 4 2" xfId="40403" xr:uid="{B3BED8C2-7DE5-4343-A8A3-FFE9ED261232}"/>
    <cellStyle name="Примечание 6 2 2 5" xfId="20863" xr:uid="{D261FBA9-A53A-47F9-85E6-FBD600594B15}"/>
    <cellStyle name="Примечание 6 2 2 5 2" xfId="40404" xr:uid="{DCE23F1F-7A3C-4942-B5AF-3E9AC27F1D69}"/>
    <cellStyle name="Примечание 6 2 2 6" xfId="20864" xr:uid="{76A1C700-1654-4716-A40C-30A6A4FD1F33}"/>
    <cellStyle name="Примечание 6 2 2 6 2" xfId="40405" xr:uid="{A0A02B57-2E75-41ED-8585-6B227AA62A73}"/>
    <cellStyle name="Примечание 6 2 2 7" xfId="20865" xr:uid="{EF4AA080-3B8D-446C-B421-F90DDDF129AD}"/>
    <cellStyle name="Примечание 6 2 2 7 2" xfId="40406" xr:uid="{FEB65849-0A67-48CD-8E65-07B1B3AF6E38}"/>
    <cellStyle name="Примечание 6 2 2 8" xfId="20866" xr:uid="{492DBC18-CD6C-4034-9FC8-8E6114F70947}"/>
    <cellStyle name="Примечание 6 2 2 8 2" xfId="40407" xr:uid="{18315EF2-E82A-4C96-89E6-7F93540FAAF4}"/>
    <cellStyle name="Примечание 6 2 2 9" xfId="20867" xr:uid="{7698AA6D-E4B2-47FB-A513-2C0503CEFB40}"/>
    <cellStyle name="Примечание 6 2 2 9 2" xfId="40408" xr:uid="{6099299F-236F-4610-87BB-21071E560EE5}"/>
    <cellStyle name="Примечание 6 2 3" xfId="20868" xr:uid="{974C8420-60E4-46FA-AE38-A63FA39F7B44}"/>
    <cellStyle name="Примечание 6 2 3 2" xfId="40409" xr:uid="{53F79364-3CA6-4EBB-8185-C4CD2687B01C}"/>
    <cellStyle name="Примечание 6 2 4" xfId="20869" xr:uid="{905305A9-45FA-4E9C-9B71-73E0BABC35BE}"/>
    <cellStyle name="Примечание 6 2 4 2" xfId="40410" xr:uid="{3D416949-9FD6-49C0-89D0-9D8EFE6A934F}"/>
    <cellStyle name="Примечание 6 2 5" xfId="20870" xr:uid="{A2817594-C0DC-498F-9190-4FB54988B3F2}"/>
    <cellStyle name="Примечание 6 2 5 2" xfId="40411" xr:uid="{51E55A3D-E863-465A-85D3-842B1E211BC9}"/>
    <cellStyle name="Примечание 6 2 6" xfId="20871" xr:uid="{A651045D-8A79-44C1-8A38-8E2556084147}"/>
    <cellStyle name="Примечание 6 2 6 2" xfId="40412" xr:uid="{20160058-37EA-4EB4-9F11-9A7AE0469CD1}"/>
    <cellStyle name="Примечание 6 2 7" xfId="20872" xr:uid="{DF3DB3E4-5AE3-4D28-B109-1A3F3BA963E9}"/>
    <cellStyle name="Примечание 6 2 7 2" xfId="40413" xr:uid="{800E3A3A-51C7-4939-A322-D87160B94673}"/>
    <cellStyle name="Примечание 6 2 8" xfId="20873" xr:uid="{095A549C-1285-467E-99FA-201B932685D9}"/>
    <cellStyle name="Примечание 6 2 8 2" xfId="40414" xr:uid="{6A3821AD-90EB-44C5-A261-4773D3BF6824}"/>
    <cellStyle name="Примечание 6 2 9" xfId="20874" xr:uid="{C18934FA-2E72-4B33-9E9D-23D27B900714}"/>
    <cellStyle name="Примечание 6 2 9 2" xfId="40415" xr:uid="{C99C1566-8A7C-4D58-BE76-BDF27B019082}"/>
    <cellStyle name="Примечание 6 3" xfId="20875" xr:uid="{7AB57A42-02B2-4F9B-B11D-A8B5E124BCEF}"/>
    <cellStyle name="Примечание 6 3 10" xfId="20876" xr:uid="{37904A83-48E6-47F3-848D-E4D4BB200C93}"/>
    <cellStyle name="Примечание 6 3 10 2" xfId="40416" xr:uid="{0DE492E3-1ACD-49CE-8234-784F1024CD66}"/>
    <cellStyle name="Примечание 6 3 11" xfId="20877" xr:uid="{71D49DB2-72E6-4C7F-B7E5-AAC441766437}"/>
    <cellStyle name="Примечание 6 3 11 2" xfId="40417" xr:uid="{2C49067C-884B-4BE9-AB94-CF8E8AC285A9}"/>
    <cellStyle name="Примечание 6 3 12" xfId="20878" xr:uid="{CA0EF541-8345-4F09-9D79-929B0B3987BE}"/>
    <cellStyle name="Примечание 6 3 12 2" xfId="40418" xr:uid="{AF8DEB5B-0824-4E7B-B1C5-3468A54E66EF}"/>
    <cellStyle name="Примечание 6 3 13" xfId="20879" xr:uid="{B87D38F9-8F01-44B7-826A-6BEE37B14B3F}"/>
    <cellStyle name="Примечание 6 3 13 2" xfId="40419" xr:uid="{5D8C8244-62A8-44B5-927C-93D4FC534DBF}"/>
    <cellStyle name="Примечание 6 3 14" xfId="20880" xr:uid="{AD505E48-661E-4D7E-8A20-3985EDCDDDC5}"/>
    <cellStyle name="Примечание 6 3 14 2" xfId="40420" xr:uid="{EB86E82E-1B95-4807-B2E6-EDF46DCFBED2}"/>
    <cellStyle name="Примечание 6 3 15" xfId="40421" xr:uid="{C7C83D3E-3356-41CC-B8F4-61E8A46C1098}"/>
    <cellStyle name="Примечание 6 3 2" xfId="20881" xr:uid="{59467549-41B4-4EC8-ADE1-80857574CD7F}"/>
    <cellStyle name="Примечание 6 3 2 2" xfId="40422" xr:uid="{1EA9C594-AB4B-4840-95FE-3333EDF072F0}"/>
    <cellStyle name="Примечание 6 3 3" xfId="20882" xr:uid="{913E2366-3432-4846-A7B8-C45DC3F1904D}"/>
    <cellStyle name="Примечание 6 3 3 2" xfId="40423" xr:uid="{610F9DED-EE68-454A-9BC1-85D445A736C5}"/>
    <cellStyle name="Примечание 6 3 4" xfId="20883" xr:uid="{E4A5EAC2-33C2-4D4E-AC42-29103A0968A7}"/>
    <cellStyle name="Примечание 6 3 4 2" xfId="40424" xr:uid="{ABFFD9B5-A6D3-4B69-BFF1-B835F39205D3}"/>
    <cellStyle name="Примечание 6 3 5" xfId="20884" xr:uid="{DFD12C7F-7E96-4BEE-AEC1-72CAA698ED41}"/>
    <cellStyle name="Примечание 6 3 5 2" xfId="40425" xr:uid="{9A909678-3C32-4B4B-81E3-2468D256A108}"/>
    <cellStyle name="Примечание 6 3 6" xfId="20885" xr:uid="{6A1808B0-FE6C-4FB0-9662-950BC4E11823}"/>
    <cellStyle name="Примечание 6 3 6 2" xfId="40426" xr:uid="{E3F3245D-A65F-4837-8987-FF19DCA6C756}"/>
    <cellStyle name="Примечание 6 3 7" xfId="20886" xr:uid="{9857D646-3F84-4062-8753-986806F9E67E}"/>
    <cellStyle name="Примечание 6 3 7 2" xfId="40427" xr:uid="{7C2034E8-AE46-4C00-B8C3-AC7830A53189}"/>
    <cellStyle name="Примечание 6 3 8" xfId="20887" xr:uid="{2C14D473-2BB0-4DFE-B058-A9C45E09AEEE}"/>
    <cellStyle name="Примечание 6 3 8 2" xfId="40428" xr:uid="{5B480E1C-9F81-4FCA-A9AE-EA14074EE159}"/>
    <cellStyle name="Примечание 6 3 9" xfId="20888" xr:uid="{BAB41FB7-BD5D-4FDB-9765-B84F5956584D}"/>
    <cellStyle name="Примечание 6 3 9 2" xfId="40429" xr:uid="{98FBDC8B-66C0-4B67-88AE-8400A18ABBE4}"/>
    <cellStyle name="Примечание 6 4" xfId="20889" xr:uid="{F6185270-34FB-4144-AA10-AE5F265CF0BA}"/>
    <cellStyle name="Примечание 6 4 2" xfId="40430" xr:uid="{7AA75985-67DC-40E8-B729-B5E3D133D529}"/>
    <cellStyle name="Примечание 6 5" xfId="20890" xr:uid="{F1A953AF-9E57-4EE6-B054-B9E0826E2B0B}"/>
    <cellStyle name="Примечание 6 5 2" xfId="40431" xr:uid="{665EE1F8-B0FA-4CA2-AE76-A42CFC253A46}"/>
    <cellStyle name="Примечание 6 6" xfId="20891" xr:uid="{A89950EF-3B11-462D-BECD-0E85E54B10F4}"/>
    <cellStyle name="Примечание 6 6 2" xfId="40432" xr:uid="{2E4CCF48-B095-43B6-A170-0833C42FA15E}"/>
    <cellStyle name="Примечание 6 7" xfId="20892" xr:uid="{9AD62729-8687-492A-B85E-2D452B1C9055}"/>
    <cellStyle name="Примечание 6 7 2" xfId="40433" xr:uid="{2C8470B8-795C-4AC2-ACE2-EB761D7BA354}"/>
    <cellStyle name="Примечание 6 8" xfId="20893" xr:uid="{66F19386-3876-4145-BB17-EB84AAF553E2}"/>
    <cellStyle name="Примечание 6 8 2" xfId="40434" xr:uid="{0FC1C3E9-F455-47AC-A41C-87FB6BF4835F}"/>
    <cellStyle name="Примечание 6 9" xfId="20894" xr:uid="{640F6DB4-E918-4E90-9D8B-AB37567BA29E}"/>
    <cellStyle name="Примечание 6 9 2" xfId="40435" xr:uid="{070F631E-4340-4E26-B137-4DEB157F2363}"/>
    <cellStyle name="Примечание 7" xfId="20895" xr:uid="{DC1591BF-1AF0-4702-B143-93A42821A2E3}"/>
    <cellStyle name="Примечание 7 10" xfId="20896" xr:uid="{6387E4B1-56B9-48E9-B65A-2BB09F7DD6CA}"/>
    <cellStyle name="Примечание 7 10 2" xfId="40436" xr:uid="{7D051384-CDF4-446A-8833-04F6A6321675}"/>
    <cellStyle name="Примечание 7 11" xfId="20897" xr:uid="{65A79E60-A9E8-4D92-9E9F-8432E592B7B4}"/>
    <cellStyle name="Примечание 7 11 2" xfId="40437" xr:uid="{E72F07C8-661B-415B-B678-F267550E9FEA}"/>
    <cellStyle name="Примечание 7 12" xfId="20898" xr:uid="{67135169-9569-44B5-9782-8FD322392CFF}"/>
    <cellStyle name="Примечание 7 12 2" xfId="40438" xr:uid="{414C1D9D-90FA-4E17-B06D-7D088E7A7DE8}"/>
    <cellStyle name="Примечание 7 13" xfId="20899" xr:uid="{0136B2D6-DBB3-4813-AAAC-9159860EF253}"/>
    <cellStyle name="Примечание 7 13 2" xfId="40439" xr:uid="{8775B3CD-EF0C-4C9D-8274-A4A7A0C727E1}"/>
    <cellStyle name="Примечание 7 14" xfId="20900" xr:uid="{E3A78A7E-2688-4268-9C9D-A1FB91B497DB}"/>
    <cellStyle name="Примечание 7 14 2" xfId="40440" xr:uid="{E41DF9D2-B4C9-4339-8368-49443324F490}"/>
    <cellStyle name="Примечание 7 15" xfId="20901" xr:uid="{D3020072-EBF7-456F-91A5-904200A43F73}"/>
    <cellStyle name="Примечание 7 15 2" xfId="40441" xr:uid="{D3F1F2A4-5619-4FE8-82E6-EB2A2FFDE9DA}"/>
    <cellStyle name="Примечание 7 16" xfId="40442" xr:uid="{B75539F4-1F63-4739-A32D-1861252EAA9F}"/>
    <cellStyle name="Примечание 7 2" xfId="20902" xr:uid="{5AC344F2-4A7F-4486-8BA3-15260B40AA43}"/>
    <cellStyle name="Примечание 7 2 10" xfId="20903" xr:uid="{8D3587FF-5AEE-44DD-9EC1-951E3106788C}"/>
    <cellStyle name="Примечание 7 2 10 2" xfId="40443" xr:uid="{F0D42623-B1DE-4F25-BAA8-BF4F125629D0}"/>
    <cellStyle name="Примечание 7 2 11" xfId="20904" xr:uid="{DF6777C2-3659-4674-AAE2-6EB24D77B2C5}"/>
    <cellStyle name="Примечание 7 2 11 2" xfId="40444" xr:uid="{8B73C03C-90DB-496D-A31D-E92BCCADC635}"/>
    <cellStyle name="Примечание 7 2 12" xfId="20905" xr:uid="{69DEAA80-8E37-4982-BB38-6D5552D215FD}"/>
    <cellStyle name="Примечание 7 2 12 2" xfId="40445" xr:uid="{292F0CAC-419E-4DA3-A342-7471C2CC265A}"/>
    <cellStyle name="Примечание 7 2 13" xfId="20906" xr:uid="{53CEC859-3A47-4728-9FE8-21AFD940C1A6}"/>
    <cellStyle name="Примечание 7 2 13 2" xfId="40446" xr:uid="{F0831E59-07A3-4A41-B12E-22285F60C1C5}"/>
    <cellStyle name="Примечание 7 2 14" xfId="20907" xr:uid="{1258C4EB-AE17-4009-9FC5-5019328052C4}"/>
    <cellStyle name="Примечание 7 2 14 2" xfId="40447" xr:uid="{C5212D44-8E98-4626-8007-8AD5600B81B2}"/>
    <cellStyle name="Примечание 7 2 15" xfId="40448" xr:uid="{8BF47157-D344-452C-A6D2-AE6B03BFA685}"/>
    <cellStyle name="Примечание 7 2 2" xfId="20908" xr:uid="{6E4DF078-97C1-4224-BF9C-4D3A73CB185D}"/>
    <cellStyle name="Примечание 7 2 2 10" xfId="20909" xr:uid="{A90878B2-26BF-401D-9151-A8F0ADB98D22}"/>
    <cellStyle name="Примечание 7 2 2 10 2" xfId="40449" xr:uid="{035E3D88-1838-40FA-A85D-914637DAA4C6}"/>
    <cellStyle name="Примечание 7 2 2 11" xfId="20910" xr:uid="{7BFA11A1-7CF8-42C0-A098-891069D87446}"/>
    <cellStyle name="Примечание 7 2 2 11 2" xfId="40450" xr:uid="{403B3835-6EBB-478F-A13E-3FEC4821551D}"/>
    <cellStyle name="Примечание 7 2 2 12" xfId="20911" xr:uid="{EABF46B2-968A-4AFF-BDFF-FC6E9D37316A}"/>
    <cellStyle name="Примечание 7 2 2 12 2" xfId="40451" xr:uid="{7B05BFA4-1079-4B74-AE14-D355865CBF60}"/>
    <cellStyle name="Примечание 7 2 2 13" xfId="20912" xr:uid="{28B14AAD-A47D-45E2-9133-9A0273466CFC}"/>
    <cellStyle name="Примечание 7 2 2 13 2" xfId="40452" xr:uid="{5E110FE1-EB06-4F10-AA0B-9131AED2CB2D}"/>
    <cellStyle name="Примечание 7 2 2 14" xfId="20913" xr:uid="{4825C9EE-0859-4387-802B-A8657B089DEA}"/>
    <cellStyle name="Примечание 7 2 2 14 2" xfId="40453" xr:uid="{EF1D27C2-5F10-4FDB-8B29-DD6E874294F9}"/>
    <cellStyle name="Примечание 7 2 2 15" xfId="40454" xr:uid="{6445ADBE-23CB-47C0-8634-8BD9258192CD}"/>
    <cellStyle name="Примечание 7 2 2 2" xfId="20914" xr:uid="{EB99FDBD-7DBF-4B53-9AF0-A3B314FE9FC9}"/>
    <cellStyle name="Примечание 7 2 2 2 2" xfId="40455" xr:uid="{37D70A6A-4B86-4B87-8737-980F7F29F9DB}"/>
    <cellStyle name="Примечание 7 2 2 3" xfId="20915" xr:uid="{454C37B2-1D95-4747-8758-8E493DEFBE0B}"/>
    <cellStyle name="Примечание 7 2 2 3 2" xfId="40456" xr:uid="{C1AF1CB2-7445-43C7-B38B-53E32873570D}"/>
    <cellStyle name="Примечание 7 2 2 4" xfId="20916" xr:uid="{FF7677F9-6C2A-4E09-A27A-422530FE5039}"/>
    <cellStyle name="Примечание 7 2 2 4 2" xfId="40457" xr:uid="{36299B48-0905-47A5-AA6F-0B9375E8DECD}"/>
    <cellStyle name="Примечание 7 2 2 5" xfId="20917" xr:uid="{70753306-558C-4171-85F9-2F0EAF9C774F}"/>
    <cellStyle name="Примечание 7 2 2 5 2" xfId="40458" xr:uid="{0E6B6F77-9FFA-4BCE-893A-BE6BB0F8369D}"/>
    <cellStyle name="Примечание 7 2 2 6" xfId="20918" xr:uid="{3F5AC324-6288-493C-9724-C92D936FE9DE}"/>
    <cellStyle name="Примечание 7 2 2 6 2" xfId="40459" xr:uid="{8450CA81-3BD5-4E4C-82C7-8EC2DF2AAE74}"/>
    <cellStyle name="Примечание 7 2 2 7" xfId="20919" xr:uid="{B495C824-947C-4379-BF9E-FDAE05E9D36B}"/>
    <cellStyle name="Примечание 7 2 2 7 2" xfId="40460" xr:uid="{1BA970D7-3551-40E7-A16E-0088E62A6A75}"/>
    <cellStyle name="Примечание 7 2 2 8" xfId="20920" xr:uid="{5A1331BC-9269-4593-B465-415C24E13B4F}"/>
    <cellStyle name="Примечание 7 2 2 8 2" xfId="40461" xr:uid="{48B4DBFC-0F0F-4F23-A0FD-876D2D338AC4}"/>
    <cellStyle name="Примечание 7 2 2 9" xfId="20921" xr:uid="{7474C1FD-2BB1-4D42-841F-9B843924FDD8}"/>
    <cellStyle name="Примечание 7 2 2 9 2" xfId="40462" xr:uid="{CF22C6C1-F21F-4BD9-B97C-879359AF5531}"/>
    <cellStyle name="Примечание 7 2 3" xfId="20922" xr:uid="{F20E8C37-EBD2-44A3-9374-1BBCE86F9191}"/>
    <cellStyle name="Примечание 7 2 3 2" xfId="40463" xr:uid="{C9C29C3C-1983-4E18-BE10-AEF07FB4D23E}"/>
    <cellStyle name="Примечание 7 2 4" xfId="20923" xr:uid="{CE38BFAD-13BA-4877-98B2-64B049EC37F5}"/>
    <cellStyle name="Примечание 7 2 4 2" xfId="40464" xr:uid="{7C703A8A-BCA6-4DBE-83B0-D0B90CEA3D6E}"/>
    <cellStyle name="Примечание 7 2 5" xfId="20924" xr:uid="{4E11638A-2599-4E8E-9A66-AF147212B554}"/>
    <cellStyle name="Примечание 7 2 5 2" xfId="40465" xr:uid="{68A78B7C-E89A-4CB7-9584-5E847D071659}"/>
    <cellStyle name="Примечание 7 2 6" xfId="20925" xr:uid="{A25F4C5C-7B3C-4BE6-9741-9965508C18C5}"/>
    <cellStyle name="Примечание 7 2 6 2" xfId="40466" xr:uid="{9DD5397D-D2DF-495E-8009-DAE46D7196F0}"/>
    <cellStyle name="Примечание 7 2 7" xfId="20926" xr:uid="{FBD58AEE-29D8-4F19-BADC-F51E6856B494}"/>
    <cellStyle name="Примечание 7 2 7 2" xfId="40467" xr:uid="{61486E99-A4FF-4DBE-9C6E-344C957194B3}"/>
    <cellStyle name="Примечание 7 2 8" xfId="20927" xr:uid="{5C1DD456-0C3B-42F6-899A-2909F3AFECD3}"/>
    <cellStyle name="Примечание 7 2 8 2" xfId="40468" xr:uid="{362B7832-CEF5-4D46-AEE5-106B236FA711}"/>
    <cellStyle name="Примечание 7 2 9" xfId="20928" xr:uid="{949B835B-4AC2-495A-82B7-DDFC6BAD13CC}"/>
    <cellStyle name="Примечание 7 2 9 2" xfId="40469" xr:uid="{A0C83E76-70EE-4972-B145-9AE126A25EF9}"/>
    <cellStyle name="Примечание 7 3" xfId="20929" xr:uid="{17DDECE6-3DD7-401E-A784-74AE6ED73400}"/>
    <cellStyle name="Примечание 7 3 10" xfId="20930" xr:uid="{5C52583C-9E0D-4083-820B-ECEC338A2EFD}"/>
    <cellStyle name="Примечание 7 3 10 2" xfId="40470" xr:uid="{613CA55E-5C4F-409C-9EFF-65245A9685F0}"/>
    <cellStyle name="Примечание 7 3 11" xfId="20931" xr:uid="{879AAAB8-0743-4DEF-9506-24B6C0BA4985}"/>
    <cellStyle name="Примечание 7 3 11 2" xfId="40471" xr:uid="{F5A663DD-9811-4E1F-99DF-D99DA2771F90}"/>
    <cellStyle name="Примечание 7 3 12" xfId="20932" xr:uid="{84AACA13-200A-484B-AD90-D5D1F1B51CEF}"/>
    <cellStyle name="Примечание 7 3 12 2" xfId="40472" xr:uid="{30B9E13F-04F3-4A6A-92AF-5D8F22C90147}"/>
    <cellStyle name="Примечание 7 3 13" xfId="20933" xr:uid="{197A3166-5F08-4599-933A-9A4F0FC9EB26}"/>
    <cellStyle name="Примечание 7 3 13 2" xfId="40473" xr:uid="{60DE81B0-E5CF-4BA3-B96A-0801F802EA24}"/>
    <cellStyle name="Примечание 7 3 14" xfId="20934" xr:uid="{D30D2B0F-857B-42F2-ADB1-3F33962D2922}"/>
    <cellStyle name="Примечание 7 3 14 2" xfId="40474" xr:uid="{4F64A368-A73D-4B70-AB16-587A8206A065}"/>
    <cellStyle name="Примечание 7 3 15" xfId="40475" xr:uid="{6AB27771-5DBB-4CDC-A08C-6BA106EFA441}"/>
    <cellStyle name="Примечание 7 3 2" xfId="20935" xr:uid="{45101519-C3DD-41D4-AE41-FFD8A1846F49}"/>
    <cellStyle name="Примечание 7 3 2 2" xfId="40476" xr:uid="{BDD6AB0E-8C37-4D65-925D-41DD26A5295C}"/>
    <cellStyle name="Примечание 7 3 3" xfId="20936" xr:uid="{850BF038-E5AF-4BB1-863A-019701938429}"/>
    <cellStyle name="Примечание 7 3 3 2" xfId="40477" xr:uid="{9610B42C-1F74-466E-9130-A480727D0169}"/>
    <cellStyle name="Примечание 7 3 4" xfId="20937" xr:uid="{418C012B-EFA2-40F7-96E6-89DAE4D4211B}"/>
    <cellStyle name="Примечание 7 3 4 2" xfId="40478" xr:uid="{6C919A3C-D9EB-4B5A-972F-6F5A520D41DE}"/>
    <cellStyle name="Примечание 7 3 5" xfId="20938" xr:uid="{880668DE-BB42-46BE-88DB-1680319ECBB6}"/>
    <cellStyle name="Примечание 7 3 5 2" xfId="40479" xr:uid="{6FE3D554-47D3-40CC-B0B6-AC6FF6852C44}"/>
    <cellStyle name="Примечание 7 3 6" xfId="20939" xr:uid="{811AEB31-10A9-4193-AA6F-22EDABA2CBF3}"/>
    <cellStyle name="Примечание 7 3 6 2" xfId="40480" xr:uid="{16113475-8F79-4174-A50D-B099FFCBAF65}"/>
    <cellStyle name="Примечание 7 3 7" xfId="20940" xr:uid="{3E489B2E-221E-4973-BD98-9DB18A5F9981}"/>
    <cellStyle name="Примечание 7 3 7 2" xfId="40481" xr:uid="{FB400F5A-E15D-46CB-A6E1-E67B7D59B70A}"/>
    <cellStyle name="Примечание 7 3 8" xfId="20941" xr:uid="{5432B2AB-C694-4E2C-934C-B51B2747A680}"/>
    <cellStyle name="Примечание 7 3 8 2" xfId="40482" xr:uid="{26332A54-0B22-40A5-9030-CAB1CB5C15EB}"/>
    <cellStyle name="Примечание 7 3 9" xfId="20942" xr:uid="{5ED6267C-AC9A-4622-B641-2F1E4052F726}"/>
    <cellStyle name="Примечание 7 3 9 2" xfId="40483" xr:uid="{6D07CAEB-EF6B-43CD-8089-E7CE65706EDB}"/>
    <cellStyle name="Примечание 7 4" xfId="20943" xr:uid="{B1D15780-862E-40B1-928A-439FAFF75D31}"/>
    <cellStyle name="Примечание 7 4 2" xfId="40484" xr:uid="{4F0A5290-0ED3-473D-AF71-D03F58C14EDF}"/>
    <cellStyle name="Примечание 7 5" xfId="20944" xr:uid="{8C376EE4-4B37-465E-BD2E-DFC6F80B5C34}"/>
    <cellStyle name="Примечание 7 5 2" xfId="40485" xr:uid="{621045CB-6CAE-43D9-BD15-95502A3CEAFE}"/>
    <cellStyle name="Примечание 7 6" xfId="20945" xr:uid="{381EBE0F-DCC5-41F1-831E-BA3B3F826125}"/>
    <cellStyle name="Примечание 7 6 2" xfId="40486" xr:uid="{9E8E4E72-D176-46DF-B1FB-A914A9A0C338}"/>
    <cellStyle name="Примечание 7 7" xfId="20946" xr:uid="{667DCE57-AE03-49DC-8303-09B229491E87}"/>
    <cellStyle name="Примечание 7 7 2" xfId="40487" xr:uid="{58C574EE-FCCB-4966-A9D6-B80B276E8753}"/>
    <cellStyle name="Примечание 7 8" xfId="20947" xr:uid="{DFF1BEEA-BAC0-4C3A-850D-97EFD23FB32E}"/>
    <cellStyle name="Примечание 7 8 2" xfId="40488" xr:uid="{21396E52-8B76-435E-8D9E-FF49D022084E}"/>
    <cellStyle name="Примечание 7 9" xfId="20948" xr:uid="{2DE093FB-96FD-4592-B8A6-3F90CE9F014F}"/>
    <cellStyle name="Примечание 7 9 2" xfId="40489" xr:uid="{9F98EBFA-306D-4F54-9A92-918A58DAAE62}"/>
    <cellStyle name="Примечание 8" xfId="20949" xr:uid="{2B2752A6-140D-49CF-8B2F-7A7FD917EDC6}"/>
    <cellStyle name="Примечание 8 10" xfId="20950" xr:uid="{155D13D6-6CF1-4836-86CA-F58E603AE796}"/>
    <cellStyle name="Примечание 8 10 2" xfId="40490" xr:uid="{E09801A8-1240-4928-9008-A39C9863C2F7}"/>
    <cellStyle name="Примечание 8 11" xfId="20951" xr:uid="{210C95DD-21A1-4002-B250-F04CD3ECE594}"/>
    <cellStyle name="Примечание 8 11 2" xfId="40491" xr:uid="{2F5CF610-0614-46F1-B7F5-43A24256C269}"/>
    <cellStyle name="Примечание 8 12" xfId="20952" xr:uid="{B030B4C3-0A89-4F32-B53F-A40FDFEB44E5}"/>
    <cellStyle name="Примечание 8 12 2" xfId="40492" xr:uid="{39EF8B24-3C17-4AFB-B87C-93DBA98D1E11}"/>
    <cellStyle name="Примечание 8 13" xfId="20953" xr:uid="{8A77932C-A536-49E9-93F6-993242FB83FA}"/>
    <cellStyle name="Примечание 8 13 2" xfId="40493" xr:uid="{073BF7C4-30DC-468F-8690-80ACC63D2871}"/>
    <cellStyle name="Примечание 8 14" xfId="20954" xr:uid="{6E0E0B2D-264C-43EC-8EAA-A0B9B51A690D}"/>
    <cellStyle name="Примечание 8 14 2" xfId="40494" xr:uid="{FFD41C68-36D4-46EC-B2CF-82ED8817FA71}"/>
    <cellStyle name="Примечание 8 15" xfId="40495" xr:uid="{7F7D7B20-C362-47E2-AD3C-030EDCEA6EF3}"/>
    <cellStyle name="Примечание 8 2" xfId="20955" xr:uid="{EFDF3DFA-B2CB-4FBA-B13F-16832262AF32}"/>
    <cellStyle name="Примечание 8 2 10" xfId="20956" xr:uid="{45A5B017-736D-4C06-A38C-455CA189156E}"/>
    <cellStyle name="Примечание 8 2 10 2" xfId="40496" xr:uid="{B01A5D27-DFC1-4B72-94EC-6DDF7EBF82B8}"/>
    <cellStyle name="Примечание 8 2 11" xfId="20957" xr:uid="{18F382AD-AC06-47E2-8772-DEC1E925CCEA}"/>
    <cellStyle name="Примечание 8 2 11 2" xfId="40497" xr:uid="{01EAB329-AD16-4B45-9F8D-B4B768BA352B}"/>
    <cellStyle name="Примечание 8 2 12" xfId="20958" xr:uid="{C1152CDD-F10B-4F60-8CE1-15E96BF6EFB3}"/>
    <cellStyle name="Примечание 8 2 12 2" xfId="40498" xr:uid="{BD49D985-19D5-478E-8085-D89CAD372BBC}"/>
    <cellStyle name="Примечание 8 2 13" xfId="20959" xr:uid="{81233F36-9302-4B2D-8CFD-7A7C542A73D8}"/>
    <cellStyle name="Примечание 8 2 13 2" xfId="40499" xr:uid="{EA93C689-6F3E-4098-9CB3-7AD7DE12AF2A}"/>
    <cellStyle name="Примечание 8 2 14" xfId="20960" xr:uid="{FA5F61C6-870B-46C0-A404-2C08E9D2BB2F}"/>
    <cellStyle name="Примечание 8 2 14 2" xfId="40500" xr:uid="{669391EE-DF83-472A-BAA6-64A43CD50D3D}"/>
    <cellStyle name="Примечание 8 2 15" xfId="40501" xr:uid="{6B4E47B1-DD90-4EF0-8E85-6CA5FEF5284A}"/>
    <cellStyle name="Примечание 8 2 2" xfId="20961" xr:uid="{EB21D695-DE1B-406F-8951-F366D2DF49A3}"/>
    <cellStyle name="Примечание 8 2 2 2" xfId="40502" xr:uid="{50214AE1-9BAD-48B9-92ED-0688BCE76285}"/>
    <cellStyle name="Примечание 8 2 3" xfId="20962" xr:uid="{FBAC895D-5C42-4D1D-8126-3E299AF54146}"/>
    <cellStyle name="Примечание 8 2 3 2" xfId="40503" xr:uid="{8EECDBDE-79CC-4971-A7FF-292D21C042F1}"/>
    <cellStyle name="Примечание 8 2 4" xfId="20963" xr:uid="{FEC34ED3-3E25-41E2-B42A-12DA32A0DB1E}"/>
    <cellStyle name="Примечание 8 2 4 2" xfId="40504" xr:uid="{DFA70391-A090-4759-8625-BCADE1962E4C}"/>
    <cellStyle name="Примечание 8 2 5" xfId="20964" xr:uid="{60F3722A-C9C9-4C26-AECC-576FCC8286D6}"/>
    <cellStyle name="Примечание 8 2 5 2" xfId="40505" xr:uid="{1D170262-33EA-40C0-A9F5-488CC892F311}"/>
    <cellStyle name="Примечание 8 2 6" xfId="20965" xr:uid="{D453350E-1858-4F4A-8725-B7E5D5732AAC}"/>
    <cellStyle name="Примечание 8 2 6 2" xfId="40506" xr:uid="{CE79BC26-D3ED-4A9D-A31E-018DFD7093B9}"/>
    <cellStyle name="Примечание 8 2 7" xfId="20966" xr:uid="{99BCC1A7-9A37-4E32-8FEC-E94B9CD7C111}"/>
    <cellStyle name="Примечание 8 2 7 2" xfId="40507" xr:uid="{91639681-4981-4F08-B423-1251E6272F2D}"/>
    <cellStyle name="Примечание 8 2 8" xfId="20967" xr:uid="{D543866E-AC31-423D-8BB6-18FA42F9A7CE}"/>
    <cellStyle name="Примечание 8 2 8 2" xfId="40508" xr:uid="{DA399F34-E4E9-48FF-A081-BE8BB73DF9D7}"/>
    <cellStyle name="Примечание 8 2 9" xfId="20968" xr:uid="{1B04B1E9-C080-4EC3-9F74-8FD56065AB95}"/>
    <cellStyle name="Примечание 8 2 9 2" xfId="40509" xr:uid="{C3026F1A-B7A7-4909-A568-76F82F1D6754}"/>
    <cellStyle name="Примечание 8 3" xfId="20969" xr:uid="{21FC75B2-966D-4B96-B6E0-F821C4DD1BC6}"/>
    <cellStyle name="Примечание 8 3 2" xfId="40510" xr:uid="{1D33F37B-210F-42DF-9737-7DA3C8745122}"/>
    <cellStyle name="Примечание 8 4" xfId="20970" xr:uid="{71A4F0E3-98A0-40FA-8E5D-F91A1652CCE6}"/>
    <cellStyle name="Примечание 8 4 2" xfId="40511" xr:uid="{C551A744-AC77-4ECF-BE3A-0CA6B708EF8A}"/>
    <cellStyle name="Примечание 8 5" xfId="20971" xr:uid="{B97B1543-5C30-4D7D-B1E5-2D472D389C6D}"/>
    <cellStyle name="Примечание 8 5 2" xfId="40512" xr:uid="{6406979B-4D4B-49D1-A365-13E7500ECC09}"/>
    <cellStyle name="Примечание 8 6" xfId="20972" xr:uid="{A622C5D0-93FD-463C-B9B7-2AD0AC630E33}"/>
    <cellStyle name="Примечание 8 6 2" xfId="40513" xr:uid="{A988538F-F8E8-4316-ADFA-FB5EDBAC5C69}"/>
    <cellStyle name="Примечание 8 7" xfId="20973" xr:uid="{B6118959-068A-4997-97EE-80E4C6481985}"/>
    <cellStyle name="Примечание 8 7 2" xfId="40514" xr:uid="{BFF6E163-2CA5-4A11-89F8-A7693E2A886E}"/>
    <cellStyle name="Примечание 8 8" xfId="20974" xr:uid="{3A59BF28-5F2E-49A9-8552-DC99F205C76B}"/>
    <cellStyle name="Примечание 8 8 2" xfId="40515" xr:uid="{EB457CE2-3F1A-4CFE-ADBE-ABE4C9EB5C57}"/>
    <cellStyle name="Примечание 8 9" xfId="20975" xr:uid="{596AAD3C-4BF3-4B4A-992B-EA146A85184C}"/>
    <cellStyle name="Примечание 8 9 2" xfId="40516" xr:uid="{0C15BD07-4870-42B8-B744-52C61F965138}"/>
    <cellStyle name="Примечание 9" xfId="20976" xr:uid="{79580152-7573-41FD-B628-4BA9EAF192D2}"/>
    <cellStyle name="Примечание 9 10" xfId="20977" xr:uid="{F9697F02-3445-4E09-93B9-929D93607BDB}"/>
    <cellStyle name="Примечание 9 10 2" xfId="40517" xr:uid="{C1C3A722-53B9-4E44-BE69-5472576C6287}"/>
    <cellStyle name="Примечание 9 11" xfId="20978" xr:uid="{1B61CF3C-104B-4D39-AB10-D4DA24E6DA70}"/>
    <cellStyle name="Примечание 9 11 2" xfId="40518" xr:uid="{4C4339C5-6DFA-4DAB-9E91-4187061262D8}"/>
    <cellStyle name="Примечание 9 12" xfId="20979" xr:uid="{B3D15C63-0F3D-490D-97D5-89CFC9C547D4}"/>
    <cellStyle name="Примечание 9 12 2" xfId="40519" xr:uid="{51BB2F87-9DA7-4213-A3B1-F6A75C0298BB}"/>
    <cellStyle name="Примечание 9 13" xfId="20980" xr:uid="{096EEC78-2F97-4177-8A5B-784024857EBF}"/>
    <cellStyle name="Примечание 9 13 2" xfId="40520" xr:uid="{2488F2E0-9334-4B02-A72B-8F41D87EA142}"/>
    <cellStyle name="Примечание 9 14" xfId="20981" xr:uid="{92BACFA4-1429-4D00-A0D7-B9823452A39F}"/>
    <cellStyle name="Примечание 9 14 2" xfId="40521" xr:uid="{2165559D-7E93-49DC-9FAA-4924656E185D}"/>
    <cellStyle name="Примечание 9 15" xfId="40522" xr:uid="{F7C619F5-2376-497E-854D-84913FA6D1DE}"/>
    <cellStyle name="Примечание 9 2" xfId="20982" xr:uid="{D56BD653-241D-4C94-9B41-A07D25777B8E}"/>
    <cellStyle name="Примечание 9 2 2" xfId="40523" xr:uid="{F1DDDC85-61AB-4B49-8E19-30C06CD67567}"/>
    <cellStyle name="Примечание 9 3" xfId="20983" xr:uid="{472FC861-6C15-4563-BB4D-BDFDA562EAE0}"/>
    <cellStyle name="Примечание 9 3 2" xfId="40524" xr:uid="{CE736F1B-A613-4DDF-97C0-C6BD43B1BED1}"/>
    <cellStyle name="Примечание 9 4" xfId="20984" xr:uid="{1F73F7DA-0167-4FFE-9940-7D5B7CD408E5}"/>
    <cellStyle name="Примечание 9 4 2" xfId="40525" xr:uid="{360DF52F-3885-47D7-8E89-C1B8306CE78E}"/>
    <cellStyle name="Примечание 9 5" xfId="20985" xr:uid="{82858D4F-E75D-439C-B7E3-89ADD073F24F}"/>
    <cellStyle name="Примечание 9 5 2" xfId="40526" xr:uid="{AE9AF832-7B73-4D11-A13F-7588A04C558E}"/>
    <cellStyle name="Примечание 9 6" xfId="20986" xr:uid="{8257B68B-C3A3-4F8B-BA26-7E63BEB566FF}"/>
    <cellStyle name="Примечание 9 6 2" xfId="40527" xr:uid="{1AE91F8C-A4AB-49E1-B126-1B2A138E6F69}"/>
    <cellStyle name="Примечание 9 7" xfId="20987" xr:uid="{8D3DFAAA-0CE2-4F2E-8282-60CB5B0AE8EB}"/>
    <cellStyle name="Примечание 9 7 2" xfId="40528" xr:uid="{945B4240-4112-4D1E-B8BB-5996E1D27D39}"/>
    <cellStyle name="Примечание 9 8" xfId="20988" xr:uid="{A14CF314-8381-426A-BE37-F7CA180F11BB}"/>
    <cellStyle name="Примечание 9 8 2" xfId="40529" xr:uid="{EFEE2E18-0E76-4940-8EC2-D67A7B926442}"/>
    <cellStyle name="Примечание 9 9" xfId="20989" xr:uid="{45A820D8-65B8-43A0-B942-8242D94F73C5}"/>
    <cellStyle name="Примечание 9 9 2" xfId="40530" xr:uid="{152F4801-E9A1-42E3-8337-52ACE124AF73}"/>
    <cellStyle name="Связанная ячейка" xfId="540" xr:uid="{67A4F3AA-86A8-461D-A951-C2DCEFDA8A28}"/>
    <cellStyle name="Текст предупреждения" xfId="541" xr:uid="{1F8F1D5F-BA55-4E23-AFB3-EF7787ADA23E}"/>
    <cellStyle name="Финансовый_Лист1" xfId="542" xr:uid="{F0FD7918-1361-4AFD-AE23-0C968C54AFB7}"/>
    <cellStyle name="Хороший" xfId="543" xr:uid="{20C69320-4B6C-4BCE-BD1B-D19B55CC0923}"/>
    <cellStyle name="ハイパーリンク" xfId="254" xr:uid="{F795C249-609C-419A-BB95-02ED0B435CA3}"/>
    <cellStyle name="쉼표 [0]_bud02KOREA" xfId="255" xr:uid="{A825327A-B8BF-4680-BE81-3CF481882BE7}"/>
    <cellStyle name="콤마 [0]_BOILER-CO1" xfId="544" xr:uid="{D059F94B-BF97-4BEC-9D88-482E83B1E8E6}"/>
    <cellStyle name="콤마_BOILER-CO1" xfId="545" xr:uid="{4F622416-6811-4EB2-A21F-92F2661BE70A}"/>
    <cellStyle name="통화 [0]_BOILER-CO1" xfId="546" xr:uid="{CB17DADD-A99A-4F60-8C2D-44612C6C0075}"/>
    <cellStyle name="통화_BOILER-CO1" xfId="547" xr:uid="{36389BCA-A60A-48BE-A887-67EFF313B550}"/>
    <cellStyle name="표준_0N-HANDLING " xfId="548" xr:uid="{159D6E37-7317-4779-962B-3D391B7121BE}"/>
    <cellStyle name="千位[0]_laroux" xfId="256" xr:uid="{CC0217CC-A2EC-4F36-88DB-8EA8953F0CB9}"/>
    <cellStyle name="千位_laroux" xfId="257" xr:uid="{1259D363-2B3E-4BF6-9F97-C012030F256F}"/>
    <cellStyle name="千位分隔_Cashflow projection" xfId="549" xr:uid="{D924A028-E948-4F7A-B0C9-E6F8DC0E18DC}"/>
    <cellStyle name="千分位[0]_laroux" xfId="258" xr:uid="{08BE6519-0851-4E6F-82BA-A0231114C73B}"/>
    <cellStyle name="千分位_laroux" xfId="259" xr:uid="{EB35A882-8D5B-4AE7-A9DF-721EA6617E40}"/>
    <cellStyle name="常规_B5 Preise" xfId="260" xr:uid="{A2007487-E8E9-426C-9D4F-4CE94735A481}"/>
    <cellStyle name="普通_ 白土" xfId="550" xr:uid="{A3810EE2-A455-44E0-A601-CD6467DEE18A}"/>
    <cellStyle name="標準_Att 2 P32K Concept sheet blank" xfId="261" xr:uid="{377AC018-63C1-4286-84CA-9F7A6DB84118}"/>
    <cellStyle name="烹拳 [0]_97MBO" xfId="551" xr:uid="{A51D9C6F-8798-486E-B9DD-9828AD1ED7A6}"/>
    <cellStyle name="烹拳_97MBO" xfId="552" xr:uid="{58F64BFE-50B5-4836-BABE-B371C7189BB2}"/>
    <cellStyle name="通貨 [0.00]_日本語" xfId="262" xr:uid="{AF5AC1B5-06E8-4F6F-B8A8-3A6DEDEA7C10}"/>
    <cellStyle name="通貨_日本語" xfId="263" xr:uid="{DA2A0B71-01A1-4F8E-AA58-47FBA24CAF27}"/>
    <cellStyle name="钎霖_laroux" xfId="553" xr:uid="{2D8ECDF8-A499-41FB-BB4F-E801528D53F0}"/>
    <cellStyle name="隨後的超連結_Bgt2k3-TVMC" xfId="554" xr:uid="{01478851-B31A-4857-A068-7407C5ACEE93}"/>
    <cellStyle name="霓付 [0]_97MBO" xfId="555" xr:uid="{B72C1D34-E221-4F17-AD2B-AC17C7F415A6}"/>
    <cellStyle name="霓付_97MBO" xfId="556" xr:uid="{86A8008B-165F-4F7E-8A7C-F5E6FEB21A47}"/>
  </cellStyles>
  <dxfs count="64"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 xr9:uid="{00000000-0011-0000-FFFF-FFFF00000000}"/>
    <tableStyle name="PivotTable-Format 2" table="0" count="1" xr9:uid="{00000000-0011-0000-FFFF-FFFF01000000}">
      <tableStyleElement type="wholeTable" dxfId="63"/>
    </tableStyle>
    <tableStyle name="PivotTable-Format 3" table="0" count="1" xr9:uid="{00000000-0011-0000-FFFF-FFFF02000000}">
      <tableStyleElement type="wholeTable" dxfId="62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02_Methoden\01_Kostenmodelle\10_Down_Load\Updates\170314_Update%20B2B_MPro\M%20PRO%20alt\DOK_160831_Logistik%20Analyse%20Form%20LAF_6.03.01_d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bhx.sharepoint.com/Projekte/U06/Dokumente/12%20Cost%20Management/230502_BC_QCA_V19_to_MgmtBoard/230821_TES_BMW_U06_take_rate_update_based_V19h_BRS_QCA057_V19i.xlsm" TargetMode="External"/><Relationship Id="rId1" Type="http://schemas.openxmlformats.org/officeDocument/2006/relationships/externalLinkPath" Target="https://nbhx.sharepoint.com/Projekte/U06/Dokumente/12%20Cost%20Management/230502_BC_QCA_V19_to_MgmtBoard/230821_TES_BMW_U06_take_rate_update_based_V19h_BRS_QCA057_V19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packung"/>
      <sheetName val="Transport"/>
      <sheetName val="Units"/>
      <sheetName val="LVP"/>
      <sheetName val="Dokumentenlenkung"/>
    </sheetNames>
    <sheetDataSet>
      <sheetData sheetId="0" refreshError="1"/>
      <sheetData sheetId="1" refreshError="1"/>
      <sheetData sheetId="2">
        <row r="2">
          <cell r="A2" t="str">
            <v>EUR</v>
          </cell>
        </row>
        <row r="3">
          <cell r="A3" t="str">
            <v>USD</v>
          </cell>
        </row>
        <row r="4">
          <cell r="A4" t="str">
            <v>CNY</v>
          </cell>
        </row>
        <row r="7">
          <cell r="A7" t="str">
            <v>km</v>
          </cell>
        </row>
        <row r="8">
          <cell r="A8" t="str">
            <v>miles</v>
          </cell>
        </row>
        <row r="11">
          <cell r="A11" t="str">
            <v>FTL (Full Truck Load)</v>
          </cell>
        </row>
        <row r="12">
          <cell r="A12" t="str">
            <v>Milk run</v>
          </cell>
        </row>
        <row r="13">
          <cell r="A13" t="str">
            <v>LTL (Less than Truck Load)</v>
          </cell>
        </row>
        <row r="14">
          <cell r="A14" t="str">
            <v>FCL (Full Container Load)</v>
          </cell>
        </row>
        <row r="15">
          <cell r="A15" t="str">
            <v>LCL (Less than Container Load)</v>
          </cell>
        </row>
        <row r="18">
          <cell r="A18" t="str">
            <v>Container - 20'</v>
          </cell>
        </row>
        <row r="19">
          <cell r="A19" t="str">
            <v>Container - 40'</v>
          </cell>
        </row>
        <row r="20">
          <cell r="A20" t="str">
            <v>Container - 40' High Cube</v>
          </cell>
        </row>
        <row r="21">
          <cell r="A21" t="str">
            <v>EU - Megatrailer</v>
          </cell>
        </row>
        <row r="22">
          <cell r="A22" t="str">
            <v>EU - Jumbo</v>
          </cell>
        </row>
        <row r="23">
          <cell r="A23" t="str">
            <v>EU - 7.5 Tonner</v>
          </cell>
        </row>
        <row r="24">
          <cell r="A24" t="str">
            <v>US - Truck 53'</v>
          </cell>
        </row>
        <row r="25">
          <cell r="A25" t="str">
            <v>CN - 8to</v>
          </cell>
        </row>
        <row r="26">
          <cell r="A26" t="str">
            <v>CN - 20to</v>
          </cell>
        </row>
        <row r="27">
          <cell r="A27" t="str">
            <v>CN - 25to</v>
          </cell>
        </row>
        <row r="28">
          <cell r="A28" t="str">
            <v>CN - 30to</v>
          </cell>
        </row>
        <row r="31">
          <cell r="A31" t="str">
            <v>Oneway</v>
          </cell>
        </row>
        <row r="32">
          <cell r="A32" t="str">
            <v>Returnables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ve Summary"/>
      <sheetName val="Cost Pie Chart"/>
      <sheetName val="P1"/>
      <sheetName val="P2"/>
      <sheetName val="P3"/>
      <sheetName val="P4"/>
      <sheetName val="Interest"/>
      <sheetName val="KeyFi"/>
      <sheetName val="Matrix ECE_10.12.2020"/>
      <sheetName val="Matrix ECE_27.10.2020"/>
      <sheetName val="Prjctmgt"/>
      <sheetName val="ALU_Graphic_Teilepreise_200902"/>
      <sheetName val="ECE_Teilepreise_VK_191218"/>
      <sheetName val="Volumes_VK_190719"/>
      <sheetName val="Volumen_ECE_BMW"/>
      <sheetName val="Logistik_0912"/>
      <sheetName val="Tooling_191205_V12"/>
      <sheetName val="Jigs_Fixtures_191205_V12"/>
      <sheetName val="ECE_Volume_22_10_2020"/>
      <sheetName val="Mapping_V17_vs_plant_BRS"/>
      <sheetName val="Q_status_YTD"/>
      <sheetName val="Material_status_Q1"/>
      <sheetName val="SAP_material_BOM_Q1ff_2023"/>
      <sheetName val="SAP_routing_assembly_Q2ff_2023"/>
      <sheetName val="Dev_Prjct_launch_cost_Q1_2023"/>
      <sheetName val="Revision History"/>
      <sheetName val="Reduction_SEKOF_Q3_2023"/>
      <sheetName val="Labour&amp;OH"/>
      <sheetName val="Material"/>
      <sheetName val="Machine"/>
      <sheetName val="Capex&amp;Oth"/>
      <sheetName val="ECE_Volume_17_8_2023"/>
      <sheetName val="Matrix_ECE_230306"/>
      <sheetName val="CalcView"/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AE"/>
      <sheetName val="AF"/>
      <sheetName val="AG"/>
      <sheetName val="AH"/>
      <sheetName val="AI"/>
      <sheetName val="AJ"/>
      <sheetName val="AK"/>
      <sheetName val="AL"/>
      <sheetName val="AM"/>
      <sheetName val="AN"/>
      <sheetName val="AO"/>
      <sheetName val="AP"/>
      <sheetName val="AQ"/>
      <sheetName val="AR"/>
      <sheetName val="AS"/>
      <sheetName val="AT"/>
      <sheetName val="AU"/>
      <sheetName val="AV"/>
      <sheetName val="AW"/>
      <sheetName val="BD"/>
      <sheetName val="AX"/>
      <sheetName val="AY"/>
      <sheetName val="AZ"/>
      <sheetName val="BA"/>
      <sheetName val="BB"/>
      <sheetName val="BC"/>
      <sheetName val="Y"/>
      <sheetName val="Z"/>
      <sheetName val="AA"/>
      <sheetName val="AB"/>
      <sheetName val="AC"/>
      <sheetName val="AD"/>
      <sheetName val="BF"/>
      <sheetName val="Tooling_210524_V16"/>
      <sheetName val="Jigs+Fixtures_210524_V16"/>
      <sheetName val="Gauges_210524_V16"/>
      <sheetName val="Gauges_191205_V12"/>
      <sheetName val="SAP_routing_assembly_Q3_2022"/>
      <sheetName val="Reduction_SEKOF"/>
      <sheetName val="Matrix ECE_24.05.2021"/>
      <sheetName val="Projektkosten_191209"/>
      <sheetName val="Matrix ECE_09.05.2022"/>
      <sheetName val="Matrix ECE_29.11.2021"/>
      <sheetName val="Transferprices_COD"/>
      <sheetName val="Sourcing_Board_200206"/>
      <sheetName val="Assembly_IE_190711"/>
      <sheetName val="Matrix ECE_V11"/>
      <sheetName val="Tooling_BRS_0512_V11"/>
      <sheetName val="Jigs+Fixtures0512_V11"/>
      <sheetName val="Gauges_0512_V11"/>
      <sheetName val="BE"/>
      <sheetName val="BG"/>
      <sheetName val="BH"/>
      <sheetName val="BI"/>
      <sheetName val="BJ"/>
      <sheetName val="BK"/>
      <sheetName val="BL"/>
      <sheetName val="BM"/>
      <sheetName val="BN"/>
      <sheetName val="BO"/>
      <sheetName val="BP"/>
      <sheetName val="BQ"/>
      <sheetName val="BR"/>
      <sheetName val="BS"/>
      <sheetName val="BT"/>
      <sheetName val="BU"/>
      <sheetName val="BV"/>
      <sheetName val="BW"/>
      <sheetName val="BX"/>
      <sheetName val="BY"/>
      <sheetName val="BZ"/>
      <sheetName val="CA"/>
      <sheetName val="CB"/>
      <sheetName val="CC"/>
      <sheetName val="CD"/>
      <sheetName val="CE"/>
      <sheetName val="CF"/>
      <sheetName val="CG"/>
      <sheetName val="CH"/>
      <sheetName val="CI"/>
      <sheetName val="CJ"/>
      <sheetName val="CK"/>
      <sheetName val="CL"/>
      <sheetName val="CM"/>
      <sheetName val="CN"/>
      <sheetName val="CO"/>
      <sheetName val="CP"/>
      <sheetName val="CQ"/>
      <sheetName val="CR"/>
      <sheetName val="CS"/>
      <sheetName val="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7">
          <cell r="A7" t="str">
            <v>650t Inject.mold. I</v>
          </cell>
        </row>
        <row r="8">
          <cell r="A8" t="str">
            <v>Schwabbelbock I</v>
          </cell>
        </row>
        <row r="9">
          <cell r="A9" t="str">
            <v>110t Inject.mold.</v>
          </cell>
        </row>
        <row r="10">
          <cell r="A10" t="str">
            <v>Schwabbelbock II</v>
          </cell>
        </row>
        <row r="11">
          <cell r="A11" t="str">
            <v>Lack 7</v>
          </cell>
        </row>
        <row r="30">
          <cell r="A30" t="str">
            <v>420 Inject. mold</v>
          </cell>
        </row>
        <row r="31">
          <cell r="A31" t="str">
            <v>650t Inject.mold. II</v>
          </cell>
        </row>
        <row r="32">
          <cell r="A32" t="str">
            <v>350t Inject.mold.</v>
          </cell>
        </row>
        <row r="33">
          <cell r="A33" t="str">
            <v>80t Inject.mold.</v>
          </cell>
        </row>
        <row r="34">
          <cell r="A34" t="str">
            <v>1000t Inject.mold.</v>
          </cell>
        </row>
        <row r="38">
          <cell r="A38" t="str">
            <v>Machinery Q1/2023</v>
          </cell>
        </row>
        <row r="39">
          <cell r="A39" t="str">
            <v>IMM_80_390_1C (SGM11)</v>
          </cell>
        </row>
        <row r="40">
          <cell r="A40" t="str">
            <v>IMM_200_1C (SGM17/18)</v>
          </cell>
        </row>
        <row r="41">
          <cell r="A41" t="str">
            <v>IMM_360_1C (SGM6/7/8)</v>
          </cell>
        </row>
        <row r="42">
          <cell r="A42" t="str">
            <v>IMM_420_1C (SGM12)</v>
          </cell>
        </row>
        <row r="43">
          <cell r="A43" t="str">
            <v>IMM_650_1C (SGM01/04/05/13/14/15)</v>
          </cell>
        </row>
        <row r="44">
          <cell r="A44" t="str">
            <v>IMM_650_1C  (SGM16)</v>
          </cell>
        </row>
        <row r="45">
          <cell r="A45" t="str">
            <v>IMM_650_2C (SGM10/19/20)</v>
          </cell>
        </row>
        <row r="46">
          <cell r="A46" t="str">
            <v>IMM_1080_1C (SGM2 SGM3)</v>
          </cell>
        </row>
        <row r="47">
          <cell r="A47" t="str">
            <v>Painting_line_7</v>
          </cell>
        </row>
        <row r="48">
          <cell r="A48" t="str">
            <v>Polishing_machine</v>
          </cell>
        </row>
        <row r="49">
          <cell r="A49" t="str">
            <v>Handworkplace Q-Gate</v>
          </cell>
        </row>
        <row r="50">
          <cell r="A50" t="str">
            <v>Handworkplace</v>
          </cell>
        </row>
        <row r="106">
          <cell r="A106" t="str">
            <v>Total</v>
          </cell>
        </row>
        <row r="107">
          <cell r="A107" t="str">
            <v>New Machines</v>
          </cell>
        </row>
        <row r="108">
          <cell r="A108" t="str">
            <v>150t Inject.mold.</v>
          </cell>
        </row>
        <row r="109">
          <cell r="A109" t="str">
            <v>200t Inject.mold.</v>
          </cell>
        </row>
        <row r="111">
          <cell r="A111" t="str">
            <v>450t Inject.mold.</v>
          </cell>
        </row>
        <row r="113">
          <cell r="A113" t="str">
            <v>Finish IV</v>
          </cell>
        </row>
        <row r="114">
          <cell r="A114" t="str">
            <v>HNA140 I</v>
          </cell>
        </row>
        <row r="115">
          <cell r="A115" t="str">
            <v>Finish I</v>
          </cell>
        </row>
        <row r="116">
          <cell r="A116" t="str">
            <v>EOL I</v>
          </cell>
        </row>
        <row r="118">
          <cell r="A118" t="str">
            <v>Packaging TV/TH I</v>
          </cell>
        </row>
        <row r="119">
          <cell r="A119" t="str">
            <v>Finish II</v>
          </cell>
        </row>
        <row r="120">
          <cell r="A120" t="str">
            <v>Finish III</v>
          </cell>
        </row>
        <row r="121">
          <cell r="A121" t="str">
            <v>HNA140 II</v>
          </cell>
        </row>
        <row r="122">
          <cell r="A122" t="str">
            <v>HNA140 III</v>
          </cell>
        </row>
        <row r="123">
          <cell r="A123" t="str">
            <v>EOL II</v>
          </cell>
        </row>
        <row r="124">
          <cell r="A124" t="str">
            <v>250t Inject.mold.</v>
          </cell>
        </row>
        <row r="125">
          <cell r="A125" t="str">
            <v>Packaging TV/TH II</v>
          </cell>
        </row>
        <row r="126">
          <cell r="A126" t="str">
            <v>Finish V</v>
          </cell>
        </row>
        <row r="127">
          <cell r="A127" t="str">
            <v>EOL III</v>
          </cell>
        </row>
        <row r="128">
          <cell r="A128" t="str">
            <v>Finish VI</v>
          </cell>
        </row>
        <row r="131">
          <cell r="A131" t="str">
            <v>EOL IV</v>
          </cell>
        </row>
        <row r="137">
          <cell r="A137" t="str">
            <v>HNA140 IV</v>
          </cell>
        </row>
        <row r="138">
          <cell r="A138" t="str">
            <v>420 Inject. mold. Refurbishment</v>
          </cell>
        </row>
        <row r="139">
          <cell r="A139" t="str">
            <v>Assembly Unit Clip FS LL Basis &amp; FS RL Basis &amp; EOL(Roboter)</v>
          </cell>
        </row>
        <row r="140">
          <cell r="A140" t="str">
            <v>Assembly Unit Clip &amp; Hot Stake BFS Basis LL &amp; BFS RL (Roboter)</v>
          </cell>
        </row>
        <row r="141">
          <cell r="A141" t="str">
            <v>Assembly Unit POM FS SA LL/RL &amp; BFS LL/RL (Roboter)</v>
          </cell>
        </row>
        <row r="142">
          <cell r="A142" t="str">
            <v>Assembly Unit Clip &amp; Carrier FS LL SA (Rotary Table)</v>
          </cell>
        </row>
        <row r="143">
          <cell r="A143" t="str">
            <v>Assembly Unit Clip FS/BFS RL SA (Standard-Unit)</v>
          </cell>
        </row>
        <row r="144">
          <cell r="A144" t="str">
            <v>Assembly Unit Carrier FS/BFS RL SA &amp; EOL (Standard-Unit)</v>
          </cell>
        </row>
        <row r="145">
          <cell r="A145" t="str">
            <v>Assembly Unit Clip &amp; Carrier BFS LL SA &amp; EOL (Standard-Unit)</v>
          </cell>
        </row>
        <row r="146">
          <cell r="A146" t="str">
            <v>Assembly Unit Clip &amp; Carrier Tür vo LL/RL SA &amp; EOL (Standard-Unit)</v>
          </cell>
        </row>
        <row r="147">
          <cell r="A147" t="str">
            <v>Assembly Unit POM Tür vo LL/RL SA (Roboter)</v>
          </cell>
        </row>
        <row r="148">
          <cell r="A148" t="str">
            <v>Logistik AGV</v>
          </cell>
        </row>
        <row r="149">
          <cell r="A149" t="str">
            <v>Assembly line all-in-one 1/2</v>
          </cell>
        </row>
        <row r="150">
          <cell r="A150" t="str">
            <v>Assembly line all-in-one 2/2</v>
          </cell>
        </row>
        <row r="151">
          <cell r="A151" t="str">
            <v>Internal packaging BRS + Transporttaschen (BIC)</v>
          </cell>
        </row>
        <row r="155">
          <cell r="A155" t="str">
            <v>Thermal_contact_welding_line_standard</v>
          </cell>
        </row>
        <row r="156">
          <cell r="A156" t="str">
            <v>POM_assembly_line</v>
          </cell>
        </row>
        <row r="157">
          <cell r="A157" t="str">
            <v>Clip_assembly_line</v>
          </cell>
        </row>
        <row r="158">
          <cell r="A158" t="str">
            <v>Assembly_line_fully_automised I/II</v>
          </cell>
        </row>
        <row r="159">
          <cell r="A159" t="str">
            <v>Illumination_checking_line_FS_BFS</v>
          </cell>
        </row>
        <row r="162">
          <cell r="A162" t="str">
            <v>Machine split along parts and surfaces:</v>
          </cell>
        </row>
        <row r="163">
          <cell r="A163" t="str">
            <v>Assembly_line_fully_automised I</v>
          </cell>
        </row>
        <row r="164">
          <cell r="A164" t="str">
            <v>Assembly_line_fully_automised II</v>
          </cell>
        </row>
        <row r="165">
          <cell r="A165" t="str">
            <v>Assembly_line_fully_automised III</v>
          </cell>
        </row>
        <row r="166">
          <cell r="A166" t="str">
            <v>Clip_assembly_line_KMA15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old Henry" refreshedDate="44756.309816203706" createdVersion="8" refreshedVersion="8" recordCount="22" xr:uid="{00000000-000A-0000-FFFF-FFFF00000000}">
  <cacheSource type="worksheet">
    <worksheetSource ref="Y11:AA34" sheet="Material"/>
  </cacheSource>
  <cacheFields count="3">
    <cacheField name=" Rohstoffbezeichnung" numFmtId="0">
      <sharedItems containsBlank="1" count="17">
        <m/>
        <s v="Kunststoff ABS-PC"/>
        <s v="ALUMINIUM HG 3M SELLER LME (MTZ)" u="1"/>
        <s v="Aluminium (LME, Reinrohstoff)" u="1"/>
        <s v="Legierungszuschlag" u="1"/>
        <s v="Kunststoff ABS-PC - Recyclat" u="1"/>
        <s v="Kunststoff MDI" u="1"/>
        <s v="Kunststoff PP-GFxx - Recyclat" u="1"/>
        <s v="Kunststoff PP-TVxx - Recyclat" u="1"/>
        <s v="BLEI LME CASH SELLER (MTZ)" u="1"/>
        <s v="Blei (LME, Reinrohstoff)" u="1"/>
        <s v="Kunststoff Polyacrylnitril" u="1"/>
        <s v="Kunststoff PA - Recyclat" u="1"/>
        <s v="Kunststoff PP - Recyclat" u="1"/>
        <s v="Carbon Black" u="1"/>
        <s v="Kunststoff Polyol" u="1"/>
        <s v="Zink (Reinrohstoff)" u="1"/>
      </sharedItems>
    </cacheField>
    <cacheField name=" Bezugsgewicht [kg]" numFmtId="165">
      <sharedItems containsString="0" containsBlank="1" containsNumber="1" minValue="0.14399999999999999" maxValue="0.24149999999999996"/>
    </cacheField>
    <cacheField name=" Rohstoffnotierung_x000a_ Ro [AW/kg]" numFmtId="0">
      <sharedItems containsString="0" containsBlank="1" containsNumber="1" minValue="1.3749" maxValue="1.3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m/>
    <m/>
  </r>
  <r>
    <x v="0"/>
    <m/>
    <m/>
  </r>
  <r>
    <x v="1"/>
    <n v="0.24149999999999996"/>
    <n v="1.3749"/>
  </r>
  <r>
    <x v="0"/>
    <m/>
    <m/>
  </r>
  <r>
    <x v="0"/>
    <m/>
    <m/>
  </r>
  <r>
    <x v="0"/>
    <m/>
    <m/>
  </r>
  <r>
    <x v="1"/>
    <n v="0.215"/>
    <n v="1.3749"/>
  </r>
  <r>
    <x v="1"/>
    <n v="0.14399999999999999"/>
    <n v="1.3749"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5" cacheId="37" dataOnRows="1" applyNumberFormats="0" applyBorderFormats="0" applyFontFormats="0" applyPatternFormats="0" applyAlignmentFormats="0" applyWidthHeightFormats="1" dataCaption="Daten" showMissing="0" updatedVersion="8" minRefreshableVersion="3" showMemberPropertyTips="0" rowGrandTotals="0" colGrandTotals="0" itemPrintTitles="1" createdVersion="8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7">
        <item h="1" x="0"/>
        <item m="1" x="10"/>
        <item m="1" x="14"/>
        <item m="1" x="9"/>
        <item m="1" x="3"/>
        <item m="1" x="16"/>
        <item m="1" x="12"/>
        <item m="1" x="15"/>
        <item m="1" x="13"/>
        <item m="1" x="7"/>
        <item m="1" x="11"/>
        <item m="1" x="6"/>
        <item m="1" x="5"/>
        <item m="1" x="8"/>
        <item m="1" x="4"/>
        <item m="1" x="2"/>
        <item x="1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rowItems count="1">
    <i>
      <x v="16"/>
    </i>
  </rowItems>
  <colItems count="1">
    <i/>
  </colItems>
  <dataFields count="1">
    <dataField name="Summe von  Bezugsgewicht [kg]" fld="1" baseField="0" baseItem="0"/>
  </dataFields>
  <formats count="13">
    <format dxfId="61">
      <pivotArea outline="0" fieldPosition="0"/>
    </format>
    <format dxfId="60">
      <pivotArea outline="0" fieldPosition="0"/>
    </format>
    <format dxfId="59">
      <pivotArea outline="0" fieldPosition="0"/>
    </format>
    <format dxfId="58">
      <pivotArea outline="0" fieldPosition="0"/>
    </format>
    <format dxfId="57">
      <pivotArea outline="0" fieldPosition="0"/>
    </format>
    <format dxfId="56">
      <pivotArea outline="0" fieldPosition="0"/>
    </format>
    <format dxfId="55">
      <pivotArea outline="0" fieldPosition="0"/>
    </format>
    <format dxfId="54">
      <pivotArea type="all" dataOnly="0" outline="0" fieldPosition="0"/>
    </format>
    <format dxfId="53">
      <pivotArea outline="0" fieldPosition="0"/>
    </format>
    <format dxfId="52">
      <pivotArea outline="0" fieldPosition="0"/>
    </format>
    <format dxfId="51">
      <pivotArea type="all" dataOnly="0" outline="0" fieldPosition="0"/>
    </format>
    <format dxfId="50">
      <pivotArea outline="0" fieldPosition="0"/>
    </format>
    <format dxfId="49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nry.sebold@nbhx-trim.com" TargetMode="External"/><Relationship Id="rId1" Type="http://schemas.openxmlformats.org/officeDocument/2006/relationships/hyperlink" Target="https://b2b.bmwgroup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.bmwgroup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group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group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b2b.bmwgroup.net/" TargetMode="Externa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01Zus">
    <tabColor theme="6" tint="-0.249977111117893"/>
    <pageSetUpPr fitToPage="1"/>
  </sheetPr>
  <dimension ref="A1:AG42"/>
  <sheetViews>
    <sheetView showGridLines="0" showZeros="0" tabSelected="1" zoomScale="90" zoomScaleNormal="90" workbookViewId="0">
      <selection activeCell="M6" sqref="M6:P6"/>
    </sheetView>
  </sheetViews>
  <sheetFormatPr baseColWidth="10" defaultColWidth="11.44140625" defaultRowHeight="13.8"/>
  <cols>
    <col min="1" max="1" width="1.44140625" style="285" customWidth="1"/>
    <col min="2" max="2" width="32.6640625" style="59" customWidth="1"/>
    <col min="3" max="3" width="9.6640625" style="59" customWidth="1"/>
    <col min="4" max="4" width="11.6640625" style="59" customWidth="1"/>
    <col min="5" max="5" width="2.6640625" style="59" customWidth="1"/>
    <col min="6" max="6" width="3.6640625" style="59" customWidth="1"/>
    <col min="7" max="7" width="14.6640625" style="59" customWidth="1"/>
    <col min="8" max="8" width="9.6640625" style="59" customWidth="1"/>
    <col min="9" max="9" width="13.6640625" style="59" customWidth="1"/>
    <col min="10" max="10" width="10.6640625" style="59" customWidth="1"/>
    <col min="11" max="11" width="8.6640625" style="59" customWidth="1"/>
    <col min="12" max="12" width="26.88671875" style="59" customWidth="1"/>
    <col min="13" max="13" width="7.6640625" style="59" customWidth="1"/>
    <col min="14" max="14" width="14.88671875" style="59" customWidth="1"/>
    <col min="15" max="15" width="14.6640625" style="59" customWidth="1"/>
    <col min="16" max="16" width="15.5546875" style="59" customWidth="1"/>
    <col min="17" max="17" width="1.44140625" style="59" customWidth="1"/>
    <col min="18" max="20" width="9.33203125" style="59" bestFit="1" customWidth="1"/>
    <col min="21" max="21" width="10.44140625" style="59" bestFit="1" customWidth="1"/>
    <col min="22" max="22" width="17.6640625" style="59" bestFit="1" customWidth="1"/>
    <col min="23" max="23" width="16.109375" style="59" bestFit="1" customWidth="1"/>
    <col min="24" max="24" width="14.6640625" style="59" bestFit="1" customWidth="1"/>
    <col min="25" max="25" width="9.33203125" style="59" bestFit="1" customWidth="1"/>
    <col min="26" max="26" width="23" style="59" bestFit="1" customWidth="1"/>
    <col min="27" max="27" width="11.33203125" style="59" bestFit="1" customWidth="1"/>
    <col min="28" max="28" width="9.33203125" style="59" bestFit="1" customWidth="1"/>
    <col min="29" max="29" width="9.33203125" style="59" customWidth="1"/>
    <col min="30" max="30" width="1.88671875" style="59" customWidth="1"/>
    <col min="31" max="31" width="12" style="59" bestFit="1" customWidth="1"/>
    <col min="32" max="32" width="9.33203125" style="59" bestFit="1" customWidth="1"/>
    <col min="33" max="16384" width="11.44140625" style="59"/>
  </cols>
  <sheetData>
    <row r="1" spans="1:23" s="285" customFormat="1" ht="7.5" customHeight="1" thickBot="1">
      <c r="A1" s="507"/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8"/>
      <c r="P1" s="507"/>
      <c r="Q1" s="507"/>
    </row>
    <row r="2" spans="1:23" ht="26.25" customHeight="1">
      <c r="A2" s="509">
        <v>26.25</v>
      </c>
      <c r="B2" s="55" t="s">
        <v>1</v>
      </c>
      <c r="C2" s="56"/>
      <c r="D2" s="56"/>
      <c r="E2" s="66"/>
      <c r="F2" s="58" t="s">
        <v>2</v>
      </c>
      <c r="G2" s="56"/>
      <c r="H2" s="56"/>
      <c r="I2" s="56"/>
      <c r="J2" s="56"/>
      <c r="K2" s="56"/>
      <c r="L2" s="57" t="s">
        <v>649</v>
      </c>
      <c r="M2" s="57"/>
      <c r="N2" s="56"/>
      <c r="O2" s="654" t="s">
        <v>951</v>
      </c>
      <c r="P2" s="66"/>
      <c r="Q2" s="91"/>
    </row>
    <row r="3" spans="1:23" ht="18" customHeight="1">
      <c r="A3" s="510">
        <v>18</v>
      </c>
      <c r="B3" s="67" t="s">
        <v>500</v>
      </c>
      <c r="C3" s="69"/>
      <c r="D3" s="69"/>
      <c r="E3" s="169"/>
      <c r="F3" s="170" t="s">
        <v>4</v>
      </c>
      <c r="H3" s="71"/>
      <c r="I3" s="71"/>
      <c r="J3" s="71"/>
      <c r="K3" s="71"/>
      <c r="L3" s="72" t="s">
        <v>964</v>
      </c>
      <c r="M3" s="65"/>
      <c r="N3" s="71"/>
      <c r="O3" s="71"/>
      <c r="P3" s="73"/>
      <c r="Q3" s="91"/>
    </row>
    <row r="4" spans="1:23" ht="15.75" customHeight="1" thickBot="1">
      <c r="A4" s="510">
        <v>15.75</v>
      </c>
      <c r="B4" s="653" t="s">
        <v>962</v>
      </c>
      <c r="C4" s="327"/>
      <c r="D4" s="74"/>
      <c r="E4" s="171"/>
      <c r="F4" s="172"/>
      <c r="G4" s="75"/>
      <c r="H4" s="75"/>
      <c r="I4" s="75"/>
      <c r="J4" s="75"/>
      <c r="K4" s="75"/>
      <c r="M4" s="75"/>
      <c r="N4" s="75"/>
      <c r="O4" s="75"/>
      <c r="P4" s="76"/>
      <c r="Q4" s="91"/>
    </row>
    <row r="5" spans="1:23" ht="17.100000000000001" customHeight="1">
      <c r="A5" s="511">
        <v>17</v>
      </c>
      <c r="B5" s="173" t="s">
        <v>5</v>
      </c>
      <c r="C5" s="761" t="s">
        <v>1031</v>
      </c>
      <c r="D5" s="761"/>
      <c r="E5" s="762"/>
      <c r="F5" s="329" t="s">
        <v>280</v>
      </c>
      <c r="G5" s="329"/>
      <c r="H5" s="329"/>
      <c r="I5" s="761" t="s">
        <v>966</v>
      </c>
      <c r="J5" s="761"/>
      <c r="K5" s="761"/>
      <c r="L5" s="148" t="s">
        <v>6</v>
      </c>
      <c r="M5" s="761" t="s">
        <v>1069</v>
      </c>
      <c r="N5" s="761"/>
      <c r="O5" s="761"/>
      <c r="P5" s="762"/>
      <c r="Q5" s="91"/>
    </row>
    <row r="6" spans="1:23" ht="17.100000000000001" customHeight="1">
      <c r="A6" s="511">
        <v>17</v>
      </c>
      <c r="B6" s="150" t="s">
        <v>7</v>
      </c>
      <c r="C6" s="773" t="s">
        <v>1032</v>
      </c>
      <c r="D6" s="771"/>
      <c r="E6" s="774"/>
      <c r="F6" s="331" t="s">
        <v>8</v>
      </c>
      <c r="G6" s="331"/>
      <c r="H6" s="331"/>
      <c r="I6" s="771">
        <v>14537310</v>
      </c>
      <c r="J6" s="771"/>
      <c r="K6" s="771"/>
      <c r="L6" s="151" t="s">
        <v>9</v>
      </c>
      <c r="M6" s="763" t="s">
        <v>1026</v>
      </c>
      <c r="N6" s="763"/>
      <c r="O6" s="763"/>
      <c r="P6" s="764"/>
      <c r="Q6" s="91"/>
    </row>
    <row r="7" spans="1:23" ht="17.100000000000001" customHeight="1">
      <c r="A7" s="511">
        <v>17</v>
      </c>
      <c r="B7" s="150" t="s">
        <v>10</v>
      </c>
      <c r="C7" s="777" t="s">
        <v>1033</v>
      </c>
      <c r="D7" s="771"/>
      <c r="E7" s="774"/>
      <c r="F7" s="331" t="s">
        <v>11</v>
      </c>
      <c r="G7" s="331"/>
      <c r="H7" s="331"/>
      <c r="I7" s="771" t="s">
        <v>967</v>
      </c>
      <c r="J7" s="771"/>
      <c r="K7" s="771"/>
      <c r="L7" s="151" t="s">
        <v>12</v>
      </c>
      <c r="M7" s="763"/>
      <c r="N7" s="763"/>
      <c r="O7" s="763"/>
      <c r="P7" s="764"/>
      <c r="Q7" s="91"/>
    </row>
    <row r="8" spans="1:23" ht="17.100000000000001" customHeight="1" thickBot="1">
      <c r="A8" s="511">
        <v>17</v>
      </c>
      <c r="B8" s="153" t="s">
        <v>13</v>
      </c>
      <c r="C8" s="775">
        <v>44756</v>
      </c>
      <c r="D8" s="775"/>
      <c r="E8" s="776"/>
      <c r="F8" s="174" t="s">
        <v>14</v>
      </c>
      <c r="G8" s="174"/>
      <c r="H8" s="174"/>
      <c r="I8" s="772">
        <v>9638717</v>
      </c>
      <c r="J8" s="765"/>
      <c r="K8" s="765"/>
      <c r="L8" s="154" t="s">
        <v>15</v>
      </c>
      <c r="M8" s="765"/>
      <c r="N8" s="765"/>
      <c r="O8" s="765"/>
      <c r="P8" s="766"/>
      <c r="Q8" s="91"/>
      <c r="S8" s="59" t="s">
        <v>650</v>
      </c>
    </row>
    <row r="9" spans="1:23" ht="12" customHeight="1" thickBot="1">
      <c r="A9" s="510">
        <v>20</v>
      </c>
      <c r="B9" s="175"/>
      <c r="C9" s="778"/>
      <c r="D9" s="778"/>
      <c r="E9" s="176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91"/>
    </row>
    <row r="10" spans="1:23" ht="18.899999999999999" customHeight="1" thickBot="1">
      <c r="A10" s="510">
        <v>19</v>
      </c>
      <c r="B10" s="102" t="s">
        <v>0</v>
      </c>
      <c r="C10" s="99"/>
      <c r="D10" s="103"/>
      <c r="E10" s="177"/>
      <c r="F10" s="178"/>
      <c r="G10" s="179"/>
      <c r="H10" s="179"/>
      <c r="I10" s="179"/>
      <c r="J10" s="179"/>
      <c r="K10" s="179"/>
      <c r="L10" s="179"/>
      <c r="M10" s="180" t="s">
        <v>494</v>
      </c>
      <c r="N10" s="181" t="str">
        <f>IF(C28="","", C28)</f>
        <v/>
      </c>
      <c r="O10" s="181" t="str">
        <f>IF(C27="","", C27)</f>
        <v/>
      </c>
      <c r="P10" s="182" t="str">
        <f>C26</f>
        <v>EUR</v>
      </c>
      <c r="Q10" s="91"/>
    </row>
    <row r="11" spans="1:23" ht="18.899999999999999" customHeight="1">
      <c r="A11" s="510">
        <v>19</v>
      </c>
      <c r="B11" s="558"/>
      <c r="C11" s="91"/>
      <c r="D11" s="559"/>
      <c r="E11" s="177"/>
      <c r="F11" s="183" t="s">
        <v>16</v>
      </c>
      <c r="G11" s="184" t="s">
        <v>337</v>
      </c>
      <c r="H11" s="185"/>
      <c r="I11" s="185"/>
      <c r="J11" s="186"/>
      <c r="K11" s="187"/>
      <c r="L11" s="188"/>
      <c r="M11" s="185"/>
      <c r="N11" s="344">
        <f ca="1">Material!U39</f>
        <v>0</v>
      </c>
      <c r="O11" s="344">
        <f ca="1">Material!U38</f>
        <v>0</v>
      </c>
      <c r="P11" s="332">
        <f ca="1">Material!U37</f>
        <v>25.926086939733342</v>
      </c>
      <c r="Q11" s="91"/>
      <c r="R11" s="512"/>
      <c r="W11" s="512"/>
    </row>
    <row r="12" spans="1:23" ht="18.899999999999999" customHeight="1" thickBot="1">
      <c r="A12" s="510">
        <v>19</v>
      </c>
      <c r="B12" s="558"/>
      <c r="C12" s="91"/>
      <c r="D12" s="559"/>
      <c r="E12" s="177"/>
      <c r="F12" s="189" t="s">
        <v>17</v>
      </c>
      <c r="G12" s="190" t="s">
        <v>18</v>
      </c>
      <c r="H12" s="191"/>
      <c r="I12" s="191"/>
      <c r="J12" s="191"/>
      <c r="K12" s="191"/>
      <c r="L12" s="191"/>
      <c r="M12" s="191"/>
      <c r="N12" s="345">
        <f ca="1">Fertigungskosten!U54</f>
        <v>0</v>
      </c>
      <c r="O12" s="345">
        <f ca="1">Fertigungskosten!U53</f>
        <v>0</v>
      </c>
      <c r="P12" s="333">
        <f ca="1">Fertigungskosten!U52</f>
        <v>23.5625264262321</v>
      </c>
      <c r="Q12" s="91"/>
      <c r="R12" s="512"/>
      <c r="S12" s="512"/>
      <c r="T12" s="512"/>
      <c r="W12" s="512"/>
    </row>
    <row r="13" spans="1:23" ht="18.899999999999999" customHeight="1">
      <c r="A13" s="510">
        <v>19</v>
      </c>
      <c r="B13" s="192" t="s">
        <v>42</v>
      </c>
      <c r="C13" s="675">
        <v>9.3000000000000007</v>
      </c>
      <c r="D13" s="555"/>
      <c r="E13" s="177"/>
      <c r="F13" s="193"/>
      <c r="G13" s="194" t="s">
        <v>407</v>
      </c>
      <c r="H13" s="165"/>
      <c r="I13" s="195"/>
      <c r="J13" s="196"/>
      <c r="K13" s="197"/>
      <c r="L13" s="198" t="s">
        <v>391</v>
      </c>
      <c r="M13" s="195"/>
      <c r="N13" s="346">
        <f ca="1">N12+N11</f>
        <v>0</v>
      </c>
      <c r="O13" s="346">
        <f ca="1">O12+O11</f>
        <v>0</v>
      </c>
      <c r="P13" s="334">
        <f ca="1">P12+P11</f>
        <v>49.488613365965442</v>
      </c>
      <c r="Q13" s="91"/>
      <c r="R13" s="512"/>
      <c r="W13" s="512"/>
    </row>
    <row r="14" spans="1:23" ht="18.899999999999999" customHeight="1">
      <c r="A14" s="510">
        <v>19</v>
      </c>
      <c r="B14" s="192" t="s">
        <v>43</v>
      </c>
      <c r="C14" s="556">
        <v>384540</v>
      </c>
      <c r="D14" s="557"/>
      <c r="E14" s="177"/>
      <c r="F14" s="199"/>
      <c r="G14" s="200" t="s">
        <v>331</v>
      </c>
      <c r="H14" s="200"/>
      <c r="I14" s="201"/>
      <c r="J14" s="202"/>
      <c r="K14" s="203"/>
      <c r="L14" s="204"/>
      <c r="M14" s="201"/>
      <c r="N14" s="347">
        <f ca="1">Material!M39+Material!L39</f>
        <v>0</v>
      </c>
      <c r="O14" s="347">
        <f ca="1">Material!M38+Material!L38</f>
        <v>0</v>
      </c>
      <c r="P14" s="335">
        <f ca="1">Material!M37+Material!L37</f>
        <v>3.6749999999999998E-2</v>
      </c>
      <c r="Q14" s="91"/>
      <c r="R14" s="512"/>
      <c r="W14" s="512"/>
    </row>
    <row r="15" spans="1:23" ht="18.899999999999999" customHeight="1" thickBot="1">
      <c r="A15" s="510">
        <v>19</v>
      </c>
      <c r="B15" s="205" t="s">
        <v>44</v>
      </c>
      <c r="C15" s="556" t="s">
        <v>968</v>
      </c>
      <c r="D15" s="557"/>
      <c r="E15" s="177"/>
      <c r="F15" s="206"/>
      <c r="G15" s="207" t="s">
        <v>332</v>
      </c>
      <c r="H15" s="207"/>
      <c r="I15" s="208"/>
      <c r="J15" s="208"/>
      <c r="K15" s="209"/>
      <c r="L15" s="209"/>
      <c r="M15" s="208"/>
      <c r="N15" s="348">
        <f ca="1">Material!N39</f>
        <v>0</v>
      </c>
      <c r="O15" s="348">
        <f ca="1">Material!N38</f>
        <v>0</v>
      </c>
      <c r="P15" s="336">
        <f ca="1">Material!N37</f>
        <v>0.15679999999999999</v>
      </c>
      <c r="Q15" s="91"/>
      <c r="R15" s="512"/>
      <c r="W15" s="512"/>
    </row>
    <row r="16" spans="1:23" ht="18.899999999999999" customHeight="1" thickBot="1">
      <c r="A16" s="510">
        <v>19</v>
      </c>
      <c r="B16" s="192" t="s">
        <v>284</v>
      </c>
      <c r="C16" s="556"/>
      <c r="D16" s="557"/>
      <c r="E16" s="177"/>
      <c r="F16" s="211"/>
      <c r="G16" s="211"/>
      <c r="H16" s="212"/>
      <c r="I16" s="213"/>
      <c r="J16" s="213"/>
      <c r="K16" s="214"/>
      <c r="L16" s="214"/>
      <c r="M16" s="213"/>
      <c r="N16" s="215"/>
      <c r="O16" s="215"/>
      <c r="P16" s="215"/>
      <c r="Q16" s="91"/>
      <c r="R16" s="512"/>
      <c r="W16" s="512"/>
    </row>
    <row r="17" spans="1:33" ht="18.899999999999999" customHeight="1">
      <c r="A17" s="510">
        <v>19</v>
      </c>
      <c r="B17" s="192" t="s">
        <v>283</v>
      </c>
      <c r="C17" s="779"/>
      <c r="D17" s="780"/>
      <c r="E17" s="177"/>
      <c r="F17" s="183" t="s">
        <v>19</v>
      </c>
      <c r="G17" s="184" t="s">
        <v>289</v>
      </c>
      <c r="H17" s="184"/>
      <c r="I17" s="185"/>
      <c r="J17" s="216"/>
      <c r="K17" s="186"/>
      <c r="L17" s="608"/>
      <c r="M17" s="216"/>
      <c r="N17" s="344">
        <f ca="1">'SBM-SEKOF-FWZ'!U42</f>
        <v>0</v>
      </c>
      <c r="O17" s="344">
        <f ca="1">'SBM-SEKOF-FWZ'!U41</f>
        <v>0</v>
      </c>
      <c r="P17" s="332">
        <v>0.53</v>
      </c>
      <c r="Q17" s="91"/>
      <c r="R17" s="512"/>
      <c r="W17" s="512"/>
    </row>
    <row r="18" spans="1:33" ht="18.899999999999999" customHeight="1" thickBot="1">
      <c r="A18" s="510">
        <v>19</v>
      </c>
      <c r="B18" s="560" t="s">
        <v>324</v>
      </c>
      <c r="C18" s="781">
        <v>44501</v>
      </c>
      <c r="D18" s="782"/>
      <c r="E18" s="177"/>
      <c r="F18" s="221" t="s">
        <v>20</v>
      </c>
      <c r="G18" s="222" t="s">
        <v>374</v>
      </c>
      <c r="H18" s="218"/>
      <c r="I18" s="218" t="s">
        <v>372</v>
      </c>
      <c r="J18" s="219"/>
      <c r="K18" s="187"/>
      <c r="L18" s="606"/>
      <c r="M18" s="219"/>
      <c r="N18" s="349">
        <f ca="1">Material!W39</f>
        <v>0</v>
      </c>
      <c r="O18" s="349">
        <f ca="1">Material!W38</f>
        <v>0</v>
      </c>
      <c r="P18" s="337">
        <f ca="1">Material!W37 + L18</f>
        <v>8.6686544838548674</v>
      </c>
      <c r="Q18" s="91"/>
      <c r="R18" s="512"/>
      <c r="W18" s="512"/>
    </row>
    <row r="19" spans="1:33" ht="18.899999999999999" customHeight="1" thickBot="1">
      <c r="A19" s="510">
        <v>19</v>
      </c>
      <c r="B19" s="102" t="s">
        <v>22</v>
      </c>
      <c r="C19" s="99"/>
      <c r="D19" s="103"/>
      <c r="E19" s="177"/>
      <c r="F19" s="253"/>
      <c r="G19" s="254"/>
      <c r="H19" s="207"/>
      <c r="I19" s="207" t="s">
        <v>373</v>
      </c>
      <c r="J19" s="208"/>
      <c r="K19" s="209"/>
      <c r="L19" s="607"/>
      <c r="M19" s="208"/>
      <c r="N19" s="348">
        <f ca="1">Fertigungskosten!W54</f>
        <v>0</v>
      </c>
      <c r="O19" s="348">
        <f ca="1">Fertigungskosten!W53</f>
        <v>0</v>
      </c>
      <c r="P19" s="336">
        <f ca="1">Fertigungskosten!W52 + L19</f>
        <v>1.8958682946054977</v>
      </c>
      <c r="Q19" s="91"/>
      <c r="R19" s="512"/>
      <c r="W19" s="512"/>
    </row>
    <row r="20" spans="1:33" ht="18.899999999999999" customHeight="1" thickBot="1">
      <c r="A20" s="510">
        <v>19</v>
      </c>
      <c r="B20" s="784"/>
      <c r="C20" s="785"/>
      <c r="D20" s="786"/>
      <c r="E20" s="177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512"/>
      <c r="W20" s="512"/>
    </row>
    <row r="21" spans="1:33" ht="18.899999999999999" customHeight="1" thickBot="1">
      <c r="A21" s="510">
        <v>19</v>
      </c>
      <c r="B21" s="192" t="s">
        <v>375</v>
      </c>
      <c r="C21" s="767" t="s">
        <v>969</v>
      </c>
      <c r="D21" s="783"/>
      <c r="E21" s="177"/>
      <c r="F21" s="226"/>
      <c r="G21" s="211" t="s">
        <v>57</v>
      </c>
      <c r="H21" s="212"/>
      <c r="I21" s="227"/>
      <c r="J21" s="214"/>
      <c r="K21" s="214"/>
      <c r="L21" s="214" t="s">
        <v>936</v>
      </c>
      <c r="M21" s="228"/>
      <c r="N21" s="350">
        <f ca="1">SUM(N17:N19)+N13</f>
        <v>0</v>
      </c>
      <c r="O21" s="350">
        <f ca="1">SUM(O17:O19)+O13</f>
        <v>0</v>
      </c>
      <c r="P21" s="338">
        <f ca="1">SUM(P17:P19)+P13</f>
        <v>60.583136144425808</v>
      </c>
      <c r="Q21" s="91"/>
      <c r="R21" s="512"/>
      <c r="W21" s="512"/>
    </row>
    <row r="22" spans="1:33" ht="18.899999999999999" customHeight="1" thickBot="1">
      <c r="A22" s="510">
        <v>19</v>
      </c>
      <c r="B22" s="192" t="s">
        <v>281</v>
      </c>
      <c r="C22" s="767">
        <v>1443</v>
      </c>
      <c r="D22" s="783"/>
      <c r="E22" s="177"/>
      <c r="F22" s="91"/>
      <c r="G22" s="91"/>
      <c r="H22" s="91"/>
      <c r="I22" s="91"/>
      <c r="J22" s="91"/>
      <c r="K22" s="91"/>
      <c r="L22" s="91"/>
      <c r="M22" s="91"/>
      <c r="N22" s="651"/>
      <c r="O22" s="651"/>
      <c r="P22" s="651"/>
      <c r="Q22" s="91"/>
      <c r="R22" s="512"/>
      <c r="S22" s="512"/>
      <c r="W22" s="512"/>
    </row>
    <row r="23" spans="1:33" ht="18.899999999999999" customHeight="1">
      <c r="A23" s="510">
        <v>19</v>
      </c>
      <c r="B23" s="192" t="s">
        <v>323</v>
      </c>
      <c r="C23" s="767">
        <v>15</v>
      </c>
      <c r="D23" s="783"/>
      <c r="E23" s="177"/>
      <c r="F23" s="183" t="s">
        <v>21</v>
      </c>
      <c r="G23" s="184" t="s">
        <v>937</v>
      </c>
      <c r="H23" s="184"/>
      <c r="I23" s="185"/>
      <c r="J23" s="216"/>
      <c r="K23" s="186" t="s">
        <v>31</v>
      </c>
      <c r="L23" s="787"/>
      <c r="M23" s="788"/>
      <c r="N23" s="652" t="s">
        <v>372</v>
      </c>
      <c r="O23" s="652" t="s">
        <v>373</v>
      </c>
      <c r="P23" s="650">
        <f ca="1">P11*N24+P12*O24+0.04+5.33+0.15+0.04</f>
        <v>12.999325377527862</v>
      </c>
      <c r="Q23" s="91"/>
      <c r="R23" s="512"/>
      <c r="W23" s="512"/>
    </row>
    <row r="24" spans="1:33" ht="18.899999999999999" customHeight="1" thickBot="1">
      <c r="A24" s="510">
        <v>19</v>
      </c>
      <c r="B24" s="224"/>
      <c r="C24" s="225"/>
      <c r="D24" s="808" t="s">
        <v>498</v>
      </c>
      <c r="E24" s="177"/>
      <c r="F24" s="233"/>
      <c r="G24" s="234" t="s">
        <v>390</v>
      </c>
      <c r="H24" s="235"/>
      <c r="I24" s="236"/>
      <c r="J24" s="236"/>
      <c r="K24" s="236"/>
      <c r="L24" s="236" t="s">
        <v>386</v>
      </c>
      <c r="M24" s="236"/>
      <c r="N24" s="676">
        <v>8.6999999999999994E-2</v>
      </c>
      <c r="O24" s="676">
        <v>0.22</v>
      </c>
      <c r="P24" s="339">
        <f ca="1">P21+P23</f>
        <v>73.582461521953675</v>
      </c>
      <c r="Q24" s="91"/>
      <c r="R24" s="512"/>
      <c r="W24" s="512"/>
    </row>
    <row r="25" spans="1:33" ht="18.899999999999999" customHeight="1" thickBot="1">
      <c r="A25" s="510"/>
      <c r="B25" s="229"/>
      <c r="C25" s="230"/>
      <c r="D25" s="809"/>
      <c r="E25" s="177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512"/>
      <c r="W25" s="512"/>
    </row>
    <row r="26" spans="1:33" ht="18.899999999999999" customHeight="1" thickBot="1">
      <c r="A26" s="510">
        <v>19</v>
      </c>
      <c r="B26" s="231" t="s">
        <v>493</v>
      </c>
      <c r="C26" s="232" t="s">
        <v>45</v>
      </c>
      <c r="D26" s="810"/>
      <c r="E26" s="177"/>
      <c r="F26" s="183" t="s">
        <v>23</v>
      </c>
      <c r="G26" s="185" t="s">
        <v>776</v>
      </c>
      <c r="H26" s="185"/>
      <c r="I26" s="186"/>
      <c r="J26" s="186"/>
      <c r="K26" s="186" t="s">
        <v>31</v>
      </c>
      <c r="L26" s="787"/>
      <c r="M26" s="788"/>
      <c r="N26" s="344">
        <f ca="1">Material!AB39</f>
        <v>0</v>
      </c>
      <c r="O26" s="344">
        <f ca="1">Material!AB38</f>
        <v>0</v>
      </c>
      <c r="P26" s="332">
        <v>1</v>
      </c>
      <c r="Q26" s="91"/>
      <c r="R26" s="512"/>
      <c r="W26" s="512"/>
    </row>
    <row r="27" spans="1:33" ht="18.899999999999999" customHeight="1" thickBot="1">
      <c r="A27" s="510">
        <v>19</v>
      </c>
      <c r="B27" s="231" t="s">
        <v>661</v>
      </c>
      <c r="C27" s="232"/>
      <c r="D27" s="342"/>
      <c r="E27" s="177"/>
      <c r="F27" s="238" t="s">
        <v>24</v>
      </c>
      <c r="G27" s="218" t="s">
        <v>333</v>
      </c>
      <c r="H27" s="218"/>
      <c r="I27" s="187"/>
      <c r="J27" s="187"/>
      <c r="K27" s="187" t="s">
        <v>31</v>
      </c>
      <c r="L27" s="767"/>
      <c r="M27" s="768"/>
      <c r="N27" s="353"/>
      <c r="O27" s="353"/>
      <c r="P27" s="220"/>
      <c r="Q27" s="91"/>
      <c r="R27" s="512"/>
      <c r="S27" s="758" t="s">
        <v>1050</v>
      </c>
      <c r="T27" s="759"/>
      <c r="U27" s="759"/>
      <c r="V27" s="759"/>
      <c r="W27" s="759"/>
      <c r="X27" s="759"/>
      <c r="Y27" s="759"/>
      <c r="Z27" s="759"/>
      <c r="AA27" s="759"/>
      <c r="AB27" s="759"/>
      <c r="AC27" s="760"/>
      <c r="AE27" s="755" t="s">
        <v>1051</v>
      </c>
      <c r="AF27" s="756"/>
      <c r="AG27" s="757"/>
    </row>
    <row r="28" spans="1:33" ht="18.899999999999999" customHeight="1" thickBot="1">
      <c r="A28" s="510">
        <v>19</v>
      </c>
      <c r="B28" s="237" t="s">
        <v>662</v>
      </c>
      <c r="C28" s="232"/>
      <c r="D28" s="343"/>
      <c r="E28" s="177"/>
      <c r="F28" s="239" t="s">
        <v>54</v>
      </c>
      <c r="G28" s="240" t="s">
        <v>334</v>
      </c>
      <c r="H28" s="240"/>
      <c r="I28" s="241"/>
      <c r="J28" s="241"/>
      <c r="K28" s="242" t="s">
        <v>31</v>
      </c>
      <c r="L28" s="769"/>
      <c r="M28" s="770"/>
      <c r="N28" s="354"/>
      <c r="O28" s="354"/>
      <c r="P28" s="243"/>
      <c r="Q28" s="91"/>
      <c r="R28" s="746" t="s">
        <v>1068</v>
      </c>
      <c r="S28" s="749" t="s">
        <v>1034</v>
      </c>
      <c r="T28" s="750" t="s">
        <v>1036</v>
      </c>
      <c r="U28" s="750" t="s">
        <v>1037</v>
      </c>
      <c r="V28" s="750" t="s">
        <v>1042</v>
      </c>
      <c r="W28" s="750" t="s">
        <v>1043</v>
      </c>
      <c r="X28" s="749" t="s">
        <v>1044</v>
      </c>
      <c r="Y28" s="750" t="s">
        <v>1045</v>
      </c>
      <c r="Z28" s="750" t="s">
        <v>1046</v>
      </c>
      <c r="AA28" s="750" t="s">
        <v>1066</v>
      </c>
      <c r="AB28" s="750" t="s">
        <v>417</v>
      </c>
      <c r="AC28" s="750" t="s">
        <v>1067</v>
      </c>
      <c r="AE28" s="721" t="s">
        <v>1061</v>
      </c>
      <c r="AF28" s="721" t="s">
        <v>1060</v>
      </c>
      <c r="AG28" s="719" t="s">
        <v>417</v>
      </c>
    </row>
    <row r="29" spans="1:33" ht="18.899999999999999" customHeight="1" thickBot="1">
      <c r="A29" s="510">
        <v>19</v>
      </c>
      <c r="B29" s="102" t="s">
        <v>25</v>
      </c>
      <c r="C29" s="99"/>
      <c r="D29" s="103"/>
      <c r="E29" s="177"/>
      <c r="F29" s="233"/>
      <c r="G29" s="234" t="s">
        <v>389</v>
      </c>
      <c r="H29" s="235"/>
      <c r="I29" s="236"/>
      <c r="J29" s="236"/>
      <c r="K29" s="236"/>
      <c r="L29" s="236" t="s">
        <v>938</v>
      </c>
      <c r="M29" s="236"/>
      <c r="N29" s="352">
        <f ca="1">SUM(N26:N28)+N24</f>
        <v>8.6999999999999994E-2</v>
      </c>
      <c r="O29" s="352">
        <f ca="1">SUM(O26:O28)+O24</f>
        <v>0.22</v>
      </c>
      <c r="P29" s="340">
        <f ca="1">SUM(P26:P28)+P24</f>
        <v>74.582461521953675</v>
      </c>
      <c r="Q29" s="91"/>
      <c r="R29" s="737">
        <v>43.43</v>
      </c>
      <c r="S29" s="720">
        <v>43.93</v>
      </c>
      <c r="T29" s="720">
        <v>44.77</v>
      </c>
      <c r="U29" s="720">
        <v>45.34</v>
      </c>
      <c r="V29" s="720">
        <f>46.5-0.34</f>
        <v>46.16</v>
      </c>
      <c r="W29" s="720">
        <f>46.03-0.34</f>
        <v>45.69</v>
      </c>
      <c r="X29" s="720">
        <f>47.11-0.34</f>
        <v>46.769999999999996</v>
      </c>
      <c r="Y29" s="720">
        <f>49.6-0.34</f>
        <v>49.26</v>
      </c>
      <c r="Z29" s="720">
        <f>50.3-0.34</f>
        <v>49.959999999999994</v>
      </c>
      <c r="AA29" s="720">
        <f>51.28-0.5</f>
        <v>50.78</v>
      </c>
      <c r="AB29" s="720">
        <f>57.57-0.06</f>
        <v>57.51</v>
      </c>
      <c r="AC29" s="720">
        <f>64.09-1.1-1.22</f>
        <v>61.77</v>
      </c>
      <c r="AE29" s="720">
        <f>64.58-1.1-1.22</f>
        <v>62.26</v>
      </c>
      <c r="AF29" s="720">
        <f>70.27-1.16-1.22</f>
        <v>67.89</v>
      </c>
      <c r="AG29" s="720">
        <v>72.66</v>
      </c>
    </row>
    <row r="30" spans="1:33" ht="18.899999999999999" customHeight="1" thickBot="1">
      <c r="A30" s="510">
        <v>19</v>
      </c>
      <c r="B30" s="798"/>
      <c r="C30" s="799"/>
      <c r="D30" s="800"/>
      <c r="E30" s="177"/>
      <c r="F30" s="244"/>
      <c r="G30" s="245" t="s">
        <v>499</v>
      </c>
      <c r="H30" s="245"/>
      <c r="I30" s="246"/>
      <c r="J30" s="246"/>
      <c r="K30" s="246"/>
      <c r="L30" s="246"/>
      <c r="M30" s="246"/>
      <c r="N30" s="247"/>
      <c r="O30" s="247"/>
      <c r="P30" s="341" t="str">
        <f>IF(AND(OR(C27=0,D27=0),OR(C28=0,D28=0)),"",P29+(O29*D27)+(N29*D28))</f>
        <v/>
      </c>
      <c r="Q30" s="91"/>
      <c r="R30" s="745">
        <f ca="1">P29/R29-1</f>
        <v>0.71730282113639587</v>
      </c>
      <c r="S30" s="747">
        <f>S29-R29</f>
        <v>0.5</v>
      </c>
      <c r="T30" s="747">
        <f t="shared" ref="T30:AG30" si="0">T29-S29</f>
        <v>0.84000000000000341</v>
      </c>
      <c r="U30" s="747">
        <f t="shared" si="0"/>
        <v>0.57000000000000028</v>
      </c>
      <c r="V30" s="747">
        <f t="shared" si="0"/>
        <v>0.81999999999999318</v>
      </c>
      <c r="W30" s="748">
        <f t="shared" si="0"/>
        <v>-0.46999999999999886</v>
      </c>
      <c r="X30" s="747">
        <f t="shared" si="0"/>
        <v>1.0799999999999983</v>
      </c>
      <c r="Y30" s="747">
        <f t="shared" si="0"/>
        <v>2.490000000000002</v>
      </c>
      <c r="Z30" s="747">
        <f t="shared" si="0"/>
        <v>0.69999999999999574</v>
      </c>
      <c r="AA30" s="747">
        <f t="shared" si="0"/>
        <v>0.82000000000000739</v>
      </c>
      <c r="AB30" s="747">
        <f t="shared" si="0"/>
        <v>6.7299999999999969</v>
      </c>
      <c r="AC30" s="747">
        <f t="shared" si="0"/>
        <v>4.2600000000000051</v>
      </c>
      <c r="AD30" s="720">
        <f t="shared" si="0"/>
        <v>-61.77</v>
      </c>
      <c r="AE30" s="720">
        <f>AE29-AC29</f>
        <v>0.48999999999999488</v>
      </c>
      <c r="AF30" s="720">
        <f t="shared" si="0"/>
        <v>5.6300000000000026</v>
      </c>
      <c r="AG30" s="720">
        <f t="shared" si="0"/>
        <v>4.769999999999996</v>
      </c>
    </row>
    <row r="31" spans="1:33" ht="18.899999999999999" customHeight="1" thickBot="1">
      <c r="A31" s="510">
        <v>19</v>
      </c>
      <c r="B31" s="801"/>
      <c r="C31" s="802"/>
      <c r="D31" s="803"/>
      <c r="E31" s="177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512"/>
      <c r="S31" s="752">
        <f>SUM(S30:AC30)</f>
        <v>18.340000000000003</v>
      </c>
      <c r="T31" s="753"/>
      <c r="U31" s="753"/>
      <c r="V31" s="753"/>
      <c r="W31" s="753"/>
      <c r="X31" s="753"/>
      <c r="Y31" s="753"/>
      <c r="Z31" s="753"/>
      <c r="AA31" s="753"/>
      <c r="AB31" s="753"/>
      <c r="AC31" s="754"/>
    </row>
    <row r="32" spans="1:33" ht="18.899999999999999" customHeight="1">
      <c r="A32" s="510">
        <v>19</v>
      </c>
      <c r="B32" s="192" t="s">
        <v>26</v>
      </c>
      <c r="C32" s="796"/>
      <c r="D32" s="797"/>
      <c r="E32" s="177"/>
      <c r="F32" s="248"/>
      <c r="G32" s="184" t="s">
        <v>883</v>
      </c>
      <c r="H32" s="185"/>
      <c r="I32" s="249"/>
      <c r="J32" s="186"/>
      <c r="K32" s="186"/>
      <c r="L32" s="149"/>
      <c r="M32" s="250"/>
      <c r="N32" s="251"/>
      <c r="O32" s="251"/>
      <c r="P32" s="217"/>
      <c r="Q32" s="91"/>
      <c r="R32" s="512"/>
    </row>
    <row r="33" spans="1:24" ht="18.899999999999999" customHeight="1">
      <c r="A33" s="510">
        <v>19</v>
      </c>
      <c r="B33" s="192" t="s">
        <v>27</v>
      </c>
      <c r="C33" s="796"/>
      <c r="D33" s="797"/>
      <c r="E33" s="177"/>
      <c r="F33" s="238" t="s">
        <v>939</v>
      </c>
      <c r="G33" s="191" t="s">
        <v>30</v>
      </c>
      <c r="H33" s="222"/>
      <c r="I33" s="219"/>
      <c r="J33" s="223"/>
      <c r="K33" s="187" t="s">
        <v>31</v>
      </c>
      <c r="L33" s="767"/>
      <c r="M33" s="767"/>
      <c r="N33" s="353"/>
      <c r="O33" s="353"/>
      <c r="P33" s="220"/>
      <c r="Q33" s="91"/>
      <c r="R33" s="512"/>
      <c r="T33" s="59" t="s">
        <v>650</v>
      </c>
    </row>
    <row r="34" spans="1:24" ht="18.899999999999999" customHeight="1" thickBot="1">
      <c r="A34" s="510">
        <v>19</v>
      </c>
      <c r="B34" s="210" t="s">
        <v>28</v>
      </c>
      <c r="C34" s="796"/>
      <c r="D34" s="797"/>
      <c r="E34" s="177"/>
      <c r="F34" s="189" t="s">
        <v>312</v>
      </c>
      <c r="G34" s="191" t="s">
        <v>36</v>
      </c>
      <c r="H34" s="190"/>
      <c r="I34" s="609"/>
      <c r="J34" s="610"/>
      <c r="K34" s="611" t="s">
        <v>31</v>
      </c>
      <c r="L34" s="804"/>
      <c r="M34" s="804"/>
      <c r="N34" s="351">
        <f ca="1">'SBM-SEKOF-FWZ'!T42</f>
        <v>0</v>
      </c>
      <c r="O34" s="351">
        <f ca="1">'SBM-SEKOF-FWZ'!T41</f>
        <v>0</v>
      </c>
      <c r="P34" s="339">
        <f ca="1">'SBM-SEKOF-FWZ'!T40</f>
        <v>0</v>
      </c>
      <c r="Q34" s="91"/>
      <c r="R34" s="512"/>
      <c r="X34" s="742"/>
    </row>
    <row r="35" spans="1:24" ht="18.899999999999999" customHeight="1" thickBot="1">
      <c r="A35" s="510">
        <v>19</v>
      </c>
      <c r="B35" s="192" t="s">
        <v>330</v>
      </c>
      <c r="C35" s="796" t="s">
        <v>970</v>
      </c>
      <c r="D35" s="797"/>
      <c r="E35" s="177"/>
      <c r="F35" s="617"/>
      <c r="G35" s="618" t="s">
        <v>941</v>
      </c>
      <c r="H35" s="619"/>
      <c r="I35" s="620"/>
      <c r="J35" s="620"/>
      <c r="K35" s="620"/>
      <c r="L35" s="620"/>
      <c r="M35" s="620"/>
      <c r="N35" s="616">
        <f ca="1">SUM(N33:N34)</f>
        <v>0</v>
      </c>
      <c r="O35" s="616">
        <f t="shared" ref="O35:P35" ca="1" si="1">SUM(O33:O34)</f>
        <v>0</v>
      </c>
      <c r="P35" s="621">
        <f t="shared" ca="1" si="1"/>
        <v>0</v>
      </c>
      <c r="Q35" s="91"/>
      <c r="R35" s="512"/>
    </row>
    <row r="36" spans="1:24" ht="18.899999999999999" customHeight="1" thickBot="1">
      <c r="A36" s="510">
        <v>19</v>
      </c>
      <c r="B36" s="252" t="s">
        <v>29</v>
      </c>
      <c r="C36" s="806"/>
      <c r="D36" s="807"/>
      <c r="E36" s="177"/>
      <c r="F36" s="612"/>
      <c r="G36" s="212" t="s">
        <v>940</v>
      </c>
      <c r="H36" s="211"/>
      <c r="I36" s="213"/>
      <c r="J36" s="613"/>
      <c r="K36" s="214"/>
      <c r="L36" s="805"/>
      <c r="M36" s="805"/>
      <c r="N36" s="614"/>
      <c r="O36" s="614"/>
      <c r="P36" s="615" t="str">
        <f>IF(AND(OR(C27=0,D27=0),OR(C28=0,D28=0)),"",P35+(O35*D27)+(N35*D28))</f>
        <v/>
      </c>
      <c r="Q36" s="91"/>
      <c r="R36" s="512"/>
    </row>
    <row r="37" spans="1:24" ht="12" customHeight="1" thickBot="1">
      <c r="A37" s="510">
        <v>20</v>
      </c>
      <c r="B37" s="101"/>
      <c r="C37" s="101"/>
      <c r="D37" s="101"/>
      <c r="E37" s="10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</row>
    <row r="38" spans="1:24" ht="22.5" customHeight="1">
      <c r="A38" s="507"/>
      <c r="B38" s="255" t="s">
        <v>448</v>
      </c>
      <c r="C38" s="789"/>
      <c r="D38" s="790"/>
      <c r="E38" s="790"/>
      <c r="F38" s="790"/>
      <c r="G38" s="790"/>
      <c r="H38" s="790"/>
      <c r="I38" s="790"/>
      <c r="J38" s="790"/>
      <c r="K38" s="790"/>
      <c r="L38" s="790"/>
      <c r="M38" s="790"/>
      <c r="N38" s="790"/>
      <c r="O38" s="790"/>
      <c r="P38" s="791"/>
      <c r="Q38" s="91"/>
    </row>
    <row r="39" spans="1:24" ht="22.5" customHeight="1">
      <c r="A39" s="507"/>
      <c r="B39" s="256"/>
      <c r="C39" s="792"/>
      <c r="D39" s="792"/>
      <c r="E39" s="792"/>
      <c r="F39" s="792"/>
      <c r="G39" s="792"/>
      <c r="H39" s="792"/>
      <c r="I39" s="792"/>
      <c r="J39" s="792"/>
      <c r="K39" s="792"/>
      <c r="L39" s="792"/>
      <c r="M39" s="792"/>
      <c r="N39" s="792"/>
      <c r="O39" s="792"/>
      <c r="P39" s="793"/>
      <c r="Q39" s="91"/>
    </row>
    <row r="40" spans="1:24" ht="22.5" customHeight="1">
      <c r="A40" s="507"/>
      <c r="B40" s="256"/>
      <c r="C40" s="792"/>
      <c r="D40" s="792"/>
      <c r="E40" s="792"/>
      <c r="F40" s="792"/>
      <c r="G40" s="792"/>
      <c r="H40" s="792"/>
      <c r="I40" s="792"/>
      <c r="J40" s="792"/>
      <c r="K40" s="792"/>
      <c r="L40" s="792"/>
      <c r="M40" s="792"/>
      <c r="N40" s="792"/>
      <c r="O40" s="792"/>
      <c r="P40" s="793"/>
      <c r="Q40" s="91"/>
    </row>
    <row r="41" spans="1:24" ht="22.5" customHeight="1" thickBot="1">
      <c r="A41" s="507"/>
      <c r="B41" s="257"/>
      <c r="C41" s="794"/>
      <c r="D41" s="794"/>
      <c r="E41" s="794"/>
      <c r="F41" s="794"/>
      <c r="G41" s="794"/>
      <c r="H41" s="794"/>
      <c r="I41" s="794"/>
      <c r="J41" s="794"/>
      <c r="K41" s="794"/>
      <c r="L41" s="794"/>
      <c r="M41" s="794"/>
      <c r="N41" s="794"/>
      <c r="O41" s="794"/>
      <c r="P41" s="795"/>
      <c r="Q41" s="91"/>
    </row>
    <row r="42" spans="1:24" ht="7.5" customHeight="1">
      <c r="A42" s="507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</row>
  </sheetData>
  <mergeCells count="37">
    <mergeCell ref="C23:D23"/>
    <mergeCell ref="B20:D20"/>
    <mergeCell ref="L23:M23"/>
    <mergeCell ref="C38:P41"/>
    <mergeCell ref="C35:D35"/>
    <mergeCell ref="B30:D31"/>
    <mergeCell ref="C34:D34"/>
    <mergeCell ref="L33:M33"/>
    <mergeCell ref="L34:M34"/>
    <mergeCell ref="L36:M36"/>
    <mergeCell ref="C36:D36"/>
    <mergeCell ref="D24:D26"/>
    <mergeCell ref="C32:D32"/>
    <mergeCell ref="C33:D33"/>
    <mergeCell ref="L26:M26"/>
    <mergeCell ref="C9:D9"/>
    <mergeCell ref="C17:D17"/>
    <mergeCell ref="C18:D18"/>
    <mergeCell ref="C21:D21"/>
    <mergeCell ref="C22:D22"/>
    <mergeCell ref="I5:K5"/>
    <mergeCell ref="I6:K6"/>
    <mergeCell ref="I7:K7"/>
    <mergeCell ref="I8:K8"/>
    <mergeCell ref="C5:E5"/>
    <mergeCell ref="C6:E6"/>
    <mergeCell ref="C8:E8"/>
    <mergeCell ref="C7:E7"/>
    <mergeCell ref="S31:AC31"/>
    <mergeCell ref="AE27:AG27"/>
    <mergeCell ref="S27:AC27"/>
    <mergeCell ref="M5:P5"/>
    <mergeCell ref="M6:P6"/>
    <mergeCell ref="M7:P7"/>
    <mergeCell ref="M8:P8"/>
    <mergeCell ref="L27:M27"/>
    <mergeCell ref="L28:M28"/>
  </mergeCells>
  <conditionalFormatting sqref="G27:L28">
    <cfRule type="expression" dxfId="48" priority="48" stopIfTrue="1">
      <formula>$C$35="FCA"</formula>
    </cfRule>
  </conditionalFormatting>
  <conditionalFormatting sqref="G27:M27">
    <cfRule type="expression" dxfId="47" priority="41" stopIfTrue="1">
      <formula>$C$35="DAP"</formula>
    </cfRule>
  </conditionalFormatting>
  <conditionalFormatting sqref="N11:N36">
    <cfRule type="expression" dxfId="46" priority="2">
      <formula>ISBLANK($C$28)</formula>
    </cfRule>
  </conditionalFormatting>
  <conditionalFormatting sqref="O11:O23">
    <cfRule type="expression" dxfId="45" priority="4">
      <formula>ISBLANK($C$27)</formula>
    </cfRule>
  </conditionalFormatting>
  <conditionalFormatting sqref="O24">
    <cfRule type="expression" dxfId="44" priority="1">
      <formula>ISBLANK($C$28)</formula>
    </cfRule>
  </conditionalFormatting>
  <conditionalFormatting sqref="O25:O36">
    <cfRule type="expression" dxfId="43" priority="7">
      <formula>ISBLANK($C$27)</formula>
    </cfRule>
  </conditionalFormatting>
  <conditionalFormatting sqref="P11:P36">
    <cfRule type="expression" dxfId="42" priority="5">
      <formula>ISBLANK($C$26)</formula>
    </cfRule>
  </conditionalFormatting>
  <dataValidations disablePrompts="1" count="5">
    <dataValidation type="list" allowBlank="1" showInputMessage="1" showErrorMessage="1" sqref="C26:C28" xr:uid="{00000000-0002-0000-0000-000000000000}">
      <formula1>listZulässigeAngebotswährungen</formula1>
    </dataValidation>
    <dataValidation type="list" allowBlank="1" showInputMessage="1" showErrorMessage="1" sqref="C35" xr:uid="{00000000-0002-0000-0000-000001000000}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 xr:uid="{00000000-0002-0000-0000-000002000000}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 xr:uid="{00000000-0002-0000-0000-000003000000}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 xr:uid="{00000000-0002-0000-0000-000004000000}">
      <formula1>3</formula1>
      <formula2>7</formula2>
    </dataValidation>
  </dataValidations>
  <hyperlinks>
    <hyperlink ref="O2" r:id="rId1" xr:uid="{00000000-0004-0000-0000-000000000000}"/>
    <hyperlink ref="C6" r:id="rId2" xr:uid="{19DD3C4C-234E-4ED0-BF6B-B5E9A5FC4CFC}"/>
  </hyperlinks>
  <pageMargins left="0.39370078740157483" right="0.39370078740157483" top="0.39370078740157483" bottom="0.39370078740157483" header="0.31496062992125984" footer="0.31496062992125984"/>
  <pageSetup paperSize="9" scale="69" orientation="landscape" r:id="rId3"/>
  <ignoredErrors>
    <ignoredError sqref="N26:O26 P35:P36 N34:P34 N35:O35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99Temp"/>
  <dimension ref="A1"/>
  <sheetViews>
    <sheetView workbookViewId="0">
      <selection activeCell="K37" sqref="K37"/>
    </sheetView>
  </sheetViews>
  <sheetFormatPr baseColWidth="10" defaultColWidth="11.44140625" defaultRowHeight="14.4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02Mat">
    <tabColor theme="6" tint="0.39997558519241921"/>
    <pageSetUpPr fitToPage="1"/>
  </sheetPr>
  <dimension ref="B1:AI43"/>
  <sheetViews>
    <sheetView showGridLines="0" showZeros="0" topLeftCell="A13" zoomScale="85" zoomScaleNormal="85" zoomScalePageLayoutView="70" workbookViewId="0">
      <selection activeCell="D16" sqref="D16"/>
    </sheetView>
  </sheetViews>
  <sheetFormatPr baseColWidth="10" defaultColWidth="11.44140625" defaultRowHeight="13.8" outlineLevelCol="1"/>
  <cols>
    <col min="1" max="1" width="1.44140625" style="91" customWidth="1"/>
    <col min="2" max="2" width="5.6640625" style="91" customWidth="1"/>
    <col min="3" max="3" width="25.6640625" style="91" customWidth="1"/>
    <col min="4" max="4" width="20.6640625" style="91" customWidth="1"/>
    <col min="5" max="6" width="10.6640625" style="91" customWidth="1"/>
    <col min="7" max="7" width="8.33203125" style="91" customWidth="1"/>
    <col min="8" max="8" width="5.6640625" style="91" customWidth="1"/>
    <col min="9" max="9" width="10.6640625" style="91" customWidth="1"/>
    <col min="10" max="10" width="5.6640625" style="91" customWidth="1"/>
    <col min="11" max="14" width="10.6640625" style="91" customWidth="1"/>
    <col min="15" max="15" width="8.33203125" style="91" customWidth="1"/>
    <col min="16" max="19" width="10.6640625" style="91" customWidth="1"/>
    <col min="20" max="20" width="5.6640625" style="91" customWidth="1"/>
    <col min="21" max="21" width="10.6640625" style="91" customWidth="1"/>
    <col min="22" max="22" width="5.6640625" style="91" customWidth="1"/>
    <col min="23" max="23" width="10.6640625" style="91" customWidth="1"/>
    <col min="24" max="24" width="2.6640625" style="91" customWidth="1"/>
    <col min="25" max="25" width="24.5546875" style="283" customWidth="1" outlineLevel="1"/>
    <col min="26" max="28" width="10.6640625" style="91" customWidth="1" outlineLevel="1"/>
    <col min="29" max="29" width="1.5546875" style="571" customWidth="1"/>
    <col min="30" max="33" width="10.6640625" style="91" customWidth="1"/>
    <col min="34" max="16384" width="11.44140625" style="91"/>
  </cols>
  <sheetData>
    <row r="1" spans="2:35" s="285" customFormat="1" ht="7.5" customHeight="1" thickBot="1">
      <c r="B1" s="285">
        <v>5</v>
      </c>
      <c r="C1" s="285">
        <v>12</v>
      </c>
      <c r="D1" s="285">
        <v>20</v>
      </c>
      <c r="E1" s="285">
        <v>10</v>
      </c>
      <c r="F1" s="285">
        <v>10</v>
      </c>
      <c r="G1" s="285">
        <v>7.5</v>
      </c>
      <c r="H1" s="285">
        <v>5</v>
      </c>
      <c r="I1" s="285">
        <v>10</v>
      </c>
      <c r="J1" s="285">
        <v>5</v>
      </c>
      <c r="K1" s="285">
        <v>10</v>
      </c>
      <c r="L1" s="285">
        <v>10</v>
      </c>
      <c r="M1" s="285">
        <v>10</v>
      </c>
      <c r="N1" s="285">
        <v>10</v>
      </c>
      <c r="O1" s="285">
        <v>7.5</v>
      </c>
      <c r="P1" s="285">
        <v>10</v>
      </c>
      <c r="Q1" s="285">
        <v>10</v>
      </c>
      <c r="R1" s="286">
        <v>10</v>
      </c>
      <c r="S1" s="286">
        <v>10</v>
      </c>
      <c r="T1" s="286">
        <v>5</v>
      </c>
      <c r="U1" s="286">
        <v>10</v>
      </c>
      <c r="V1" s="285">
        <v>5</v>
      </c>
      <c r="W1" s="285">
        <v>10</v>
      </c>
      <c r="X1" s="285">
        <v>2</v>
      </c>
      <c r="Y1" s="513">
        <v>10</v>
      </c>
      <c r="Z1" s="285">
        <v>10</v>
      </c>
      <c r="AA1" s="285">
        <v>10</v>
      </c>
      <c r="AB1" s="285">
        <v>10</v>
      </c>
      <c r="AC1" s="570">
        <v>2</v>
      </c>
      <c r="AD1" s="285">
        <v>10</v>
      </c>
      <c r="AE1" s="285">
        <v>10</v>
      </c>
      <c r="AF1" s="285">
        <v>10</v>
      </c>
      <c r="AG1" s="285">
        <v>10</v>
      </c>
      <c r="AI1" s="285">
        <f>SUM(D1:W1)</f>
        <v>185</v>
      </c>
    </row>
    <row r="2" spans="2:35" s="59" customFormat="1" ht="26.25" customHeight="1">
      <c r="B2" s="55" t="s">
        <v>1</v>
      </c>
      <c r="C2" s="60"/>
      <c r="D2" s="58"/>
      <c r="E2" s="56"/>
      <c r="F2" s="56"/>
      <c r="G2" s="55" t="s">
        <v>2</v>
      </c>
      <c r="H2" s="56"/>
      <c r="I2" s="56"/>
      <c r="J2" s="56"/>
      <c r="K2" s="56"/>
      <c r="L2" s="56"/>
      <c r="M2" s="56"/>
      <c r="N2" s="56"/>
      <c r="O2" s="56"/>
      <c r="P2" s="56"/>
      <c r="Q2" s="57" t="s">
        <v>651</v>
      </c>
      <c r="R2" s="54"/>
      <c r="S2" s="64"/>
      <c r="U2" s="654" t="s">
        <v>951</v>
      </c>
      <c r="V2" s="56"/>
      <c r="W2" s="66"/>
      <c r="Y2" s="282"/>
      <c r="AC2" s="570"/>
    </row>
    <row r="3" spans="2:35" s="59" customFormat="1" ht="17.399999999999999">
      <c r="B3" s="67" t="s">
        <v>500</v>
      </c>
      <c r="D3" s="68"/>
      <c r="E3" s="69"/>
      <c r="F3" s="69"/>
      <c r="G3" s="70" t="s">
        <v>945</v>
      </c>
      <c r="H3" s="71"/>
      <c r="I3" s="71"/>
      <c r="J3" s="69"/>
      <c r="K3" s="69"/>
      <c r="L3" s="69"/>
      <c r="M3" s="71"/>
      <c r="N3" s="71"/>
      <c r="O3" s="71"/>
      <c r="P3" s="71"/>
      <c r="Q3" s="72" t="s">
        <v>963</v>
      </c>
      <c r="R3" s="65"/>
      <c r="S3" s="71"/>
      <c r="T3" s="71"/>
      <c r="U3" s="71"/>
      <c r="V3" s="71"/>
      <c r="W3" s="73"/>
      <c r="Y3" s="282"/>
      <c r="AC3" s="570"/>
    </row>
    <row r="4" spans="2:35" s="59" customFormat="1" ht="14.4" thickBot="1">
      <c r="B4" s="824" t="str">
        <f>+Zusammenfassung!B4</f>
        <v>QAF Version 8.4_01_01 © BMW AG</v>
      </c>
      <c r="C4" s="825"/>
      <c r="D4" s="327"/>
      <c r="E4" s="74"/>
      <c r="F4" s="74"/>
      <c r="G4" s="811" t="s">
        <v>944</v>
      </c>
      <c r="H4" s="812"/>
      <c r="I4" s="812"/>
      <c r="J4" s="74"/>
      <c r="K4" s="74"/>
      <c r="L4" s="74"/>
      <c r="M4" s="75"/>
      <c r="N4" s="75"/>
      <c r="O4" s="75"/>
      <c r="P4" s="75"/>
      <c r="R4" s="75"/>
      <c r="S4" s="75"/>
      <c r="T4" s="75"/>
      <c r="U4" s="75"/>
      <c r="V4" s="75"/>
      <c r="W4" s="76"/>
      <c r="Y4" s="282"/>
      <c r="AC4" s="570"/>
    </row>
    <row r="5" spans="2:35" s="59" customFormat="1" ht="17.100000000000001" customHeight="1">
      <c r="B5" s="77" t="s">
        <v>53</v>
      </c>
      <c r="C5" s="61"/>
      <c r="D5" s="823" t="str">
        <f>Zusammenfassung!$C5</f>
        <v>Henry Sebold</v>
      </c>
      <c r="E5" s="814"/>
      <c r="F5" s="816"/>
      <c r="G5" s="77" t="s">
        <v>280</v>
      </c>
      <c r="H5" s="78"/>
      <c r="I5" s="78"/>
      <c r="J5" s="823" t="str">
        <f>Zusammenfassung!$I5</f>
        <v>HIB Trim Part Solutions GmbH</v>
      </c>
      <c r="K5" s="814"/>
      <c r="L5" s="814"/>
      <c r="M5" s="814"/>
      <c r="N5" s="814"/>
      <c r="O5" s="814"/>
      <c r="P5" s="79" t="s">
        <v>6</v>
      </c>
      <c r="Q5" s="80"/>
      <c r="R5" s="80"/>
      <c r="S5" s="813" t="str">
        <f>Zusammenfassung!$M5</f>
        <v>BFS_Alu_Mesh</v>
      </c>
      <c r="T5" s="814"/>
      <c r="U5" s="815"/>
      <c r="V5" s="814"/>
      <c r="W5" s="816"/>
      <c r="Y5" s="282"/>
      <c r="AC5" s="570"/>
    </row>
    <row r="6" spans="2:35" s="59" customFormat="1" ht="17.100000000000001" customHeight="1">
      <c r="B6" s="81" t="s">
        <v>7</v>
      </c>
      <c r="C6" s="62"/>
      <c r="D6" s="826" t="str">
        <f>HYPERLINK(CONCATENATE("mailto:",Zusammenfassung!C6),Zusammenfassung!C6)</f>
        <v>henry.sebold@nbhx-trim.com</v>
      </c>
      <c r="E6" s="827"/>
      <c r="F6" s="828"/>
      <c r="G6" s="82" t="s">
        <v>8</v>
      </c>
      <c r="H6" s="83"/>
      <c r="I6" s="83"/>
      <c r="J6" s="817">
        <f>Zusammenfassung!$I6</f>
        <v>14537310</v>
      </c>
      <c r="K6" s="818"/>
      <c r="L6" s="818"/>
      <c r="M6" s="818"/>
      <c r="N6" s="818"/>
      <c r="O6" s="818"/>
      <c r="P6" s="84" t="s">
        <v>9</v>
      </c>
      <c r="Q6" s="85"/>
      <c r="R6" s="85"/>
      <c r="S6" s="817" t="str">
        <f>Zusammenfassung!$M6</f>
        <v>1K + POM</v>
      </c>
      <c r="T6" s="818"/>
      <c r="U6" s="818"/>
      <c r="V6" s="818"/>
      <c r="W6" s="819"/>
      <c r="Y6" s="282"/>
      <c r="AC6" s="570"/>
    </row>
    <row r="7" spans="2:35" s="59" customFormat="1" ht="17.100000000000001" customHeight="1">
      <c r="B7" s="81" t="s">
        <v>10</v>
      </c>
      <c r="C7" s="62"/>
      <c r="D7" s="817" t="str">
        <f>Zusammenfassung!$C7</f>
        <v>+49 7251 722 427</v>
      </c>
      <c r="E7" s="818"/>
      <c r="F7" s="819"/>
      <c r="G7" s="82" t="s">
        <v>11</v>
      </c>
      <c r="H7" s="83"/>
      <c r="I7" s="83"/>
      <c r="J7" s="817" t="str">
        <f>Zusammenfassung!$I7</f>
        <v>U06ff.</v>
      </c>
      <c r="K7" s="818"/>
      <c r="L7" s="818"/>
      <c r="M7" s="818"/>
      <c r="N7" s="818"/>
      <c r="O7" s="818"/>
      <c r="P7" s="84" t="s">
        <v>12</v>
      </c>
      <c r="Q7" s="85"/>
      <c r="R7" s="85"/>
      <c r="S7" s="817">
        <f>Zusammenfassung!$M7</f>
        <v>0</v>
      </c>
      <c r="T7" s="818"/>
      <c r="U7" s="818"/>
      <c r="V7" s="818"/>
      <c r="W7" s="819"/>
      <c r="Y7" s="284"/>
      <c r="AC7" s="570"/>
    </row>
    <row r="8" spans="2:35" s="59" customFormat="1" ht="17.100000000000001" customHeight="1" thickBot="1">
      <c r="B8" s="86" t="s">
        <v>13</v>
      </c>
      <c r="C8" s="63"/>
      <c r="D8" s="829">
        <v>45169</v>
      </c>
      <c r="E8" s="821"/>
      <c r="F8" s="822"/>
      <c r="G8" s="87" t="s">
        <v>14</v>
      </c>
      <c r="H8" s="88"/>
      <c r="I8" s="88"/>
      <c r="J8" s="820">
        <f>Zusammenfassung!$I8</f>
        <v>9638717</v>
      </c>
      <c r="K8" s="821"/>
      <c r="L8" s="821"/>
      <c r="M8" s="821"/>
      <c r="N8" s="821"/>
      <c r="O8" s="821"/>
      <c r="P8" s="89" t="s">
        <v>15</v>
      </c>
      <c r="Q8" s="90"/>
      <c r="R8" s="90"/>
      <c r="S8" s="820">
        <f>Zusammenfassung!$M8</f>
        <v>0</v>
      </c>
      <c r="T8" s="821"/>
      <c r="U8" s="821"/>
      <c r="V8" s="821"/>
      <c r="W8" s="822"/>
      <c r="Y8" s="282"/>
      <c r="AC8" s="570"/>
    </row>
    <row r="9" spans="2:35" ht="12" customHeight="1" thickBot="1"/>
    <row r="10" spans="2:35" s="101" customFormat="1" ht="15" customHeight="1" thickBot="1">
      <c r="B10" s="92"/>
      <c r="C10" s="93"/>
      <c r="D10" s="93" t="s">
        <v>310</v>
      </c>
      <c r="E10" s="93"/>
      <c r="F10" s="94"/>
      <c r="G10" s="95"/>
      <c r="H10" s="93" t="s">
        <v>345</v>
      </c>
      <c r="I10" s="96"/>
      <c r="J10" s="97"/>
      <c r="K10" s="98"/>
      <c r="L10" s="98"/>
      <c r="M10" s="98"/>
      <c r="N10" s="98"/>
      <c r="O10" s="93"/>
      <c r="P10" s="93" t="s">
        <v>37</v>
      </c>
      <c r="Q10" s="98"/>
      <c r="R10" s="96"/>
      <c r="S10" s="96"/>
      <c r="T10" s="96"/>
      <c r="U10" s="96"/>
      <c r="V10" s="99"/>
      <c r="W10" s="100"/>
      <c r="Y10" s="288" t="s">
        <v>344</v>
      </c>
      <c r="Z10" s="292"/>
      <c r="AA10" s="292"/>
      <c r="AB10" s="293"/>
      <c r="AC10" s="572"/>
      <c r="AD10" s="102" t="s">
        <v>37</v>
      </c>
      <c r="AE10" s="99"/>
      <c r="AF10" s="99"/>
      <c r="AG10" s="103"/>
    </row>
    <row r="11" spans="2:35" s="117" customFormat="1" ht="145.5" customHeight="1" thickBot="1">
      <c r="B11" s="264" t="s">
        <v>418</v>
      </c>
      <c r="C11" s="166" t="s">
        <v>49</v>
      </c>
      <c r="D11" s="104" t="s">
        <v>397</v>
      </c>
      <c r="E11" s="105" t="s">
        <v>51</v>
      </c>
      <c r="F11" s="106" t="s">
        <v>50</v>
      </c>
      <c r="G11" s="265" t="s">
        <v>291</v>
      </c>
      <c r="H11" s="107" t="s">
        <v>842</v>
      </c>
      <c r="I11" s="663" t="s">
        <v>955</v>
      </c>
      <c r="J11" s="108" t="s">
        <v>841</v>
      </c>
      <c r="K11" s="109" t="s">
        <v>39</v>
      </c>
      <c r="L11" s="110" t="s">
        <v>341</v>
      </c>
      <c r="M11" s="104" t="s">
        <v>342</v>
      </c>
      <c r="N11" s="111" t="s">
        <v>343</v>
      </c>
      <c r="O11" s="112" t="s">
        <v>52</v>
      </c>
      <c r="P11" s="113" t="s">
        <v>387</v>
      </c>
      <c r="Q11" s="265" t="s">
        <v>318</v>
      </c>
      <c r="R11" s="104" t="s">
        <v>321</v>
      </c>
      <c r="S11" s="297" t="s">
        <v>956</v>
      </c>
      <c r="T11" s="115" t="s">
        <v>395</v>
      </c>
      <c r="U11" s="113" t="s">
        <v>319</v>
      </c>
      <c r="V11" s="116" t="s">
        <v>371</v>
      </c>
      <c r="W11" s="114" t="s">
        <v>405</v>
      </c>
      <c r="Y11" s="299" t="s">
        <v>854</v>
      </c>
      <c r="Z11" s="298" t="s">
        <v>853</v>
      </c>
      <c r="AA11" s="298" t="s">
        <v>856</v>
      </c>
      <c r="AB11" s="297" t="s">
        <v>857</v>
      </c>
      <c r="AC11" s="572"/>
      <c r="AD11" s="265" t="s">
        <v>338</v>
      </c>
      <c r="AE11" s="104" t="s">
        <v>339</v>
      </c>
      <c r="AF11" s="104" t="s">
        <v>340</v>
      </c>
      <c r="AG11" s="114" t="s">
        <v>322</v>
      </c>
    </row>
    <row r="12" spans="2:35" s="118" customFormat="1" ht="25.5" hidden="1" customHeight="1" thickBot="1">
      <c r="B12" s="637"/>
      <c r="C12" s="638"/>
      <c r="D12" s="639"/>
      <c r="E12" s="638"/>
      <c r="F12" s="638"/>
      <c r="G12" s="640"/>
      <c r="H12" s="641"/>
      <c r="I12" s="642"/>
      <c r="J12" s="643"/>
      <c r="K12" s="644"/>
      <c r="L12" s="644"/>
      <c r="M12" s="644"/>
      <c r="N12" s="644"/>
      <c r="O12" s="645"/>
      <c r="P12" s="631">
        <f t="shared" ref="P12:P34" si="0">IF(G12=(Prämie),I12*K12,IF(G12=(Rohstoff_Risiko),(I12*K12+L12+M12+N12)*(1+O12)+(O12*AA12*Z12),(I12*K12+L12+M12+N12)*(1+O12)+(O12*AA12)))</f>
        <v>0</v>
      </c>
      <c r="Q12" s="646"/>
      <c r="R12" s="647"/>
      <c r="S12" s="642"/>
      <c r="T12" s="648"/>
      <c r="U12" s="622">
        <f t="shared" ref="U12:U34" si="1">IF(OR(G12=(Kaufteil), G12=(Rohstoff_Risiko)), P12*T12, IF(G12=(Prämie),P12*R12*T12,(P12*Q12-S12)*T12))</f>
        <v>0</v>
      </c>
      <c r="V12" s="649"/>
      <c r="W12" s="622">
        <f t="shared" ref="W12:W34" si="2">IF(G12=(Prämie), 0, U12*(1/(1-V12)-1))</f>
        <v>0</v>
      </c>
      <c r="Y12" s="500"/>
      <c r="Z12" s="501"/>
      <c r="AA12" s="494"/>
      <c r="AB12" s="372">
        <f>IF(AND(NOT(AC12="x"),Y12&lt;&gt;""), Z12*AA12, 0)</f>
        <v>0</v>
      </c>
      <c r="AC12" s="571" t="str">
        <f t="shared" ref="AC12:AC34" si="3">IF(Y12&lt;&gt;"",VLOOKUP(Y12,(Rohstoffe_Materialblatt),3,FALSE),"0")</f>
        <v>0</v>
      </c>
      <c r="AD12" s="505">
        <f>IF($G12="Prämie (kg)", 0, IF($G12="Stück (Kaufteil)",$L12*$T12, $L12*$Q12*$T12))</f>
        <v>0</v>
      </c>
      <c r="AE12" s="506">
        <f>IF($G12="Prämie (kg)", 0, IF($G12="Stück (Kaufteil)",$M12*$T12, $M12*$Q12*$T12))</f>
        <v>0</v>
      </c>
      <c r="AF12" s="506">
        <f>IF($G12="Prämie (kg)", 0, IF($G12="Stück (Kaufteil)",$N12*$T12, $N12*$Q12*$T12))</f>
        <v>0</v>
      </c>
      <c r="AG12" s="502">
        <f>IF($G12="Prämie (kg)", 0, IF($G12="Stück (Kaufteil)", (I12*K12+L12+M12+N12)*O12*T12, (I12*K12+L12+M12+N12)*O12*Q12*T12))</f>
        <v>0</v>
      </c>
    </row>
    <row r="13" spans="2:35" s="120" customFormat="1" ht="26.1" customHeight="1">
      <c r="B13" s="623"/>
      <c r="C13" s="624"/>
      <c r="D13" s="624"/>
      <c r="E13" s="625"/>
      <c r="F13" s="626"/>
      <c r="G13" s="627"/>
      <c r="H13" s="628"/>
      <c r="I13" s="626"/>
      <c r="J13" s="629"/>
      <c r="K13" s="630"/>
      <c r="L13" s="630"/>
      <c r="M13" s="630"/>
      <c r="N13" s="630"/>
      <c r="O13" s="677">
        <v>0.04</v>
      </c>
      <c r="P13" s="631">
        <f t="shared" si="0"/>
        <v>0</v>
      </c>
      <c r="Q13" s="632"/>
      <c r="R13" s="633"/>
      <c r="S13" s="634"/>
      <c r="T13" s="635"/>
      <c r="U13" s="372">
        <f t="shared" si="1"/>
        <v>0</v>
      </c>
      <c r="V13" s="636"/>
      <c r="W13" s="372">
        <f t="shared" si="2"/>
        <v>0</v>
      </c>
      <c r="X13" s="539"/>
      <c r="Y13" s="540"/>
      <c r="Z13" s="561"/>
      <c r="AA13" s="383"/>
      <c r="AB13" s="372">
        <f t="shared" ref="AB13:AB34" si="4">IF(AND(NOT(AC13="x"),Y13&lt;&gt;""), Z13*AA13, 0)</f>
        <v>0</v>
      </c>
      <c r="AC13" s="571" t="str">
        <f t="shared" si="3"/>
        <v>0</v>
      </c>
      <c r="AD13" s="392">
        <f t="shared" ref="AD13:AD34" si="5">IF($G13=(Prämie), 0, IF($G13=(Kaufteil),$L13*$T13,IF($G13=(Rohstoff_Risiko),$L13*$T13, $L13*$Q13*$T13)))</f>
        <v>0</v>
      </c>
      <c r="AE13" s="393">
        <f t="shared" ref="AE13:AE34" si="6">IF($G13=(Prämie), 0, IF($G13=(Kaufteil),$M13*$T13,IF($G13=(Rohstoff_Risiko),$M13*$T13,$M13*$Q13*$T13)))</f>
        <v>0</v>
      </c>
      <c r="AF13" s="393">
        <f t="shared" ref="AF13:AF34" si="7">IF($G13=(Prämie), 0, IF($G13=(Kaufteil),$N13*$T13, IF($G13=(Rohstoff_Risiko),$N13*$T13, $N13*$Q13*$T13)))</f>
        <v>0</v>
      </c>
      <c r="AG13" s="371">
        <f t="shared" ref="AG13:AG34" si="8">IF($G13=(Prämie), 0, IF($G13=(Kaufteil), (I13*K13+L13+M13+N13)*O13*T13,IF($G13=(Rohstoff_Risiko), (I13*K13+L13+M13+N13)*O13*T13,(I13*K13+L13+M13+N13)*O13*Q13*T13)))</f>
        <v>0</v>
      </c>
    </row>
    <row r="14" spans="2:35" s="120" customFormat="1" ht="26.1" customHeight="1">
      <c r="B14" s="361"/>
      <c r="C14" s="362"/>
      <c r="D14" s="362" t="s">
        <v>980</v>
      </c>
      <c r="E14" s="363"/>
      <c r="F14" s="366"/>
      <c r="G14" s="364" t="s">
        <v>366</v>
      </c>
      <c r="H14" s="365" t="s">
        <v>45</v>
      </c>
      <c r="I14" s="377">
        <f>3.9816-1.3749</f>
        <v>2.6067</v>
      </c>
      <c r="J14" s="367" t="s">
        <v>45</v>
      </c>
      <c r="K14" s="368">
        <v>1</v>
      </c>
      <c r="L14" s="368"/>
      <c r="M14" s="368"/>
      <c r="N14" s="368"/>
      <c r="O14" s="369">
        <f>$O$13</f>
        <v>0.04</v>
      </c>
      <c r="P14" s="631">
        <f t="shared" si="0"/>
        <v>2.7966656000000003</v>
      </c>
      <c r="Q14" s="375">
        <v>0.34499999999999997</v>
      </c>
      <c r="R14" s="376"/>
      <c r="S14" s="377"/>
      <c r="T14" s="378">
        <v>1</v>
      </c>
      <c r="U14" s="372">
        <f t="shared" si="1"/>
        <v>0.96484963200000007</v>
      </c>
      <c r="V14" s="379">
        <v>0.14000000000000001</v>
      </c>
      <c r="W14" s="372">
        <f t="shared" si="2"/>
        <v>0.15706854474418613</v>
      </c>
      <c r="Y14" s="382" t="s">
        <v>741</v>
      </c>
      <c r="Z14" s="561">
        <f>Q14*0.7</f>
        <v>0.24149999999999996</v>
      </c>
      <c r="AA14" s="383">
        <v>2.1424400000000001</v>
      </c>
      <c r="AB14" s="372">
        <f>Z14*AA14</f>
        <v>0.51739925999999992</v>
      </c>
      <c r="AC14" s="571" t="str">
        <f t="shared" si="3"/>
        <v>x</v>
      </c>
      <c r="AD14" s="385">
        <f t="shared" si="5"/>
        <v>0</v>
      </c>
      <c r="AE14" s="386">
        <f t="shared" si="6"/>
        <v>0</v>
      </c>
      <c r="AF14" s="386">
        <f t="shared" si="7"/>
        <v>0</v>
      </c>
      <c r="AG14" s="384">
        <f t="shared" si="8"/>
        <v>3.5972459999999998E-2</v>
      </c>
    </row>
    <row r="15" spans="2:35" s="120" customFormat="1" ht="26.1" customHeight="1">
      <c r="B15" s="361"/>
      <c r="C15" s="362"/>
      <c r="D15" s="362" t="s">
        <v>1070</v>
      </c>
      <c r="E15" s="363"/>
      <c r="F15" s="366"/>
      <c r="G15" s="364" t="s">
        <v>335</v>
      </c>
      <c r="H15" s="365" t="s">
        <v>45</v>
      </c>
      <c r="I15" s="697">
        <f>(7.84/3*4)*1.1+1</f>
        <v>12.498666666666667</v>
      </c>
      <c r="J15" s="367" t="s">
        <v>45</v>
      </c>
      <c r="K15" s="368">
        <v>1</v>
      </c>
      <c r="L15" s="368"/>
      <c r="M15" s="368"/>
      <c r="N15" s="368">
        <v>0.15679999999999999</v>
      </c>
      <c r="O15" s="369">
        <f t="shared" ref="O15:O21" si="9">$O$13</f>
        <v>0.04</v>
      </c>
      <c r="P15" s="631">
        <f t="shared" si="0"/>
        <v>13.161685333333335</v>
      </c>
      <c r="Q15" s="375"/>
      <c r="R15" s="376"/>
      <c r="S15" s="377"/>
      <c r="T15" s="378">
        <v>1</v>
      </c>
      <c r="U15" s="372">
        <f t="shared" si="1"/>
        <v>13.161685333333335</v>
      </c>
      <c r="V15" s="379">
        <v>0.374</v>
      </c>
      <c r="W15" s="372">
        <f t="shared" si="2"/>
        <v>7.8633711096911627</v>
      </c>
      <c r="Y15" s="382"/>
      <c r="Z15" s="561"/>
      <c r="AA15" s="383"/>
      <c r="AB15" s="372">
        <f t="shared" si="4"/>
        <v>0</v>
      </c>
      <c r="AC15" s="571" t="str">
        <f t="shared" si="3"/>
        <v>0</v>
      </c>
      <c r="AD15" s="385">
        <f t="shared" si="5"/>
        <v>0</v>
      </c>
      <c r="AE15" s="386">
        <f t="shared" si="6"/>
        <v>0</v>
      </c>
      <c r="AF15" s="386">
        <f t="shared" si="7"/>
        <v>0.15679999999999999</v>
      </c>
      <c r="AG15" s="384">
        <f t="shared" si="8"/>
        <v>0.50621866666666671</v>
      </c>
    </row>
    <row r="16" spans="2:35" s="120" customFormat="1" ht="26.1" customHeight="1">
      <c r="B16" s="361"/>
      <c r="C16" s="680"/>
      <c r="D16" s="687" t="s">
        <v>1035</v>
      </c>
      <c r="E16" s="688"/>
      <c r="F16" s="686"/>
      <c r="G16" s="689" t="s">
        <v>456</v>
      </c>
      <c r="H16" s="690" t="s">
        <v>45</v>
      </c>
      <c r="I16" s="697">
        <v>2.75</v>
      </c>
      <c r="J16" s="691" t="s">
        <v>45</v>
      </c>
      <c r="K16" s="692">
        <v>1</v>
      </c>
      <c r="L16" s="692"/>
      <c r="M16" s="692"/>
      <c r="N16" s="692"/>
      <c r="O16" s="693">
        <f t="shared" si="9"/>
        <v>0.04</v>
      </c>
      <c r="P16" s="694">
        <f t="shared" ref="P16" si="10">IF(G16=(Prämie),I16*K16,IF(G16=(Rohstoff_Risiko),(I16*K16+L16+M16+N16)*(1+O16)+(O16*AA16*Z16),(I16*K16+L16+M16+N16)*(1+O16)+(O16*AA16)))</f>
        <v>2.8600000000000003</v>
      </c>
      <c r="Q16" s="695">
        <v>0.24</v>
      </c>
      <c r="R16" s="696"/>
      <c r="S16" s="697"/>
      <c r="T16" s="696">
        <v>1</v>
      </c>
      <c r="U16" s="698">
        <f t="shared" ref="U16" si="11">IF(OR(G16=(Kaufteil), G16=(Rohstoff_Risiko)), P16*T16, IF(G16=(Prämie),P16*R16*T16,(P16*Q16-S16)*T16))</f>
        <v>0.68640000000000001</v>
      </c>
      <c r="V16" s="699">
        <f>V15</f>
        <v>0.374</v>
      </c>
      <c r="W16" s="698">
        <f t="shared" ref="W16" si="12">IF(G16=(Prämie), 0, U16*(1/(1-V16)-1))</f>
        <v>0.41008562300319495</v>
      </c>
      <c r="Y16" s="382"/>
      <c r="Z16" s="561"/>
      <c r="AA16" s="383"/>
      <c r="AB16" s="372"/>
      <c r="AC16" s="571"/>
      <c r="AD16" s="385"/>
      <c r="AE16" s="386"/>
      <c r="AF16" s="386"/>
      <c r="AG16" s="384"/>
    </row>
    <row r="17" spans="2:33" s="120" customFormat="1" ht="26.1" customHeight="1">
      <c r="B17" s="361"/>
      <c r="C17" s="362"/>
      <c r="D17" s="362" t="s">
        <v>1000</v>
      </c>
      <c r="E17" s="363"/>
      <c r="F17" s="366"/>
      <c r="G17" s="364" t="s">
        <v>335</v>
      </c>
      <c r="H17" s="365" t="s">
        <v>45</v>
      </c>
      <c r="I17" s="377">
        <v>6.95</v>
      </c>
      <c r="J17" s="367" t="s">
        <v>45</v>
      </c>
      <c r="K17" s="368">
        <v>1</v>
      </c>
      <c r="L17" s="368"/>
      <c r="M17" s="368"/>
      <c r="N17" s="368"/>
      <c r="O17" s="369">
        <f t="shared" si="9"/>
        <v>0.04</v>
      </c>
      <c r="P17" s="631">
        <f t="shared" si="0"/>
        <v>7.2280000000000006</v>
      </c>
      <c r="Q17" s="375"/>
      <c r="R17" s="376"/>
      <c r="S17" s="377"/>
      <c r="T17" s="378">
        <v>1</v>
      </c>
      <c r="U17" s="372">
        <f t="shared" si="1"/>
        <v>7.2280000000000006</v>
      </c>
      <c r="V17" s="379">
        <v>0.02</v>
      </c>
      <c r="W17" s="372">
        <f t="shared" si="2"/>
        <v>0.14751020408163282</v>
      </c>
      <c r="Y17" s="382"/>
      <c r="Z17" s="561"/>
      <c r="AA17" s="383"/>
      <c r="AB17" s="372">
        <f t="shared" si="4"/>
        <v>0</v>
      </c>
      <c r="AC17" s="571" t="str">
        <f t="shared" si="3"/>
        <v>0</v>
      </c>
      <c r="AD17" s="385">
        <f t="shared" si="5"/>
        <v>0</v>
      </c>
      <c r="AE17" s="386">
        <f t="shared" si="6"/>
        <v>0</v>
      </c>
      <c r="AF17" s="386">
        <f t="shared" si="7"/>
        <v>0</v>
      </c>
      <c r="AG17" s="384">
        <f t="shared" si="8"/>
        <v>0.27800000000000002</v>
      </c>
    </row>
    <row r="18" spans="2:33" s="120" customFormat="1" ht="26.1" customHeight="1">
      <c r="B18" s="361"/>
      <c r="C18" s="362"/>
      <c r="D18" s="362" t="s">
        <v>1001</v>
      </c>
      <c r="E18" s="363"/>
      <c r="F18" s="366"/>
      <c r="G18" s="364" t="s">
        <v>335</v>
      </c>
      <c r="H18" s="628" t="s">
        <v>45</v>
      </c>
      <c r="I18" s="377">
        <f>2.45+0.12</f>
        <v>2.5700000000000003</v>
      </c>
      <c r="J18" s="629" t="s">
        <v>45</v>
      </c>
      <c r="K18" s="630">
        <v>1</v>
      </c>
      <c r="L18" s="630"/>
      <c r="M18" s="630">
        <v>3.6749999999999998E-2</v>
      </c>
      <c r="N18" s="630"/>
      <c r="O18" s="369">
        <f t="shared" si="9"/>
        <v>0.04</v>
      </c>
      <c r="P18" s="631">
        <f t="shared" si="0"/>
        <v>2.7110200000000004</v>
      </c>
      <c r="Q18" s="375"/>
      <c r="R18" s="378"/>
      <c r="S18" s="377"/>
      <c r="T18" s="378">
        <v>1</v>
      </c>
      <c r="U18" s="372">
        <f t="shared" si="1"/>
        <v>2.7110200000000004</v>
      </c>
      <c r="V18" s="379">
        <v>0.02</v>
      </c>
      <c r="W18" s="372">
        <f t="shared" si="2"/>
        <v>5.5326938775510273E-2</v>
      </c>
      <c r="Y18" s="382"/>
      <c r="Z18" s="562"/>
      <c r="AA18" s="383"/>
      <c r="AB18" s="372">
        <f t="shared" si="4"/>
        <v>0</v>
      </c>
      <c r="AC18" s="571" t="str">
        <f t="shared" si="3"/>
        <v>0</v>
      </c>
      <c r="AD18" s="385">
        <f t="shared" si="5"/>
        <v>0</v>
      </c>
      <c r="AE18" s="386">
        <f t="shared" si="6"/>
        <v>3.6749999999999998E-2</v>
      </c>
      <c r="AF18" s="386">
        <f t="shared" si="7"/>
        <v>0</v>
      </c>
      <c r="AG18" s="384">
        <f t="shared" si="8"/>
        <v>0.10427000000000002</v>
      </c>
    </row>
    <row r="19" spans="2:33" s="120" customFormat="1" ht="26.1" customHeight="1">
      <c r="B19" s="361"/>
      <c r="C19" s="362"/>
      <c r="D19" s="362" t="s">
        <v>1002</v>
      </c>
      <c r="E19" s="363"/>
      <c r="F19" s="366"/>
      <c r="G19" s="364" t="s">
        <v>366</v>
      </c>
      <c r="H19" s="365" t="s">
        <v>45</v>
      </c>
      <c r="I19" s="377">
        <f>2.72-1.3749</f>
        <v>1.3451000000000002</v>
      </c>
      <c r="J19" s="367" t="s">
        <v>45</v>
      </c>
      <c r="K19" s="368">
        <v>1</v>
      </c>
      <c r="L19" s="368"/>
      <c r="M19" s="368"/>
      <c r="N19" s="368"/>
      <c r="O19" s="369">
        <f t="shared" si="9"/>
        <v>0.04</v>
      </c>
      <c r="P19" s="631">
        <f t="shared" si="0"/>
        <v>1.4846016000000002</v>
      </c>
      <c r="Q19" s="375">
        <v>0.215</v>
      </c>
      <c r="R19" s="378"/>
      <c r="S19" s="377"/>
      <c r="T19" s="378">
        <v>1</v>
      </c>
      <c r="U19" s="372">
        <f t="shared" si="1"/>
        <v>0.31918934400000004</v>
      </c>
      <c r="V19" s="743">
        <f>2%*0+4%</f>
        <v>0.04</v>
      </c>
      <c r="W19" s="372">
        <f t="shared" si="2"/>
        <v>1.3299556000000025E-2</v>
      </c>
      <c r="Y19" s="382" t="s">
        <v>741</v>
      </c>
      <c r="Z19" s="562">
        <f>Q19</f>
        <v>0.215</v>
      </c>
      <c r="AA19" s="383">
        <v>2.1424400000000001</v>
      </c>
      <c r="AB19" s="372">
        <f>Z19*AA19</f>
        <v>0.4606246</v>
      </c>
      <c r="AC19" s="571" t="str">
        <f t="shared" si="3"/>
        <v>x</v>
      </c>
      <c r="AD19" s="385">
        <f t="shared" si="5"/>
        <v>0</v>
      </c>
      <c r="AE19" s="386">
        <f t="shared" si="6"/>
        <v>0</v>
      </c>
      <c r="AF19" s="386">
        <f t="shared" si="7"/>
        <v>0</v>
      </c>
      <c r="AG19" s="384">
        <f t="shared" si="8"/>
        <v>1.1567860000000003E-2</v>
      </c>
    </row>
    <row r="20" spans="2:33" s="120" customFormat="1" ht="26.1" customHeight="1">
      <c r="B20" s="361"/>
      <c r="C20" s="362"/>
      <c r="D20" s="362" t="s">
        <v>1003</v>
      </c>
      <c r="E20" s="363"/>
      <c r="F20" s="363"/>
      <c r="G20" s="364" t="s">
        <v>366</v>
      </c>
      <c r="H20" s="365" t="s">
        <v>45</v>
      </c>
      <c r="I20" s="377">
        <f>2.72-1.3749</f>
        <v>1.3451000000000002</v>
      </c>
      <c r="J20" s="367" t="s">
        <v>45</v>
      </c>
      <c r="K20" s="368">
        <v>1</v>
      </c>
      <c r="L20" s="368"/>
      <c r="M20" s="368"/>
      <c r="N20" s="368"/>
      <c r="O20" s="369">
        <f t="shared" si="9"/>
        <v>0.04</v>
      </c>
      <c r="P20" s="631">
        <f t="shared" si="0"/>
        <v>1.4846016000000002</v>
      </c>
      <c r="Q20" s="375">
        <v>0.14399999999999999</v>
      </c>
      <c r="R20" s="378"/>
      <c r="S20" s="377"/>
      <c r="T20" s="378">
        <v>1</v>
      </c>
      <c r="U20" s="372">
        <f t="shared" si="1"/>
        <v>0.21378263040000001</v>
      </c>
      <c r="V20" s="743">
        <f>2%*0+4%</f>
        <v>0.04</v>
      </c>
      <c r="W20" s="372">
        <f t="shared" si="2"/>
        <v>8.9076096000000153E-3</v>
      </c>
      <c r="Y20" s="382" t="s">
        <v>741</v>
      </c>
      <c r="Z20" s="562">
        <f>Q20</f>
        <v>0.14399999999999999</v>
      </c>
      <c r="AA20" s="383">
        <v>2.1424400000000001</v>
      </c>
      <c r="AB20" s="372">
        <f>Z20*AA20</f>
        <v>0.30851136000000001</v>
      </c>
      <c r="AC20" s="571" t="str">
        <f t="shared" si="3"/>
        <v>x</v>
      </c>
      <c r="AD20" s="385">
        <f t="shared" si="5"/>
        <v>0</v>
      </c>
      <c r="AE20" s="386">
        <f t="shared" si="6"/>
        <v>0</v>
      </c>
      <c r="AF20" s="386">
        <f t="shared" si="7"/>
        <v>0</v>
      </c>
      <c r="AG20" s="384">
        <f t="shared" si="8"/>
        <v>7.7477760000000014E-3</v>
      </c>
    </row>
    <row r="21" spans="2:33" s="120" customFormat="1" ht="26.1" customHeight="1">
      <c r="B21" s="361"/>
      <c r="C21" s="362"/>
      <c r="D21" s="370" t="s">
        <v>971</v>
      </c>
      <c r="E21" s="363"/>
      <c r="F21" s="363"/>
      <c r="G21" s="364" t="s">
        <v>335</v>
      </c>
      <c r="H21" s="365" t="s">
        <v>45</v>
      </c>
      <c r="I21" s="377">
        <v>0.02</v>
      </c>
      <c r="J21" s="367" t="s">
        <v>45</v>
      </c>
      <c r="K21" s="368">
        <v>1</v>
      </c>
      <c r="L21" s="368"/>
      <c r="M21" s="368"/>
      <c r="N21" s="368"/>
      <c r="O21" s="369">
        <f t="shared" si="9"/>
        <v>0.04</v>
      </c>
      <c r="P21" s="631">
        <f t="shared" si="0"/>
        <v>2.0800000000000003E-2</v>
      </c>
      <c r="Q21" s="375"/>
      <c r="R21" s="378"/>
      <c r="S21" s="377"/>
      <c r="T21" s="378">
        <v>1</v>
      </c>
      <c r="U21" s="372">
        <f t="shared" si="1"/>
        <v>2.0800000000000003E-2</v>
      </c>
      <c r="V21" s="379">
        <v>0.02</v>
      </c>
      <c r="W21" s="372">
        <f t="shared" si="2"/>
        <v>4.244897959183679E-4</v>
      </c>
      <c r="Y21" s="382"/>
      <c r="Z21" s="562"/>
      <c r="AA21" s="383"/>
      <c r="AB21" s="372">
        <f t="shared" si="4"/>
        <v>0</v>
      </c>
      <c r="AC21" s="571" t="str">
        <f t="shared" si="3"/>
        <v>0</v>
      </c>
      <c r="AD21" s="385">
        <f t="shared" si="5"/>
        <v>0</v>
      </c>
      <c r="AE21" s="386">
        <f t="shared" si="6"/>
        <v>0</v>
      </c>
      <c r="AF21" s="386">
        <f t="shared" si="7"/>
        <v>0</v>
      </c>
      <c r="AG21" s="384">
        <f t="shared" si="8"/>
        <v>8.0000000000000004E-4</v>
      </c>
    </row>
    <row r="22" spans="2:33" s="120" customFormat="1" ht="26.1" customHeight="1">
      <c r="B22" s="361"/>
      <c r="C22" s="362"/>
      <c r="D22" s="362" t="s">
        <v>1029</v>
      </c>
      <c r="E22" s="363"/>
      <c r="F22" s="363"/>
      <c r="G22" s="364" t="s">
        <v>335</v>
      </c>
      <c r="H22" s="365" t="s">
        <v>45</v>
      </c>
      <c r="I22" s="377">
        <v>1.4999999999999999E-2</v>
      </c>
      <c r="J22" s="367" t="s">
        <v>45</v>
      </c>
      <c r="K22" s="368">
        <v>1</v>
      </c>
      <c r="L22" s="368"/>
      <c r="M22" s="368"/>
      <c r="N22" s="368"/>
      <c r="O22" s="369">
        <v>0.04</v>
      </c>
      <c r="P22" s="631">
        <f t="shared" si="0"/>
        <v>1.5599999999999999E-2</v>
      </c>
      <c r="Q22" s="375"/>
      <c r="R22" s="376"/>
      <c r="S22" s="377"/>
      <c r="T22" s="378">
        <v>7</v>
      </c>
      <c r="U22" s="372">
        <f t="shared" si="1"/>
        <v>0.10919999999999999</v>
      </c>
      <c r="V22" s="379">
        <v>0.02</v>
      </c>
      <c r="W22" s="372">
        <f t="shared" si="2"/>
        <v>2.2285714285714309E-3</v>
      </c>
      <c r="Y22" s="382"/>
      <c r="Z22" s="561"/>
      <c r="AA22" s="383"/>
      <c r="AB22" s="372">
        <f t="shared" si="4"/>
        <v>0</v>
      </c>
      <c r="AC22" s="571" t="str">
        <f t="shared" si="3"/>
        <v>0</v>
      </c>
      <c r="AD22" s="385">
        <f t="shared" si="5"/>
        <v>0</v>
      </c>
      <c r="AE22" s="386">
        <f t="shared" si="6"/>
        <v>0</v>
      </c>
      <c r="AF22" s="386">
        <f t="shared" si="7"/>
        <v>0</v>
      </c>
      <c r="AG22" s="384">
        <f t="shared" si="8"/>
        <v>4.1999999999999997E-3</v>
      </c>
    </row>
    <row r="23" spans="2:33" s="120" customFormat="1" ht="26.1" customHeight="1">
      <c r="B23" s="361"/>
      <c r="C23" s="362"/>
      <c r="D23" s="362"/>
      <c r="E23" s="363"/>
      <c r="F23" s="363"/>
      <c r="G23" s="364"/>
      <c r="H23" s="365"/>
      <c r="I23" s="377"/>
      <c r="J23" s="367"/>
      <c r="K23" s="368"/>
      <c r="L23" s="368"/>
      <c r="M23" s="368"/>
      <c r="N23" s="368"/>
      <c r="O23" s="369"/>
      <c r="P23" s="631">
        <f t="shared" si="0"/>
        <v>0</v>
      </c>
      <c r="Q23" s="375"/>
      <c r="R23" s="376"/>
      <c r="S23" s="377"/>
      <c r="T23" s="378"/>
      <c r="U23" s="372">
        <f t="shared" si="1"/>
        <v>0</v>
      </c>
      <c r="V23" s="379"/>
      <c r="W23" s="372">
        <f t="shared" si="2"/>
        <v>0</v>
      </c>
      <c r="Y23" s="382"/>
      <c r="Z23" s="561"/>
      <c r="AA23" s="383"/>
      <c r="AB23" s="372">
        <f t="shared" si="4"/>
        <v>0</v>
      </c>
      <c r="AC23" s="571" t="str">
        <f t="shared" si="3"/>
        <v>0</v>
      </c>
      <c r="AD23" s="385">
        <f t="shared" si="5"/>
        <v>0</v>
      </c>
      <c r="AE23" s="386">
        <f t="shared" si="6"/>
        <v>0</v>
      </c>
      <c r="AF23" s="386">
        <f t="shared" si="7"/>
        <v>0</v>
      </c>
      <c r="AG23" s="384">
        <f t="shared" si="8"/>
        <v>0</v>
      </c>
    </row>
    <row r="24" spans="2:33" s="120" customFormat="1" ht="26.1" customHeight="1">
      <c r="B24" s="361"/>
      <c r="C24" s="362"/>
      <c r="D24" s="687" t="s">
        <v>1038</v>
      </c>
      <c r="E24" s="688"/>
      <c r="F24" s="688"/>
      <c r="G24" s="689" t="s">
        <v>335</v>
      </c>
      <c r="H24" s="690" t="s">
        <v>45</v>
      </c>
      <c r="I24" s="697">
        <v>7.6200000000000004E-2</v>
      </c>
      <c r="J24" s="691" t="s">
        <v>45</v>
      </c>
      <c r="K24" s="692">
        <v>1</v>
      </c>
      <c r="L24" s="692"/>
      <c r="M24" s="692"/>
      <c r="N24" s="692"/>
      <c r="O24" s="700">
        <v>0.04</v>
      </c>
      <c r="P24" s="694">
        <f t="shared" ref="P24" si="13">IF(G24=(Prämie),I24*K24,IF(G24=(Rohstoff_Risiko),(I24*K24+L24+M24+N24)*(1+O24)+(O24*AA24*Z24),(I24*K24+L24+M24+N24)*(1+O24)+(O24*AA24)))</f>
        <v>7.9248000000000013E-2</v>
      </c>
      <c r="Q24" s="701"/>
      <c r="R24" s="696"/>
      <c r="S24" s="697"/>
      <c r="T24" s="696">
        <v>1</v>
      </c>
      <c r="U24" s="372">
        <f t="shared" ref="U24:U25" si="14">IF(OR(G24=(Kaufteil), G24=(Rohstoff_Risiko)), P24*T24, IF(G24=(Prämie),P24*R24*T24,(P24*Q24-S24)*T24))</f>
        <v>7.9248000000000013E-2</v>
      </c>
      <c r="V24" s="379">
        <v>0.02</v>
      </c>
      <c r="W24" s="372">
        <f t="shared" ref="W24:W25" si="15">IF(G24=(Prämie), 0, U24*(1/(1-V24)-1))</f>
        <v>1.6173061224489817E-3</v>
      </c>
      <c r="Y24" s="382"/>
      <c r="Z24" s="561"/>
      <c r="AA24" s="383"/>
      <c r="AB24" s="372">
        <f t="shared" si="4"/>
        <v>0</v>
      </c>
      <c r="AC24" s="571" t="str">
        <f t="shared" si="3"/>
        <v>0</v>
      </c>
      <c r="AD24" s="385">
        <f t="shared" si="5"/>
        <v>0</v>
      </c>
      <c r="AE24" s="386">
        <f t="shared" si="6"/>
        <v>0</v>
      </c>
      <c r="AF24" s="386">
        <f t="shared" si="7"/>
        <v>0</v>
      </c>
      <c r="AG24" s="384">
        <f t="shared" si="8"/>
        <v>3.0480000000000004E-3</v>
      </c>
    </row>
    <row r="25" spans="2:33" s="120" customFormat="1" ht="26.1" customHeight="1">
      <c r="B25" s="361"/>
      <c r="C25" s="362"/>
      <c r="D25" s="687" t="s">
        <v>1039</v>
      </c>
      <c r="E25" s="688"/>
      <c r="F25" s="688"/>
      <c r="G25" s="689" t="s">
        <v>335</v>
      </c>
      <c r="H25" s="690" t="s">
        <v>45</v>
      </c>
      <c r="I25" s="697">
        <v>4.1529999999999997E-2</v>
      </c>
      <c r="J25" s="691" t="s">
        <v>45</v>
      </c>
      <c r="K25" s="692">
        <v>1</v>
      </c>
      <c r="L25" s="692"/>
      <c r="M25" s="692"/>
      <c r="N25" s="692"/>
      <c r="O25" s="700">
        <v>0.04</v>
      </c>
      <c r="P25" s="694">
        <f t="shared" ref="P25" si="16">IF(G25=(Prämie),I25*K25,IF(G25=(Rohstoff_Risiko),(I25*K25+L25+M25+N25)*(1+O25)+(O25*AA25*Z25),(I25*K25+L25+M25+N25)*(1+O25)+(O25*AA25)))</f>
        <v>4.3191199999999999E-2</v>
      </c>
      <c r="Q25" s="701"/>
      <c r="R25" s="696"/>
      <c r="S25" s="697"/>
      <c r="T25" s="696">
        <v>10</v>
      </c>
      <c r="U25" s="372">
        <f t="shared" si="14"/>
        <v>0.43191199999999996</v>
      </c>
      <c r="V25" s="379">
        <v>0.02</v>
      </c>
      <c r="W25" s="372">
        <f t="shared" si="15"/>
        <v>8.8145306122449068E-3</v>
      </c>
      <c r="Y25" s="382"/>
      <c r="Z25" s="561"/>
      <c r="AA25" s="383"/>
      <c r="AB25" s="372">
        <f t="shared" si="4"/>
        <v>0</v>
      </c>
      <c r="AC25" s="571" t="str">
        <f t="shared" si="3"/>
        <v>0</v>
      </c>
      <c r="AD25" s="385">
        <f t="shared" si="5"/>
        <v>0</v>
      </c>
      <c r="AE25" s="386">
        <f t="shared" si="6"/>
        <v>0</v>
      </c>
      <c r="AF25" s="386">
        <f t="shared" si="7"/>
        <v>0</v>
      </c>
      <c r="AG25" s="384">
        <f t="shared" si="8"/>
        <v>1.6611999999999998E-2</v>
      </c>
    </row>
    <row r="26" spans="2:33" s="120" customFormat="1" ht="26.1" customHeight="1">
      <c r="B26" s="361"/>
      <c r="C26" s="362"/>
      <c r="D26" s="362"/>
      <c r="E26" s="363"/>
      <c r="F26" s="363"/>
      <c r="G26" s="364"/>
      <c r="H26" s="365"/>
      <c r="I26" s="366"/>
      <c r="J26" s="367"/>
      <c r="K26" s="368"/>
      <c r="L26" s="368"/>
      <c r="M26" s="368"/>
      <c r="N26" s="368"/>
      <c r="O26" s="369"/>
      <c r="P26" s="631">
        <f t="shared" si="0"/>
        <v>0</v>
      </c>
      <c r="Q26" s="375"/>
      <c r="R26" s="376"/>
      <c r="S26" s="377"/>
      <c r="T26" s="378"/>
      <c r="U26" s="372">
        <f t="shared" si="1"/>
        <v>0</v>
      </c>
      <c r="V26" s="379"/>
      <c r="W26" s="372">
        <f t="shared" si="2"/>
        <v>0</v>
      </c>
      <c r="Y26" s="382"/>
      <c r="Z26" s="561"/>
      <c r="AA26" s="383"/>
      <c r="AB26" s="372">
        <f t="shared" si="4"/>
        <v>0</v>
      </c>
      <c r="AC26" s="571" t="str">
        <f t="shared" si="3"/>
        <v>0</v>
      </c>
      <c r="AD26" s="385">
        <f t="shared" si="5"/>
        <v>0</v>
      </c>
      <c r="AE26" s="386">
        <f t="shared" si="6"/>
        <v>0</v>
      </c>
      <c r="AF26" s="386">
        <f t="shared" si="7"/>
        <v>0</v>
      </c>
      <c r="AG26" s="384">
        <f t="shared" si="8"/>
        <v>0</v>
      </c>
    </row>
    <row r="27" spans="2:33" s="120" customFormat="1" ht="26.1" customHeight="1">
      <c r="B27" s="361"/>
      <c r="C27" s="362"/>
      <c r="D27" s="362"/>
      <c r="E27" s="363"/>
      <c r="F27" s="363"/>
      <c r="G27" s="364"/>
      <c r="H27" s="365"/>
      <c r="I27" s="366"/>
      <c r="J27" s="367"/>
      <c r="K27" s="368"/>
      <c r="L27" s="368"/>
      <c r="M27" s="368"/>
      <c r="N27" s="368"/>
      <c r="O27" s="369"/>
      <c r="P27" s="631">
        <f t="shared" si="0"/>
        <v>0</v>
      </c>
      <c r="Q27" s="375"/>
      <c r="R27" s="376"/>
      <c r="S27" s="377"/>
      <c r="T27" s="378"/>
      <c r="U27" s="372">
        <f t="shared" si="1"/>
        <v>0</v>
      </c>
      <c r="V27" s="379"/>
      <c r="W27" s="372">
        <f t="shared" si="2"/>
        <v>0</v>
      </c>
      <c r="Y27" s="382"/>
      <c r="Z27" s="561"/>
      <c r="AA27" s="383"/>
      <c r="AB27" s="372">
        <f t="shared" si="4"/>
        <v>0</v>
      </c>
      <c r="AC27" s="571" t="str">
        <f t="shared" si="3"/>
        <v>0</v>
      </c>
      <c r="AD27" s="385">
        <f t="shared" si="5"/>
        <v>0</v>
      </c>
      <c r="AE27" s="386">
        <f t="shared" si="6"/>
        <v>0</v>
      </c>
      <c r="AF27" s="386">
        <f t="shared" si="7"/>
        <v>0</v>
      </c>
      <c r="AG27" s="384">
        <f t="shared" si="8"/>
        <v>0</v>
      </c>
    </row>
    <row r="28" spans="2:33" s="120" customFormat="1" ht="25.5" customHeight="1">
      <c r="B28" s="361"/>
      <c r="C28" s="362"/>
      <c r="D28" s="362"/>
      <c r="E28" s="363"/>
      <c r="F28" s="363"/>
      <c r="G28" s="364"/>
      <c r="H28" s="365"/>
      <c r="I28" s="366"/>
      <c r="J28" s="367"/>
      <c r="K28" s="368"/>
      <c r="L28" s="368"/>
      <c r="M28" s="368"/>
      <c r="N28" s="368"/>
      <c r="O28" s="369"/>
      <c r="P28" s="631">
        <f t="shared" si="0"/>
        <v>0</v>
      </c>
      <c r="Q28" s="375"/>
      <c r="R28" s="376"/>
      <c r="S28" s="377"/>
      <c r="T28" s="378"/>
      <c r="U28" s="372">
        <f t="shared" si="1"/>
        <v>0</v>
      </c>
      <c r="V28" s="379"/>
      <c r="W28" s="372">
        <f t="shared" si="2"/>
        <v>0</v>
      </c>
      <c r="Y28" s="382"/>
      <c r="Z28" s="561"/>
      <c r="AA28" s="383"/>
      <c r="AB28" s="372">
        <f t="shared" si="4"/>
        <v>0</v>
      </c>
      <c r="AC28" s="571" t="str">
        <f t="shared" si="3"/>
        <v>0</v>
      </c>
      <c r="AD28" s="385">
        <f t="shared" si="5"/>
        <v>0</v>
      </c>
      <c r="AE28" s="386">
        <f t="shared" si="6"/>
        <v>0</v>
      </c>
      <c r="AF28" s="386">
        <f t="shared" si="7"/>
        <v>0</v>
      </c>
      <c r="AG28" s="384">
        <f t="shared" si="8"/>
        <v>0</v>
      </c>
    </row>
    <row r="29" spans="2:33" s="120" customFormat="1" ht="26.1" customHeight="1">
      <c r="B29" s="361"/>
      <c r="C29" s="362"/>
      <c r="D29" s="362"/>
      <c r="E29" s="363"/>
      <c r="F29" s="363"/>
      <c r="G29" s="364"/>
      <c r="H29" s="365"/>
      <c r="I29" s="366"/>
      <c r="J29" s="367"/>
      <c r="K29" s="368"/>
      <c r="L29" s="368"/>
      <c r="M29" s="368"/>
      <c r="N29" s="368"/>
      <c r="O29" s="369"/>
      <c r="P29" s="631">
        <f t="shared" si="0"/>
        <v>0</v>
      </c>
      <c r="Q29" s="378"/>
      <c r="R29" s="378"/>
      <c r="S29" s="377"/>
      <c r="T29" s="378"/>
      <c r="U29" s="372">
        <f t="shared" si="1"/>
        <v>0</v>
      </c>
      <c r="V29" s="379"/>
      <c r="W29" s="372">
        <f t="shared" si="2"/>
        <v>0</v>
      </c>
      <c r="Y29" s="382"/>
      <c r="Z29" s="562"/>
      <c r="AA29" s="383"/>
      <c r="AB29" s="372">
        <f t="shared" si="4"/>
        <v>0</v>
      </c>
      <c r="AC29" s="571" t="str">
        <f t="shared" si="3"/>
        <v>0</v>
      </c>
      <c r="AD29" s="385">
        <f t="shared" si="5"/>
        <v>0</v>
      </c>
      <c r="AE29" s="386">
        <f t="shared" si="6"/>
        <v>0</v>
      </c>
      <c r="AF29" s="386">
        <f t="shared" si="7"/>
        <v>0</v>
      </c>
      <c r="AG29" s="384">
        <f t="shared" si="8"/>
        <v>0</v>
      </c>
    </row>
    <row r="30" spans="2:33" s="120" customFormat="1" ht="25.5" customHeight="1">
      <c r="B30" s="361"/>
      <c r="C30" s="362"/>
      <c r="D30" s="362"/>
      <c r="E30" s="363"/>
      <c r="F30" s="363"/>
      <c r="G30" s="364"/>
      <c r="H30" s="365"/>
      <c r="I30" s="366"/>
      <c r="J30" s="367"/>
      <c r="K30" s="368"/>
      <c r="L30" s="368"/>
      <c r="M30" s="368"/>
      <c r="N30" s="368"/>
      <c r="O30" s="369"/>
      <c r="P30" s="631">
        <f t="shared" si="0"/>
        <v>0</v>
      </c>
      <c r="Q30" s="378"/>
      <c r="R30" s="378"/>
      <c r="S30" s="377"/>
      <c r="T30" s="378"/>
      <c r="U30" s="372">
        <f t="shared" si="1"/>
        <v>0</v>
      </c>
      <c r="V30" s="379"/>
      <c r="W30" s="372">
        <f t="shared" si="2"/>
        <v>0</v>
      </c>
      <c r="Y30" s="382"/>
      <c r="Z30" s="562"/>
      <c r="AA30" s="383"/>
      <c r="AB30" s="372">
        <f t="shared" si="4"/>
        <v>0</v>
      </c>
      <c r="AC30" s="571" t="str">
        <f t="shared" si="3"/>
        <v>0</v>
      </c>
      <c r="AD30" s="385">
        <f t="shared" si="5"/>
        <v>0</v>
      </c>
      <c r="AE30" s="386">
        <f t="shared" si="6"/>
        <v>0</v>
      </c>
      <c r="AF30" s="386">
        <f t="shared" si="7"/>
        <v>0</v>
      </c>
      <c r="AG30" s="384">
        <f t="shared" si="8"/>
        <v>0</v>
      </c>
    </row>
    <row r="31" spans="2:33" s="120" customFormat="1" ht="26.1" customHeight="1">
      <c r="B31" s="361"/>
      <c r="C31" s="362"/>
      <c r="D31" s="362"/>
      <c r="E31" s="363"/>
      <c r="F31" s="363"/>
      <c r="G31" s="364"/>
      <c r="H31" s="365"/>
      <c r="I31" s="366"/>
      <c r="J31" s="365"/>
      <c r="K31" s="368"/>
      <c r="L31" s="368"/>
      <c r="M31" s="368"/>
      <c r="N31" s="368"/>
      <c r="O31" s="369"/>
      <c r="P31" s="631">
        <f t="shared" si="0"/>
        <v>0</v>
      </c>
      <c r="Q31" s="378"/>
      <c r="R31" s="378"/>
      <c r="S31" s="377"/>
      <c r="T31" s="378"/>
      <c r="U31" s="372">
        <f t="shared" si="1"/>
        <v>0</v>
      </c>
      <c r="V31" s="379"/>
      <c r="W31" s="372">
        <f t="shared" si="2"/>
        <v>0</v>
      </c>
      <c r="Y31" s="382"/>
      <c r="Z31" s="562"/>
      <c r="AA31" s="383"/>
      <c r="AB31" s="372">
        <f t="shared" si="4"/>
        <v>0</v>
      </c>
      <c r="AC31" s="571" t="str">
        <f t="shared" si="3"/>
        <v>0</v>
      </c>
      <c r="AD31" s="385">
        <f t="shared" si="5"/>
        <v>0</v>
      </c>
      <c r="AE31" s="386">
        <f t="shared" si="6"/>
        <v>0</v>
      </c>
      <c r="AF31" s="386">
        <f t="shared" si="7"/>
        <v>0</v>
      </c>
      <c r="AG31" s="384">
        <f t="shared" si="8"/>
        <v>0</v>
      </c>
    </row>
    <row r="32" spans="2:33" s="120" customFormat="1" ht="26.1" customHeight="1">
      <c r="B32" s="361"/>
      <c r="C32" s="362"/>
      <c r="D32" s="362"/>
      <c r="E32" s="363"/>
      <c r="F32" s="363"/>
      <c r="G32" s="364"/>
      <c r="H32" s="365"/>
      <c r="I32" s="366"/>
      <c r="J32" s="367"/>
      <c r="K32" s="368"/>
      <c r="L32" s="368"/>
      <c r="M32" s="368"/>
      <c r="N32" s="368"/>
      <c r="O32" s="369"/>
      <c r="P32" s="631">
        <f t="shared" si="0"/>
        <v>0</v>
      </c>
      <c r="Q32" s="375"/>
      <c r="R32" s="376"/>
      <c r="S32" s="377"/>
      <c r="T32" s="378"/>
      <c r="U32" s="372">
        <f t="shared" si="1"/>
        <v>0</v>
      </c>
      <c r="V32" s="379"/>
      <c r="W32" s="372">
        <f t="shared" si="2"/>
        <v>0</v>
      </c>
      <c r="Y32" s="382"/>
      <c r="Z32" s="561"/>
      <c r="AA32" s="383"/>
      <c r="AB32" s="372">
        <f t="shared" si="4"/>
        <v>0</v>
      </c>
      <c r="AC32" s="571" t="str">
        <f t="shared" si="3"/>
        <v>0</v>
      </c>
      <c r="AD32" s="385">
        <f t="shared" si="5"/>
        <v>0</v>
      </c>
      <c r="AE32" s="386">
        <f t="shared" si="6"/>
        <v>0</v>
      </c>
      <c r="AF32" s="386">
        <f t="shared" si="7"/>
        <v>0</v>
      </c>
      <c r="AG32" s="384">
        <f t="shared" si="8"/>
        <v>0</v>
      </c>
    </row>
    <row r="33" spans="2:35" s="120" customFormat="1" ht="26.1" customHeight="1">
      <c r="B33" s="361"/>
      <c r="C33" s="362"/>
      <c r="D33" s="362"/>
      <c r="E33" s="363"/>
      <c r="F33" s="363"/>
      <c r="G33" s="364"/>
      <c r="H33" s="365"/>
      <c r="I33" s="366"/>
      <c r="J33" s="367"/>
      <c r="K33" s="368"/>
      <c r="L33" s="368"/>
      <c r="M33" s="368"/>
      <c r="N33" s="368"/>
      <c r="O33" s="369"/>
      <c r="P33" s="631">
        <f t="shared" si="0"/>
        <v>0</v>
      </c>
      <c r="Q33" s="375"/>
      <c r="R33" s="376"/>
      <c r="S33" s="377">
        <v>0</v>
      </c>
      <c r="T33" s="378"/>
      <c r="U33" s="372">
        <f t="shared" si="1"/>
        <v>0</v>
      </c>
      <c r="V33" s="379"/>
      <c r="W33" s="372">
        <f t="shared" si="2"/>
        <v>0</v>
      </c>
      <c r="Y33" s="382"/>
      <c r="Z33" s="561"/>
      <c r="AA33" s="383"/>
      <c r="AB33" s="372">
        <f t="shared" si="4"/>
        <v>0</v>
      </c>
      <c r="AC33" s="571" t="str">
        <f t="shared" si="3"/>
        <v>0</v>
      </c>
      <c r="AD33" s="385">
        <f t="shared" si="5"/>
        <v>0</v>
      </c>
      <c r="AE33" s="386">
        <f t="shared" si="6"/>
        <v>0</v>
      </c>
      <c r="AF33" s="386">
        <f t="shared" si="7"/>
        <v>0</v>
      </c>
      <c r="AG33" s="384">
        <f t="shared" si="8"/>
        <v>0</v>
      </c>
    </row>
    <row r="34" spans="2:35" s="120" customFormat="1" ht="26.1" customHeight="1" thickBot="1">
      <c r="B34" s="416"/>
      <c r="C34" s="414"/>
      <c r="D34" s="414"/>
      <c r="E34" s="415"/>
      <c r="F34" s="415"/>
      <c r="G34" s="495"/>
      <c r="H34" s="458"/>
      <c r="I34" s="496"/>
      <c r="J34" s="497"/>
      <c r="K34" s="425"/>
      <c r="L34" s="425"/>
      <c r="M34" s="425"/>
      <c r="N34" s="425"/>
      <c r="O34" s="498"/>
      <c r="P34" s="631">
        <f t="shared" si="0"/>
        <v>0</v>
      </c>
      <c r="Q34" s="412"/>
      <c r="R34" s="460"/>
      <c r="S34" s="499">
        <v>0</v>
      </c>
      <c r="T34" s="457"/>
      <c r="U34" s="372">
        <f t="shared" si="1"/>
        <v>0</v>
      </c>
      <c r="V34" s="428"/>
      <c r="W34" s="372">
        <f t="shared" si="2"/>
        <v>0</v>
      </c>
      <c r="Y34" s="503"/>
      <c r="Z34" s="563"/>
      <c r="AA34" s="504"/>
      <c r="AB34" s="372">
        <f t="shared" si="4"/>
        <v>0</v>
      </c>
      <c r="AC34" s="571" t="str">
        <f t="shared" si="3"/>
        <v>0</v>
      </c>
      <c r="AD34" s="385">
        <f t="shared" si="5"/>
        <v>0</v>
      </c>
      <c r="AE34" s="386">
        <f t="shared" si="6"/>
        <v>0</v>
      </c>
      <c r="AF34" s="386">
        <f t="shared" si="7"/>
        <v>0</v>
      </c>
      <c r="AG34" s="384">
        <f t="shared" si="8"/>
        <v>0</v>
      </c>
    </row>
    <row r="35" spans="2:35" s="59" customFormat="1" ht="12" customHeight="1" thickBot="1">
      <c r="D35" s="121"/>
      <c r="E35" s="121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V35" s="122"/>
      <c r="W35" s="122"/>
      <c r="Y35" s="282"/>
      <c r="AB35" s="123"/>
      <c r="AC35" s="573"/>
      <c r="AD35" s="124"/>
      <c r="AE35" s="124"/>
      <c r="AF35" s="124"/>
      <c r="AG35" s="124"/>
    </row>
    <row r="36" spans="2:35" s="59" customFormat="1" ht="17.100000000000001" customHeight="1">
      <c r="B36" s="125" t="s">
        <v>58</v>
      </c>
      <c r="C36" s="60"/>
      <c r="D36" s="60"/>
      <c r="E36" s="126"/>
      <c r="F36" s="127"/>
      <c r="G36" s="127"/>
      <c r="H36" s="127"/>
      <c r="I36" s="127"/>
      <c r="J36" s="127"/>
      <c r="K36" s="128"/>
      <c r="L36" s="128" t="s">
        <v>379</v>
      </c>
      <c r="M36" s="128" t="s">
        <v>380</v>
      </c>
      <c r="N36" s="128" t="s">
        <v>381</v>
      </c>
      <c r="O36" s="128" t="s">
        <v>382</v>
      </c>
      <c r="P36" s="541"/>
      <c r="Q36" s="541"/>
      <c r="R36" s="541"/>
      <c r="S36" s="541"/>
      <c r="T36" s="541"/>
      <c r="U36" s="128" t="s">
        <v>372</v>
      </c>
      <c r="V36" s="541"/>
      <c r="W36" s="129" t="s">
        <v>383</v>
      </c>
      <c r="Y36" s="551"/>
      <c r="Z36" s="541"/>
      <c r="AA36" s="541"/>
      <c r="AB36" s="130" t="s">
        <v>875</v>
      </c>
      <c r="AC36" s="573"/>
      <c r="AD36" s="124"/>
      <c r="AE36" s="124"/>
      <c r="AF36" s="124"/>
      <c r="AG36" s="124"/>
    </row>
    <row r="37" spans="2:35" ht="17.100000000000001" customHeight="1">
      <c r="B37" s="131"/>
      <c r="E37" s="132"/>
      <c r="F37" s="133"/>
      <c r="G37" s="133"/>
      <c r="H37" s="133"/>
      <c r="I37" s="133"/>
      <c r="J37" s="134"/>
      <c r="K37" s="135" t="str">
        <f>Zusammenfassung!$C$26</f>
        <v>EUR</v>
      </c>
      <c r="L37" s="380">
        <f ca="1">SUMIF(INDIRECT("$J12:$J"&amp;EndZMaterials), $K37,INDIRECT("AD12:AD"&amp;EndZMaterials))</f>
        <v>0</v>
      </c>
      <c r="M37" s="380">
        <f ca="1">SUMIF(INDIRECT("$J12:$J"&amp;EndZMaterials), $K37,INDIRECT("AE12:AE"&amp;EndZMaterials))</f>
        <v>3.6749999999999998E-2</v>
      </c>
      <c r="N37" s="380">
        <f ca="1">SUMIF(INDIRECT("$J12:$J"&amp;EndZMaterials), $K37,INDIRECT("AF12:AF"&amp;EndZMaterials))</f>
        <v>0.15679999999999999</v>
      </c>
      <c r="O37" s="380">
        <f ca="1">SUMIF(INDIRECT("$J12:$J"&amp;EndZMaterials), $K37,INDIRECT("AG12:AG"&amp;EndZMaterials))</f>
        <v>0.96843676266666667</v>
      </c>
      <c r="P37" s="548"/>
      <c r="Q37" s="549"/>
      <c r="R37" s="549"/>
      <c r="S37" s="549"/>
      <c r="T37" s="545"/>
      <c r="U37" s="380">
        <f ca="1">SUMIF(INDIRECT("$J12:$J"&amp;EndZMaterials), $K37,INDIRECT("U12:U"&amp;EndZMaterials))</f>
        <v>25.926086939733342</v>
      </c>
      <c r="V37" s="550"/>
      <c r="W37" s="381">
        <f ca="1">SUMIF(INDIRECT("$J12:$J"&amp;EndZMaterials), $K37,INDIRECT("W12:W"&amp;EndZMaterials))</f>
        <v>8.6686544838548674</v>
      </c>
      <c r="Y37" s="553"/>
      <c r="Z37" s="549"/>
      <c r="AA37" s="545"/>
      <c r="AB37" s="381">
        <f ca="1">SUMIF(INDIRECT("$J12:$J"&amp;EndZMaterials), $K37,INDIRECT("AB12:AB"&amp;EndZMaterials))</f>
        <v>1.28653522</v>
      </c>
      <c r="AD37" s="136"/>
      <c r="AE37" s="136"/>
      <c r="AF37" s="136"/>
      <c r="AG37" s="136"/>
      <c r="AH37" s="59"/>
      <c r="AI37" s="59"/>
    </row>
    <row r="38" spans="2:35" ht="17.100000000000001" customHeight="1">
      <c r="B38" s="137"/>
      <c r="E38" s="132"/>
      <c r="F38" s="138"/>
      <c r="G38" s="138"/>
      <c r="H38" s="138"/>
      <c r="I38" s="139"/>
      <c r="J38" s="139"/>
      <c r="K38" s="140">
        <f>Zusammenfassung!$C$27</f>
        <v>0</v>
      </c>
      <c r="L38" s="380">
        <f ca="1">SUMIF(INDIRECT("$J12:$J"&amp;EndZMaterials), $K38,INDIRECT("AD12:AD"&amp;EndZMaterials))</f>
        <v>0</v>
      </c>
      <c r="M38" s="380">
        <f ca="1">SUMIF(INDIRECT("$J12:$J"&amp;EndZMaterials), $K38,INDIRECT("AE12:AE"&amp;EndZMaterials))</f>
        <v>0</v>
      </c>
      <c r="N38" s="380">
        <f ca="1">SUMIF(INDIRECT("$J12:$J"&amp;EndZMaterials), $K38,INDIRECT("AF12:AF"&amp;EndZMaterials))</f>
        <v>0</v>
      </c>
      <c r="O38" s="380">
        <f ca="1">SUMIF(INDIRECT("$J12:$J"&amp;EndZMaterials), $K38,INDIRECT("AG12:AG"&amp;EndZMaterials))</f>
        <v>0</v>
      </c>
      <c r="P38" s="548"/>
      <c r="Q38" s="549"/>
      <c r="R38" s="549"/>
      <c r="S38" s="549"/>
      <c r="T38" s="545"/>
      <c r="U38" s="515">
        <f ca="1">SUMIF(INDIRECT("$J12:$J"&amp;EndZMaterials), $K38,INDIRECT("U12:U"&amp;EndZMaterials))</f>
        <v>0</v>
      </c>
      <c r="V38" s="550"/>
      <c r="W38" s="516">
        <f ca="1">SUMIF(INDIRECT("$J12:$J"&amp;EndZMaterials), $K38,INDIRECT("W12:W"&amp;EndZMaterials))</f>
        <v>0</v>
      </c>
      <c r="Y38" s="553"/>
      <c r="Z38" s="549"/>
      <c r="AA38" s="545"/>
      <c r="AB38" s="516">
        <f ca="1">SUMIF(INDIRECT("$J12:$J"&amp;EndZMaterials), $K38,INDIRECT("AB12:AB"&amp;EndZMaterials))</f>
        <v>0</v>
      </c>
      <c r="AD38" s="136"/>
      <c r="AE38" s="136"/>
      <c r="AF38" s="136"/>
      <c r="AG38" s="136"/>
      <c r="AH38" s="59"/>
      <c r="AI38" s="59"/>
    </row>
    <row r="39" spans="2:35" ht="17.100000000000001" customHeight="1" thickBot="1">
      <c r="B39" s="304" t="s">
        <v>411</v>
      </c>
      <c r="C39" s="142"/>
      <c r="D39" s="142"/>
      <c r="E39" s="143"/>
      <c r="F39" s="144"/>
      <c r="G39" s="144"/>
      <c r="H39" s="144"/>
      <c r="I39" s="145"/>
      <c r="J39" s="145"/>
      <c r="K39" s="146">
        <f>Zusammenfassung!$C$28</f>
        <v>0</v>
      </c>
      <c r="L39" s="514">
        <f ca="1">SUMIF(INDIRECT("$J12:$J"&amp;EndZMaterials), $K39,INDIRECT("AD12:AD"&amp;EndZMaterials))</f>
        <v>0</v>
      </c>
      <c r="M39" s="514">
        <f ca="1">SUMIF(INDIRECT("$J12:$J"&amp;EndZMaterials), $K39,INDIRECT("AE12:AE"&amp;EndZMaterials))</f>
        <v>0</v>
      </c>
      <c r="N39" s="514">
        <f ca="1">SUMIF(INDIRECT("$J12:$J"&amp;EndZMaterials), $K39,INDIRECT("AF12:AF"&amp;EndZMaterials))</f>
        <v>0</v>
      </c>
      <c r="O39" s="514">
        <f ca="1">SUMIF(INDIRECT("$J12:$J"&amp;EndZMaterials), $K39,INDIRECT("AG12:AG"&amp;EndZMaterials))</f>
        <v>0</v>
      </c>
      <c r="P39" s="547"/>
      <c r="Q39" s="547"/>
      <c r="R39" s="547"/>
      <c r="S39" s="547"/>
      <c r="T39" s="547"/>
      <c r="U39" s="514">
        <f ca="1">SUMIF(INDIRECT("$J12:$J"&amp;EndZMaterials), $K39,INDIRECT("U12:U"&amp;EndZMaterials))</f>
        <v>0</v>
      </c>
      <c r="V39" s="547"/>
      <c r="W39" s="517">
        <f ca="1">SUMIF(INDIRECT("$J12:$J"&amp;EndZMaterials), $K39,INDIRECT("W12:W"&amp;EndZMaterials))</f>
        <v>0</v>
      </c>
      <c r="Y39" s="552"/>
      <c r="Z39" s="547"/>
      <c r="AA39" s="547"/>
      <c r="AB39" s="517">
        <f ca="1">SUMIF(INDIRECT("$J12:$J"&amp;EndZMaterials), $K39,INDIRECT("AB12:AB"&amp;EndZMaterials))</f>
        <v>0</v>
      </c>
      <c r="AD39" s="136"/>
      <c r="AE39" s="136"/>
      <c r="AF39" s="136"/>
      <c r="AG39" s="136"/>
      <c r="AH39" s="59"/>
      <c r="AI39" s="59"/>
    </row>
    <row r="40" spans="2:35">
      <c r="AD40" s="59"/>
      <c r="AE40" s="59"/>
      <c r="AF40" s="59"/>
      <c r="AG40" s="59"/>
      <c r="AH40" s="59"/>
      <c r="AI40" s="59"/>
    </row>
    <row r="41" spans="2:35">
      <c r="AD41" s="59"/>
      <c r="AE41" s="59"/>
      <c r="AF41" s="59"/>
      <c r="AG41" s="59"/>
      <c r="AH41" s="59"/>
      <c r="AI41" s="59"/>
    </row>
    <row r="42" spans="2:35">
      <c r="AD42" s="59"/>
      <c r="AE42" s="59"/>
      <c r="AF42" s="59"/>
      <c r="AG42" s="59"/>
      <c r="AH42" s="59"/>
      <c r="AI42" s="59"/>
    </row>
    <row r="43" spans="2:35">
      <c r="AD43" s="59"/>
      <c r="AE43" s="59"/>
      <c r="AF43" s="59"/>
      <c r="AG43" s="59"/>
      <c r="AH43" s="59"/>
      <c r="AI43" s="59"/>
    </row>
  </sheetData>
  <sheetProtection insertRows="0" deleteRows="0"/>
  <mergeCells count="14">
    <mergeCell ref="B4:C4"/>
    <mergeCell ref="D5:F5"/>
    <mergeCell ref="D6:F6"/>
    <mergeCell ref="D7:F7"/>
    <mergeCell ref="D8:F8"/>
    <mergeCell ref="G4:I4"/>
    <mergeCell ref="S5:W5"/>
    <mergeCell ref="S6:W6"/>
    <mergeCell ref="S7:W7"/>
    <mergeCell ref="S8:W8"/>
    <mergeCell ref="J5:O5"/>
    <mergeCell ref="J6:O6"/>
    <mergeCell ref="J7:O7"/>
    <mergeCell ref="J8:O8"/>
  </mergeCells>
  <conditionalFormatting sqref="L13:N13">
    <cfRule type="expression" dxfId="41" priority="16" stopIfTrue="1">
      <formula>$G13="Prämie (kg)"</formula>
    </cfRule>
  </conditionalFormatting>
  <conditionalFormatting sqref="L30:O30">
    <cfRule type="expression" dxfId="40" priority="12" stopIfTrue="1">
      <formula>$G30="Prämie (kg)"</formula>
    </cfRule>
  </conditionalFormatting>
  <conditionalFormatting sqref="L32:O32">
    <cfRule type="expression" dxfId="39" priority="10" stopIfTrue="1">
      <formula>$G32="Prämie (kg)"</formula>
    </cfRule>
  </conditionalFormatting>
  <conditionalFormatting sqref="L38:O38 U38 W38 AB38">
    <cfRule type="expression" dxfId="38" priority="41" stopIfTrue="1">
      <formula>$K$38=0</formula>
    </cfRule>
  </conditionalFormatting>
  <conditionalFormatting sqref="L39:O39 U39 W39 AB39">
    <cfRule type="expression" dxfId="37" priority="42" stopIfTrue="1">
      <formula>$K$39=0</formula>
    </cfRule>
  </conditionalFormatting>
  <conditionalFormatting sqref="O13">
    <cfRule type="expression" dxfId="36" priority="9" stopIfTrue="1">
      <formula>$G13="Prämie (kg)"</formula>
    </cfRule>
  </conditionalFormatting>
  <conditionalFormatting sqref="Q12:Q34 S12:S34 L14:O25">
    <cfRule type="expression" dxfId="35" priority="2" stopIfTrue="1">
      <formula>$G12="Prämie (kg)"</formula>
    </cfRule>
  </conditionalFormatting>
  <conditionalFormatting sqref="Q12:S34">
    <cfRule type="expression" dxfId="34" priority="1">
      <formula>$G12=(Rohstoff_Risiko)</formula>
    </cfRule>
    <cfRule type="expression" dxfId="33" priority="3" stopIfTrue="1">
      <formula>$G12="Stück (Kaufteil)"</formula>
    </cfRule>
  </conditionalFormatting>
  <conditionalFormatting sqref="V20:V23 V26:V28">
    <cfRule type="expression" dxfId="32" priority="13" stopIfTrue="1">
      <formula>$G20="Prämie (kg)"</formula>
    </cfRule>
  </conditionalFormatting>
  <conditionalFormatting sqref="V12:W16">
    <cfRule type="expression" dxfId="31" priority="8" stopIfTrue="1">
      <formula>$G12="Prämie (kg)"</formula>
    </cfRule>
  </conditionalFormatting>
  <conditionalFormatting sqref="V17:W23 V26:W34 L26:O34 L12:O12">
    <cfRule type="expression" dxfId="30" priority="26" stopIfTrue="1">
      <formula>$G12="Prämie (kg)"</formula>
    </cfRule>
  </conditionalFormatting>
  <conditionalFormatting sqref="V24:W25">
    <cfRule type="expression" dxfId="29" priority="4" stopIfTrue="1">
      <formula>$G24="Prämie (kg)"</formula>
    </cfRule>
  </conditionalFormatting>
  <conditionalFormatting sqref="Y12:AB34">
    <cfRule type="expression" dxfId="28" priority="17">
      <formula>$G12="Stück (Kaufteil)"</formula>
    </cfRule>
  </conditionalFormatting>
  <conditionalFormatting sqref="AA12:AB34">
    <cfRule type="expression" dxfId="27" priority="19" stopIfTrue="1">
      <formula>$AC12="x"</formula>
    </cfRule>
  </conditionalFormatting>
  <dataValidations count="7">
    <dataValidation type="custom" allowBlank="1" showInputMessage="1" showErrorMessage="1" errorTitle="Rückvergütung [AW]" error="Die Rückvergütung ist nur als positiver Wert einzutragen" sqref="S12" xr:uid="{00000000-0002-0000-0100-000005000000}">
      <formula1>S12&gt;=0</formula1>
    </dataValidation>
    <dataValidation type="list" allowBlank="1" showInputMessage="1" showErrorMessage="1" sqref="II12:IV34" xr:uid="{00000000-0002-0000-0100-000000000000}">
      <formula1>BAUTEILKENNUNG</formula1>
    </dataValidation>
    <dataValidation type="list" allowBlank="1" showInputMessage="1" showErrorMessage="1" sqref="G12:G34" xr:uid="{00000000-0002-0000-0100-000001000000}">
      <formula1>listMengeneinheiten</formula1>
    </dataValidation>
    <dataValidation type="list" allowBlank="1" showInputMessage="1" showErrorMessage="1" sqref="J12:J34" xr:uid="{00000000-0002-0000-0100-000002000000}">
      <formula1>listAngebotsWährungen</formula1>
    </dataValidation>
    <dataValidation type="list" allowBlank="1" showInputMessage="1" showErrorMessage="1" sqref="H12:H34" xr:uid="{00000000-0002-0000-0100-000003000000}">
      <formula1>listZulässigeBeschaffungswährungen</formula1>
    </dataValidation>
    <dataValidation type="list" allowBlank="1" showInputMessage="1" showErrorMessage="1" sqref="Y12:Y34" xr:uid="{00000000-0002-0000-0100-000004000000}">
      <formula1>listRohstoffschlüssel_Neu</formula1>
    </dataValidation>
    <dataValidation type="custom" allowBlank="1" showInputMessage="1" showErrorMessage="1" errorTitle="Rückvergütung" error="Die Rückvergütung ist nur als positiver Wert einzutragen" sqref="S13:S34" xr:uid="{00000000-0002-0000-0100-000006000000}">
      <formula1>S13&gt;=0</formula1>
    </dataValidation>
  </dataValidations>
  <hyperlinks>
    <hyperlink ref="U2" r:id="rId1" xr:uid="{00000000-0004-0000-0100-000000000000}"/>
  </hyperlinks>
  <pageMargins left="0.39370078740157483" right="0.39370078740157483" top="0.39370078740157483" bottom="0.39370078740157483" header="0.31496062992125984" footer="0.31496062992125984"/>
  <pageSetup paperSize="9" scale="47" orientation="landscape" r:id="rId2"/>
  <ignoredErrors>
    <ignoredError sqref="A1:AI1" formulaRange="1"/>
    <ignoredError sqref="I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03Fer">
    <tabColor theme="6" tint="0.39997558519241921"/>
    <pageSetUpPr fitToPage="1"/>
  </sheetPr>
  <dimension ref="A1:AF55"/>
  <sheetViews>
    <sheetView showGridLines="0" showZeros="0" topLeftCell="A33" zoomScale="80" zoomScaleNormal="80" zoomScalePageLayoutView="80" workbookViewId="0">
      <selection activeCell="O41" sqref="O41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4" width="25.6640625" style="91" customWidth="1"/>
    <col min="5" max="5" width="19.88671875" style="91" customWidth="1"/>
    <col min="6" max="6" width="15.6640625" style="91" customWidth="1"/>
    <col min="7" max="7" width="5.6640625" style="91" customWidth="1"/>
    <col min="8" max="10" width="8.33203125" style="91" customWidth="1"/>
    <col min="11" max="11" width="10.6640625" style="91" customWidth="1"/>
    <col min="12" max="12" width="8.33203125" style="91" customWidth="1"/>
    <col min="13" max="17" width="10.6640625" style="91" customWidth="1"/>
    <col min="18" max="18" width="5.6640625" style="91" customWidth="1"/>
    <col min="19" max="19" width="8.33203125" style="91" customWidth="1"/>
    <col min="20" max="20" width="8.6640625" style="91" customWidth="1"/>
    <col min="21" max="21" width="10.6640625" style="91" customWidth="1"/>
    <col min="22" max="22" width="8.33203125" style="91" customWidth="1"/>
    <col min="23" max="23" width="10.6640625" style="91" customWidth="1"/>
    <col min="24" max="24" width="1.44140625" style="91" customWidth="1"/>
    <col min="25" max="29" width="11.44140625" style="91" hidden="1" customWidth="1"/>
    <col min="30" max="32" width="0" style="91" hidden="1" customWidth="1"/>
    <col min="33" max="16384" width="11.44140625" style="91"/>
  </cols>
  <sheetData>
    <row r="1" spans="1:32" s="285" customFormat="1" ht="7.5" customHeight="1" thickBot="1">
      <c r="A1" s="285">
        <v>2</v>
      </c>
      <c r="B1" s="285">
        <v>5</v>
      </c>
      <c r="C1" s="285">
        <v>12</v>
      </c>
      <c r="D1" s="285">
        <v>25</v>
      </c>
      <c r="E1" s="285">
        <v>15</v>
      </c>
      <c r="F1" s="285">
        <v>15</v>
      </c>
      <c r="G1" s="285">
        <v>5</v>
      </c>
      <c r="H1" s="285">
        <v>7.5</v>
      </c>
      <c r="I1" s="285">
        <v>7.5</v>
      </c>
      <c r="J1" s="285">
        <v>7.5</v>
      </c>
      <c r="K1" s="285">
        <v>10</v>
      </c>
      <c r="L1" s="285">
        <v>7.5</v>
      </c>
      <c r="M1" s="285">
        <v>10</v>
      </c>
      <c r="O1" s="285">
        <v>10</v>
      </c>
      <c r="P1" s="285">
        <v>10</v>
      </c>
      <c r="Q1" s="285">
        <v>10</v>
      </c>
      <c r="R1" s="286">
        <v>5</v>
      </c>
      <c r="S1" s="286">
        <v>7.5</v>
      </c>
      <c r="T1" s="286">
        <v>5</v>
      </c>
      <c r="U1" s="286">
        <v>10</v>
      </c>
      <c r="V1" s="285">
        <v>7.5</v>
      </c>
      <c r="W1" s="285">
        <v>10</v>
      </c>
      <c r="X1" s="285">
        <v>2</v>
      </c>
    </row>
    <row r="2" spans="1:32" s="59" customFormat="1" ht="26.25" customHeight="1">
      <c r="B2" s="55" t="s">
        <v>1</v>
      </c>
      <c r="C2" s="55"/>
      <c r="D2" s="56"/>
      <c r="E2" s="56"/>
      <c r="F2" s="55" t="s">
        <v>2</v>
      </c>
      <c r="G2" s="56"/>
      <c r="H2" s="60"/>
      <c r="I2" s="56"/>
      <c r="J2" s="56"/>
      <c r="K2" s="56"/>
      <c r="L2" s="56"/>
      <c r="M2" s="56"/>
      <c r="N2" s="56"/>
      <c r="O2" s="56"/>
      <c r="P2" s="56"/>
      <c r="Q2" s="57" t="s">
        <v>46</v>
      </c>
      <c r="R2" s="54"/>
      <c r="S2" s="64"/>
      <c r="U2" s="654" t="s">
        <v>951</v>
      </c>
      <c r="V2" s="56"/>
      <c r="W2" s="66"/>
    </row>
    <row r="3" spans="1:32" s="59" customFormat="1" ht="17.399999999999999">
      <c r="B3" s="67" t="s">
        <v>500</v>
      </c>
      <c r="C3" s="67"/>
      <c r="D3" s="69"/>
      <c r="E3" s="69"/>
      <c r="F3" s="70" t="s">
        <v>947</v>
      </c>
      <c r="G3" s="69"/>
      <c r="I3" s="71"/>
      <c r="J3" s="71"/>
      <c r="K3" s="71"/>
      <c r="L3" s="71"/>
      <c r="M3" s="71"/>
      <c r="N3" s="71"/>
      <c r="O3" s="71"/>
      <c r="P3" s="71"/>
      <c r="Q3" s="72" t="s">
        <v>965</v>
      </c>
      <c r="R3" s="65"/>
      <c r="S3" s="71"/>
      <c r="T3" s="71"/>
      <c r="U3" s="71"/>
      <c r="V3" s="71"/>
      <c r="W3" s="73"/>
    </row>
    <row r="4" spans="1:32" s="59" customFormat="1" ht="14.4" thickBot="1">
      <c r="B4" s="824" t="str">
        <f>+Zusammenfassung!B4</f>
        <v>QAF Version 8.4_01_01 © BMW AG</v>
      </c>
      <c r="C4" s="830"/>
      <c r="D4" s="74"/>
      <c r="E4" s="74"/>
      <c r="F4" s="811" t="s">
        <v>948</v>
      </c>
      <c r="G4" s="812"/>
      <c r="H4" s="812"/>
      <c r="I4" s="75"/>
      <c r="J4" s="75"/>
      <c r="K4" s="75"/>
      <c r="L4" s="75"/>
      <c r="M4" s="75"/>
      <c r="N4" s="75"/>
      <c r="O4" s="75"/>
      <c r="P4" s="75"/>
      <c r="R4" s="75"/>
      <c r="S4" s="75"/>
      <c r="T4" s="75"/>
      <c r="U4" s="75"/>
      <c r="V4" s="75"/>
      <c r="W4" s="76"/>
    </row>
    <row r="5" spans="1:32" s="59" customFormat="1" ht="16.5" customHeight="1">
      <c r="B5" s="328" t="s">
        <v>53</v>
      </c>
      <c r="C5" s="328"/>
      <c r="D5" s="813" t="str">
        <f>Zusammenfassung!$C5</f>
        <v>Henry Sebold</v>
      </c>
      <c r="E5" s="833"/>
      <c r="F5" s="328" t="s">
        <v>280</v>
      </c>
      <c r="G5" s="329"/>
      <c r="H5" s="329"/>
      <c r="I5" s="823" t="str">
        <f>Zusammenfassung!$I5</f>
        <v>HIB Trim Part Solutions GmbH</v>
      </c>
      <c r="J5" s="814"/>
      <c r="K5" s="814"/>
      <c r="L5" s="814"/>
      <c r="M5" s="814"/>
      <c r="N5" s="814"/>
      <c r="O5" s="814"/>
      <c r="P5" s="148" t="s">
        <v>6</v>
      </c>
      <c r="Q5" s="149"/>
      <c r="R5" s="813" t="str">
        <f>Zusammenfassung!$M5</f>
        <v>BFS_Alu_Mesh</v>
      </c>
      <c r="S5" s="814"/>
      <c r="T5" s="814"/>
      <c r="U5" s="814"/>
      <c r="V5" s="814"/>
      <c r="W5" s="816"/>
    </row>
    <row r="6" spans="1:32" s="59" customFormat="1" ht="17.100000000000001" customHeight="1">
      <c r="B6" s="150" t="s">
        <v>7</v>
      </c>
      <c r="C6" s="150"/>
      <c r="D6" s="826" t="str">
        <f>HYPERLINK(CONCATENATE("mailto:",Zusammenfassung!C6),Zusammenfassung!C6)</f>
        <v>henry.sebold@nbhx-trim.com</v>
      </c>
      <c r="E6" s="834"/>
      <c r="F6" s="330" t="s">
        <v>8</v>
      </c>
      <c r="G6" s="151"/>
      <c r="H6" s="151"/>
      <c r="I6" s="817">
        <f>Zusammenfassung!$I6</f>
        <v>14537310</v>
      </c>
      <c r="J6" s="818"/>
      <c r="K6" s="818"/>
      <c r="L6" s="818"/>
      <c r="M6" s="818"/>
      <c r="N6" s="818"/>
      <c r="O6" s="818"/>
      <c r="P6" s="151" t="s">
        <v>9</v>
      </c>
      <c r="Q6" s="152"/>
      <c r="R6" s="831" t="str">
        <f>Zusammenfassung!$M6</f>
        <v>1K + POM</v>
      </c>
      <c r="S6" s="818"/>
      <c r="T6" s="818"/>
      <c r="U6" s="818"/>
      <c r="V6" s="818"/>
      <c r="W6" s="819"/>
    </row>
    <row r="7" spans="1:32" s="59" customFormat="1" ht="17.100000000000001" customHeight="1">
      <c r="B7" s="150" t="s">
        <v>10</v>
      </c>
      <c r="C7" s="150"/>
      <c r="D7" s="817" t="str">
        <f>Zusammenfassung!$C7</f>
        <v>+49 7251 722 427</v>
      </c>
      <c r="E7" s="834"/>
      <c r="F7" s="330" t="s">
        <v>11</v>
      </c>
      <c r="G7" s="151"/>
      <c r="H7" s="151"/>
      <c r="I7" s="817" t="str">
        <f>Zusammenfassung!$I7</f>
        <v>U06ff.</v>
      </c>
      <c r="J7" s="818"/>
      <c r="K7" s="818"/>
      <c r="L7" s="818"/>
      <c r="M7" s="818"/>
      <c r="N7" s="818"/>
      <c r="O7" s="818"/>
      <c r="P7" s="151" t="s">
        <v>41</v>
      </c>
      <c r="Q7" s="152"/>
      <c r="R7" s="831">
        <f>Zusammenfassung!$M7</f>
        <v>0</v>
      </c>
      <c r="S7" s="818"/>
      <c r="T7" s="818"/>
      <c r="U7" s="818"/>
      <c r="V7" s="818"/>
      <c r="W7" s="819"/>
    </row>
    <row r="8" spans="1:32" s="59" customFormat="1" ht="17.100000000000001" customHeight="1" thickBot="1">
      <c r="B8" s="153" t="s">
        <v>13</v>
      </c>
      <c r="C8" s="153"/>
      <c r="D8" s="829">
        <f>Zusammenfassung!$C8</f>
        <v>44756</v>
      </c>
      <c r="E8" s="835"/>
      <c r="F8" s="155" t="s">
        <v>14</v>
      </c>
      <c r="G8" s="154"/>
      <c r="H8" s="154"/>
      <c r="I8" s="820">
        <f>Zusammenfassung!$I8</f>
        <v>9638717</v>
      </c>
      <c r="J8" s="821"/>
      <c r="K8" s="821"/>
      <c r="L8" s="821"/>
      <c r="M8" s="821"/>
      <c r="N8" s="821"/>
      <c r="O8" s="821"/>
      <c r="P8" s="154" t="s">
        <v>15</v>
      </c>
      <c r="Q8" s="156"/>
      <c r="R8" s="832">
        <f>Zusammenfassung!$M8</f>
        <v>0</v>
      </c>
      <c r="S8" s="821"/>
      <c r="T8" s="821"/>
      <c r="U8" s="821"/>
      <c r="V8" s="821"/>
      <c r="W8" s="822"/>
    </row>
    <row r="9" spans="1:32" s="59" customFormat="1" ht="12" customHeight="1" thickBot="1">
      <c r="A9" s="91"/>
      <c r="B9" s="91"/>
      <c r="C9" s="91"/>
      <c r="D9" s="305"/>
      <c r="E9" s="305"/>
      <c r="F9" s="306"/>
      <c r="G9" s="306"/>
      <c r="H9" s="306"/>
      <c r="I9" s="306"/>
      <c r="J9" s="306"/>
      <c r="K9" s="306"/>
      <c r="L9" s="306"/>
      <c r="M9" s="307"/>
      <c r="N9" s="307"/>
      <c r="O9" s="308"/>
      <c r="P9" s="308"/>
      <c r="Q9" s="308"/>
      <c r="R9" s="308"/>
      <c r="S9" s="308"/>
      <c r="T9" s="308"/>
      <c r="U9" s="308"/>
      <c r="V9" s="308"/>
    </row>
    <row r="10" spans="1:32" s="101" customFormat="1" ht="15" customHeight="1" thickBot="1">
      <c r="B10" s="97"/>
      <c r="C10" s="98"/>
      <c r="D10" s="98" t="s">
        <v>310</v>
      </c>
      <c r="E10" s="309"/>
      <c r="F10" s="226"/>
      <c r="G10" s="212"/>
      <c r="H10" s="212"/>
      <c r="I10" s="212"/>
      <c r="J10" s="212"/>
      <c r="K10" s="159" t="s">
        <v>399</v>
      </c>
      <c r="L10" s="213"/>
      <c r="M10" s="99"/>
      <c r="N10" s="99"/>
      <c r="O10" s="213"/>
      <c r="P10" s="213">
        <v>0.3</v>
      </c>
      <c r="Q10" s="213">
        <v>0.5</v>
      </c>
      <c r="R10" s="310"/>
      <c r="S10" s="159" t="s">
        <v>223</v>
      </c>
      <c r="T10" s="159"/>
      <c r="U10" s="96"/>
      <c r="V10" s="96"/>
      <c r="W10" s="311"/>
      <c r="X10" s="177"/>
      <c r="Y10" s="288"/>
      <c r="Z10" s="99" t="s">
        <v>37</v>
      </c>
      <c r="AA10" s="99"/>
      <c r="AB10" s="212"/>
      <c r="AC10" s="312"/>
    </row>
    <row r="11" spans="1:32" s="117" customFormat="1" ht="160.5" customHeight="1" thickBot="1">
      <c r="B11" s="264" t="s">
        <v>418</v>
      </c>
      <c r="C11" s="666" t="s">
        <v>49</v>
      </c>
      <c r="D11" s="104" t="s">
        <v>32</v>
      </c>
      <c r="E11" s="115" t="s">
        <v>48</v>
      </c>
      <c r="F11" s="265" t="s">
        <v>33</v>
      </c>
      <c r="G11" s="667" t="s">
        <v>38</v>
      </c>
      <c r="H11" s="110" t="s">
        <v>34</v>
      </c>
      <c r="I11" s="115" t="s">
        <v>35</v>
      </c>
      <c r="J11" s="668" t="s">
        <v>316</v>
      </c>
      <c r="K11" s="298" t="s">
        <v>957</v>
      </c>
      <c r="L11" s="298" t="s">
        <v>958</v>
      </c>
      <c r="M11" s="669" t="s">
        <v>47</v>
      </c>
      <c r="N11" s="669" t="s">
        <v>415</v>
      </c>
      <c r="O11" s="669" t="s">
        <v>346</v>
      </c>
      <c r="P11" s="669" t="s">
        <v>347</v>
      </c>
      <c r="Q11" s="670" t="s">
        <v>398</v>
      </c>
      <c r="R11" s="116" t="s">
        <v>55</v>
      </c>
      <c r="S11" s="104" t="s">
        <v>39</v>
      </c>
      <c r="T11" s="105" t="s">
        <v>395</v>
      </c>
      <c r="U11" s="113" t="s">
        <v>349</v>
      </c>
      <c r="V11" s="116" t="s">
        <v>392</v>
      </c>
      <c r="W11" s="671" t="s">
        <v>406</v>
      </c>
      <c r="Y11" s="265" t="s">
        <v>348</v>
      </c>
      <c r="Z11" s="160" t="s">
        <v>313</v>
      </c>
      <c r="AA11" s="160" t="s">
        <v>414</v>
      </c>
      <c r="AB11" s="104" t="s">
        <v>315</v>
      </c>
      <c r="AC11" s="114" t="s">
        <v>314</v>
      </c>
      <c r="AD11" s="104" t="s">
        <v>954</v>
      </c>
      <c r="AE11" s="104" t="s">
        <v>952</v>
      </c>
      <c r="AF11" s="104" t="s">
        <v>953</v>
      </c>
    </row>
    <row r="12" spans="1:32" s="120" customFormat="1" ht="26.1" hidden="1" customHeight="1">
      <c r="A12" s="118"/>
      <c r="B12" s="390"/>
      <c r="C12" s="389"/>
      <c r="D12" s="388"/>
      <c r="E12" s="389"/>
      <c r="F12" s="390"/>
      <c r="G12" s="356"/>
      <c r="H12" s="388"/>
      <c r="I12" s="388"/>
      <c r="J12" s="406"/>
      <c r="K12" s="406"/>
      <c r="L12" s="407"/>
      <c r="M12" s="388"/>
      <c r="N12" s="408"/>
      <c r="O12" s="400">
        <f>IF(I12&gt;0, ((J12*K12*(1+L12) + M12)*H12/I12/3600)+N12, 0)</f>
        <v>0</v>
      </c>
      <c r="P12" s="420"/>
      <c r="Q12" s="371">
        <f t="shared" ref="Q12:Q49" si="0">IF(I12&gt;0,((J12*K12*(1+L12) + M12+ P12)*H12/I12/3600)+N12, 0)</f>
        <v>0</v>
      </c>
      <c r="R12" s="355"/>
      <c r="S12" s="360"/>
      <c r="T12" s="387"/>
      <c r="U12" s="371">
        <f>Q12*S12*T12</f>
        <v>0</v>
      </c>
      <c r="V12" s="427"/>
      <c r="W12" s="371">
        <f>U12*(1/(1-V12)-1)</f>
        <v>0</v>
      </c>
      <c r="Y12" s="392">
        <f t="shared" ref="Y12:Y49" si="1">IF(I12&gt;0, J12*K12*(L12+1)*H12/I12/3600*S12*T12, 0)</f>
        <v>0</v>
      </c>
      <c r="Z12" s="393">
        <f t="shared" ref="Z12:Z49" si="2">IF(I12&gt;0, M12*H12/I12/3600*S12*T12, 0)</f>
        <v>0</v>
      </c>
      <c r="AA12" s="393" t="str">
        <f t="shared" ref="AA12:AA49" si="3">IF(I12&gt;0,N12*S12*T12,"")</f>
        <v/>
      </c>
      <c r="AB12" s="393">
        <f t="shared" ref="AB12:AB49" si="4">O12*S12*T12</f>
        <v>0</v>
      </c>
      <c r="AC12" s="394">
        <f t="shared" ref="AC12:AC49" si="5">IF(I12&gt;0, P12*H12/I12/3600*S12*T12, 0)</f>
        <v>0</v>
      </c>
    </row>
    <row r="13" spans="1:32" s="120" customFormat="1" ht="26.1" customHeight="1">
      <c r="B13" s="361"/>
      <c r="C13" s="362"/>
      <c r="D13" s="362"/>
      <c r="E13" s="363"/>
      <c r="F13" s="361"/>
      <c r="G13" s="409"/>
      <c r="H13" s="362"/>
      <c r="I13" s="362"/>
      <c r="J13" s="391"/>
      <c r="K13" s="678">
        <v>7.73</v>
      </c>
      <c r="L13" s="679">
        <v>0.28000000000000003</v>
      </c>
      <c r="M13" s="362"/>
      <c r="N13" s="411"/>
      <c r="O13" s="401">
        <f t="shared" ref="O13:O39" si="6">IF(I13&gt;0, ((J13*K13*(1+L13) + M13)*H13/I13/3600)+N13, 0)</f>
        <v>0</v>
      </c>
      <c r="P13" s="678">
        <v>5.01</v>
      </c>
      <c r="Q13" s="384">
        <f t="shared" si="0"/>
        <v>0</v>
      </c>
      <c r="R13" s="422"/>
      <c r="S13" s="368"/>
      <c r="T13" s="423"/>
      <c r="U13" s="384">
        <f t="shared" ref="U13:U19" si="7">Q13*S13*T13</f>
        <v>0</v>
      </c>
      <c r="V13" s="379"/>
      <c r="W13" s="384">
        <f t="shared" ref="W13:W35" si="8">U13*(1/(1-V13)-1)</f>
        <v>0</v>
      </c>
      <c r="Y13" s="385">
        <f t="shared" ref="Y13:Y18" si="9">IF(I13&gt;0, J13*K13*(L13+1)*H13/I13/3600*S13*T13, 0)</f>
        <v>0</v>
      </c>
      <c r="Z13" s="386">
        <f t="shared" ref="Z13:Z18" si="10">IF(I13&gt;0, M13*H13/I13/3600*S13*T13, 0)</f>
        <v>0</v>
      </c>
      <c r="AA13" s="386" t="str">
        <f t="shared" ref="AA13:AA18" si="11">IF(I13&gt;0,N13*S13*T13,"")</f>
        <v/>
      </c>
      <c r="AB13" s="386">
        <f t="shared" ref="AB13:AB18" si="12">O13*S13*T13</f>
        <v>0</v>
      </c>
      <c r="AC13" s="395">
        <f t="shared" ref="AC13:AC18" si="13">IF(I13&gt;0, P13*H13/I13/3600*S13*T13, 0)</f>
        <v>0</v>
      </c>
      <c r="AD13" s="391"/>
      <c r="AE13" s="391"/>
      <c r="AF13" s="391"/>
    </row>
    <row r="14" spans="1:32" s="120" customFormat="1" ht="26.1" customHeight="1">
      <c r="B14" s="361"/>
      <c r="C14" s="362"/>
      <c r="D14" s="725" t="s">
        <v>1040</v>
      </c>
      <c r="E14" s="724" t="s">
        <v>1041</v>
      </c>
      <c r="F14" s="726" t="s">
        <v>984</v>
      </c>
      <c r="G14" s="727"/>
      <c r="H14" s="725">
        <v>146</v>
      </c>
      <c r="I14" s="725">
        <v>3</v>
      </c>
      <c r="J14" s="728">
        <v>1</v>
      </c>
      <c r="K14" s="728">
        <f>7.73*1.455</f>
        <v>11.247150000000001</v>
      </c>
      <c r="L14" s="744">
        <v>0.28000000000000003</v>
      </c>
      <c r="M14" s="730">
        <f>0.29*60</f>
        <v>17.399999999999999</v>
      </c>
      <c r="N14" s="730"/>
      <c r="O14" s="731">
        <f t="shared" si="6"/>
        <v>0.42983957333333334</v>
      </c>
      <c r="P14" s="732">
        <f>(K14+(K14*28%)+M14)*67.4%</f>
        <v>21.430741248</v>
      </c>
      <c r="Q14" s="733">
        <f t="shared" si="0"/>
        <v>0.71955144576000007</v>
      </c>
      <c r="R14" s="734" t="s">
        <v>45</v>
      </c>
      <c r="S14" s="692">
        <v>1</v>
      </c>
      <c r="T14" s="735">
        <v>1</v>
      </c>
      <c r="U14" s="733">
        <f t="shared" si="7"/>
        <v>0.71955144576000007</v>
      </c>
      <c r="V14" s="736">
        <v>0.374</v>
      </c>
      <c r="W14" s="733">
        <f t="shared" si="8"/>
        <v>0.42989175832945697</v>
      </c>
      <c r="Y14" s="385"/>
      <c r="Z14" s="386"/>
      <c r="AA14" s="386"/>
      <c r="AB14" s="386"/>
      <c r="AC14" s="703"/>
      <c r="AD14" s="702"/>
      <c r="AE14" s="702"/>
      <c r="AF14" s="702"/>
    </row>
    <row r="15" spans="1:32" s="120" customFormat="1" ht="26.1" customHeight="1">
      <c r="B15" s="361"/>
      <c r="C15" s="362" t="s">
        <v>981</v>
      </c>
      <c r="D15" s="362" t="s">
        <v>982</v>
      </c>
      <c r="E15" s="363" t="s">
        <v>983</v>
      </c>
      <c r="F15" s="361" t="s">
        <v>984</v>
      </c>
      <c r="G15" s="409" t="s">
        <v>45</v>
      </c>
      <c r="H15" s="362">
        <v>20</v>
      </c>
      <c r="I15" s="362">
        <v>4</v>
      </c>
      <c r="J15" s="391">
        <v>1</v>
      </c>
      <c r="K15" s="704">
        <f t="shared" ref="K15:K29" si="14">7.73*1.455</f>
        <v>11.247150000000001</v>
      </c>
      <c r="L15" s="410">
        <f>$L$13</f>
        <v>0.28000000000000003</v>
      </c>
      <c r="M15" s="411">
        <f>28.64*1.1</f>
        <v>31.504000000000005</v>
      </c>
      <c r="N15" s="411"/>
      <c r="O15" s="401">
        <f t="shared" si="6"/>
        <v>6.3750488888888901E-2</v>
      </c>
      <c r="P15" s="705">
        <f t="shared" ref="P15:P29" si="15">(K15+(K15*28%)+M15)*67.4%</f>
        <v>30.936837248000007</v>
      </c>
      <c r="Q15" s="384">
        <f t="shared" si="0"/>
        <v>0.10671831840000003</v>
      </c>
      <c r="R15" s="422" t="s">
        <v>45</v>
      </c>
      <c r="S15" s="368">
        <v>1</v>
      </c>
      <c r="T15" s="423">
        <v>1</v>
      </c>
      <c r="U15" s="384">
        <f t="shared" si="7"/>
        <v>0.10671831840000003</v>
      </c>
      <c r="V15" s="743">
        <v>0.374</v>
      </c>
      <c r="W15" s="384">
        <f t="shared" si="8"/>
        <v>6.3758228564856259E-2</v>
      </c>
      <c r="Y15" s="385">
        <f t="shared" si="9"/>
        <v>1.9994933333333336E-2</v>
      </c>
      <c r="Z15" s="386">
        <f t="shared" si="10"/>
        <v>4.3755555555555568E-2</v>
      </c>
      <c r="AA15" s="386">
        <f t="shared" si="11"/>
        <v>0</v>
      </c>
      <c r="AB15" s="386">
        <f t="shared" si="12"/>
        <v>6.3750488888888901E-2</v>
      </c>
      <c r="AC15" s="395">
        <f t="shared" si="13"/>
        <v>4.2967829511111118E-2</v>
      </c>
      <c r="AD15" s="391"/>
      <c r="AE15" s="391"/>
      <c r="AF15" s="391"/>
    </row>
    <row r="16" spans="1:32" s="120" customFormat="1" ht="26.1" customHeight="1">
      <c r="B16" s="361"/>
      <c r="C16" s="362" t="s">
        <v>985</v>
      </c>
      <c r="D16" s="362" t="s">
        <v>986</v>
      </c>
      <c r="E16" s="363" t="s">
        <v>987</v>
      </c>
      <c r="F16" s="361" t="s">
        <v>984</v>
      </c>
      <c r="G16" s="409" t="s">
        <v>45</v>
      </c>
      <c r="H16" s="362">
        <v>30</v>
      </c>
      <c r="I16" s="362">
        <v>1</v>
      </c>
      <c r="J16" s="391">
        <v>1</v>
      </c>
      <c r="K16" s="704">
        <f t="shared" si="14"/>
        <v>11.247150000000001</v>
      </c>
      <c r="L16" s="410">
        <f t="shared" ref="L16:L28" si="16">$L$13</f>
        <v>0.28000000000000003</v>
      </c>
      <c r="M16" s="411">
        <f t="shared" ref="M16:M21" si="17">28.64*1.1</f>
        <v>31.504000000000005</v>
      </c>
      <c r="N16" s="411"/>
      <c r="O16" s="401">
        <f t="shared" si="6"/>
        <v>0.38250293333333341</v>
      </c>
      <c r="P16" s="705">
        <f t="shared" si="15"/>
        <v>30.936837248000007</v>
      </c>
      <c r="Q16" s="384">
        <f t="shared" si="0"/>
        <v>0.64030991040000018</v>
      </c>
      <c r="R16" s="422" t="s">
        <v>45</v>
      </c>
      <c r="S16" s="368">
        <v>1</v>
      </c>
      <c r="T16" s="423">
        <v>1</v>
      </c>
      <c r="U16" s="384">
        <f t="shared" si="7"/>
        <v>0.64030991040000018</v>
      </c>
      <c r="V16" s="379">
        <v>0.14000000000000001</v>
      </c>
      <c r="W16" s="384">
        <f t="shared" si="8"/>
        <v>0.10423649704186054</v>
      </c>
      <c r="Y16" s="385">
        <f t="shared" si="9"/>
        <v>0.11996960000000001</v>
      </c>
      <c r="Z16" s="386">
        <f t="shared" si="10"/>
        <v>0.26253333333333334</v>
      </c>
      <c r="AA16" s="386">
        <f t="shared" si="11"/>
        <v>0</v>
      </c>
      <c r="AB16" s="386">
        <f t="shared" si="12"/>
        <v>0.38250293333333341</v>
      </c>
      <c r="AC16" s="395">
        <f t="shared" si="13"/>
        <v>0.25780697706666672</v>
      </c>
      <c r="AD16" s="391"/>
      <c r="AE16" s="391"/>
      <c r="AF16" s="391"/>
    </row>
    <row r="17" spans="2:32" s="120" customFormat="1" ht="26.1" customHeight="1">
      <c r="B17" s="361"/>
      <c r="C17" s="362" t="s">
        <v>985</v>
      </c>
      <c r="D17" s="362" t="s">
        <v>1004</v>
      </c>
      <c r="E17" s="363" t="s">
        <v>987</v>
      </c>
      <c r="F17" s="361" t="s">
        <v>984</v>
      </c>
      <c r="G17" s="409" t="s">
        <v>45</v>
      </c>
      <c r="H17" s="362">
        <v>30</v>
      </c>
      <c r="I17" s="362">
        <v>1</v>
      </c>
      <c r="J17" s="391">
        <v>1</v>
      </c>
      <c r="K17" s="704">
        <f t="shared" si="14"/>
        <v>11.247150000000001</v>
      </c>
      <c r="L17" s="410">
        <f t="shared" si="16"/>
        <v>0.28000000000000003</v>
      </c>
      <c r="M17" s="411">
        <f t="shared" si="17"/>
        <v>31.504000000000005</v>
      </c>
      <c r="N17" s="411"/>
      <c r="O17" s="401">
        <f t="shared" si="6"/>
        <v>0.38250293333333341</v>
      </c>
      <c r="P17" s="705">
        <f t="shared" si="15"/>
        <v>30.936837248000007</v>
      </c>
      <c r="Q17" s="384">
        <f t="shared" si="0"/>
        <v>0.64030991040000018</v>
      </c>
      <c r="R17" s="422" t="s">
        <v>45</v>
      </c>
      <c r="S17" s="368">
        <v>1</v>
      </c>
      <c r="T17" s="423">
        <v>1</v>
      </c>
      <c r="U17" s="384">
        <f t="shared" si="7"/>
        <v>0.64030991040000018</v>
      </c>
      <c r="V17" s="379">
        <v>0.14000000000000001</v>
      </c>
      <c r="W17" s="384">
        <f t="shared" si="8"/>
        <v>0.10423649704186054</v>
      </c>
      <c r="Y17" s="385">
        <f t="shared" si="9"/>
        <v>0.11996960000000001</v>
      </c>
      <c r="Z17" s="386">
        <f t="shared" si="10"/>
        <v>0.26253333333333334</v>
      </c>
      <c r="AA17" s="386">
        <f t="shared" si="11"/>
        <v>0</v>
      </c>
      <c r="AB17" s="386">
        <f t="shared" si="12"/>
        <v>0.38250293333333341</v>
      </c>
      <c r="AC17" s="395">
        <f t="shared" si="13"/>
        <v>0.25780697706666672</v>
      </c>
      <c r="AD17" s="391"/>
      <c r="AE17" s="391"/>
      <c r="AF17" s="391"/>
    </row>
    <row r="18" spans="2:32" s="120" customFormat="1" ht="26.1" customHeight="1">
      <c r="B18" s="361"/>
      <c r="C18" s="362" t="s">
        <v>985</v>
      </c>
      <c r="D18" s="362" t="s">
        <v>1004</v>
      </c>
      <c r="E18" s="363" t="s">
        <v>987</v>
      </c>
      <c r="F18" s="361" t="s">
        <v>984</v>
      </c>
      <c r="G18" s="409" t="s">
        <v>45</v>
      </c>
      <c r="H18" s="362">
        <v>30</v>
      </c>
      <c r="I18" s="362">
        <v>1</v>
      </c>
      <c r="J18" s="391">
        <v>1</v>
      </c>
      <c r="K18" s="704">
        <f t="shared" si="14"/>
        <v>11.247150000000001</v>
      </c>
      <c r="L18" s="410">
        <f t="shared" si="16"/>
        <v>0.28000000000000003</v>
      </c>
      <c r="M18" s="411">
        <f t="shared" si="17"/>
        <v>31.504000000000005</v>
      </c>
      <c r="N18" s="411"/>
      <c r="O18" s="401">
        <f t="shared" si="6"/>
        <v>0.38250293333333341</v>
      </c>
      <c r="P18" s="705">
        <f t="shared" si="15"/>
        <v>30.936837248000007</v>
      </c>
      <c r="Q18" s="384">
        <f t="shared" si="0"/>
        <v>0.64030991040000018</v>
      </c>
      <c r="R18" s="422" t="s">
        <v>45</v>
      </c>
      <c r="S18" s="368">
        <v>1</v>
      </c>
      <c r="T18" s="423">
        <v>1</v>
      </c>
      <c r="U18" s="384">
        <f t="shared" si="7"/>
        <v>0.64030991040000018</v>
      </c>
      <c r="V18" s="379">
        <v>0.14000000000000001</v>
      </c>
      <c r="W18" s="384">
        <f t="shared" si="8"/>
        <v>0.10423649704186054</v>
      </c>
      <c r="Y18" s="385">
        <f t="shared" si="9"/>
        <v>0.11996960000000001</v>
      </c>
      <c r="Z18" s="386">
        <f t="shared" si="10"/>
        <v>0.26253333333333334</v>
      </c>
      <c r="AA18" s="386">
        <f t="shared" si="11"/>
        <v>0</v>
      </c>
      <c r="AB18" s="386">
        <f t="shared" si="12"/>
        <v>0.38250293333333341</v>
      </c>
      <c r="AC18" s="395">
        <f t="shared" si="13"/>
        <v>0.25780697706666672</v>
      </c>
      <c r="AD18" s="391"/>
      <c r="AE18" s="391"/>
      <c r="AF18" s="391"/>
    </row>
    <row r="19" spans="2:32" s="120" customFormat="1" ht="26.1" customHeight="1">
      <c r="B19" s="361"/>
      <c r="C19" s="362" t="s">
        <v>985</v>
      </c>
      <c r="D19" s="362" t="s">
        <v>1005</v>
      </c>
      <c r="E19" s="363" t="s">
        <v>987</v>
      </c>
      <c r="F19" s="361" t="s">
        <v>984</v>
      </c>
      <c r="G19" s="409" t="s">
        <v>45</v>
      </c>
      <c r="H19" s="362">
        <v>30</v>
      </c>
      <c r="I19" s="362">
        <v>1</v>
      </c>
      <c r="J19" s="391">
        <v>1</v>
      </c>
      <c r="K19" s="704">
        <f t="shared" si="14"/>
        <v>11.247150000000001</v>
      </c>
      <c r="L19" s="410">
        <f t="shared" si="16"/>
        <v>0.28000000000000003</v>
      </c>
      <c r="M19" s="411">
        <f t="shared" si="17"/>
        <v>31.504000000000005</v>
      </c>
      <c r="N19" s="411"/>
      <c r="O19" s="401">
        <f t="shared" si="6"/>
        <v>0.38250293333333341</v>
      </c>
      <c r="P19" s="705">
        <f t="shared" si="15"/>
        <v>30.936837248000007</v>
      </c>
      <c r="Q19" s="384">
        <f t="shared" si="0"/>
        <v>0.64030991040000018</v>
      </c>
      <c r="R19" s="422" t="s">
        <v>45</v>
      </c>
      <c r="S19" s="368">
        <v>1</v>
      </c>
      <c r="T19" s="423">
        <v>1</v>
      </c>
      <c r="U19" s="384">
        <f t="shared" si="7"/>
        <v>0.64030991040000018</v>
      </c>
      <c r="V19" s="379">
        <v>0.14000000000000001</v>
      </c>
      <c r="W19" s="384">
        <f t="shared" si="8"/>
        <v>0.10423649704186054</v>
      </c>
      <c r="Y19" s="385">
        <f t="shared" si="1"/>
        <v>0.11996960000000001</v>
      </c>
      <c r="Z19" s="386">
        <f t="shared" si="2"/>
        <v>0.26253333333333334</v>
      </c>
      <c r="AA19" s="386">
        <f t="shared" si="3"/>
        <v>0</v>
      </c>
      <c r="AB19" s="386">
        <f t="shared" si="4"/>
        <v>0.38250293333333341</v>
      </c>
      <c r="AC19" s="395">
        <f t="shared" si="5"/>
        <v>0.25780697706666672</v>
      </c>
      <c r="AD19" s="391"/>
      <c r="AE19" s="391"/>
      <c r="AF19" s="391"/>
    </row>
    <row r="20" spans="2:32" s="120" customFormat="1" ht="26.1" customHeight="1">
      <c r="B20" s="361"/>
      <c r="C20" s="362" t="s">
        <v>985</v>
      </c>
      <c r="D20" s="362" t="s">
        <v>1005</v>
      </c>
      <c r="E20" s="363" t="s">
        <v>987</v>
      </c>
      <c r="F20" s="361" t="s">
        <v>984</v>
      </c>
      <c r="G20" s="409" t="s">
        <v>45</v>
      </c>
      <c r="H20" s="362">
        <v>30</v>
      </c>
      <c r="I20" s="362">
        <v>1</v>
      </c>
      <c r="J20" s="391">
        <v>1</v>
      </c>
      <c r="K20" s="704">
        <f t="shared" si="14"/>
        <v>11.247150000000001</v>
      </c>
      <c r="L20" s="410">
        <f t="shared" si="16"/>
        <v>0.28000000000000003</v>
      </c>
      <c r="M20" s="411">
        <f t="shared" si="17"/>
        <v>31.504000000000005</v>
      </c>
      <c r="N20" s="411"/>
      <c r="O20" s="401">
        <f t="shared" si="6"/>
        <v>0.38250293333333341</v>
      </c>
      <c r="P20" s="705">
        <f t="shared" si="15"/>
        <v>30.936837248000007</v>
      </c>
      <c r="Q20" s="384">
        <f t="shared" si="0"/>
        <v>0.64030991040000018</v>
      </c>
      <c r="R20" s="422" t="s">
        <v>45</v>
      </c>
      <c r="S20" s="368">
        <v>1</v>
      </c>
      <c r="T20" s="423">
        <v>1</v>
      </c>
      <c r="U20" s="384">
        <f t="shared" ref="U20:U49" si="18">Q20*S20*T20</f>
        <v>0.64030991040000018</v>
      </c>
      <c r="V20" s="379">
        <v>0.14000000000000001</v>
      </c>
      <c r="W20" s="384">
        <f t="shared" si="8"/>
        <v>0.10423649704186054</v>
      </c>
      <c r="Y20" s="385">
        <f t="shared" si="1"/>
        <v>0.11996960000000001</v>
      </c>
      <c r="Z20" s="386">
        <f t="shared" si="2"/>
        <v>0.26253333333333334</v>
      </c>
      <c r="AA20" s="386">
        <f t="shared" si="3"/>
        <v>0</v>
      </c>
      <c r="AB20" s="386">
        <f t="shared" si="4"/>
        <v>0.38250293333333341</v>
      </c>
      <c r="AC20" s="395">
        <f t="shared" si="5"/>
        <v>0.25780697706666672</v>
      </c>
      <c r="AD20" s="391"/>
      <c r="AE20" s="391"/>
      <c r="AF20" s="391"/>
    </row>
    <row r="21" spans="2:32" s="120" customFormat="1" ht="26.1" customHeight="1">
      <c r="B21" s="361"/>
      <c r="C21" s="706" t="s">
        <v>985</v>
      </c>
      <c r="D21" s="706" t="s">
        <v>1005</v>
      </c>
      <c r="E21" s="707" t="s">
        <v>987</v>
      </c>
      <c r="F21" s="708" t="s">
        <v>984</v>
      </c>
      <c r="G21" s="709" t="s">
        <v>45</v>
      </c>
      <c r="H21" s="706">
        <v>30</v>
      </c>
      <c r="I21" s="706">
        <v>1</v>
      </c>
      <c r="J21" s="710">
        <v>0.5</v>
      </c>
      <c r="K21" s="704">
        <f t="shared" si="14"/>
        <v>11.247150000000001</v>
      </c>
      <c r="L21" s="711">
        <f t="shared" si="16"/>
        <v>0.28000000000000003</v>
      </c>
      <c r="M21" s="712">
        <f t="shared" si="17"/>
        <v>31.504000000000005</v>
      </c>
      <c r="N21" s="712"/>
      <c r="O21" s="713">
        <f t="shared" si="6"/>
        <v>0.3225181333333334</v>
      </c>
      <c r="P21" s="705">
        <f t="shared" si="15"/>
        <v>30.936837248000007</v>
      </c>
      <c r="Q21" s="714">
        <f t="shared" si="0"/>
        <v>0.58032511040000001</v>
      </c>
      <c r="R21" s="715" t="s">
        <v>45</v>
      </c>
      <c r="S21" s="716">
        <v>1</v>
      </c>
      <c r="T21" s="717"/>
      <c r="U21" s="714">
        <f t="shared" ref="U21:U39" si="19">Q21*S21*T21</f>
        <v>0</v>
      </c>
      <c r="V21" s="718">
        <v>0.14000000000000001</v>
      </c>
      <c r="W21" s="714">
        <f t="shared" si="8"/>
        <v>0</v>
      </c>
      <c r="Y21" s="385">
        <f t="shared" si="1"/>
        <v>0</v>
      </c>
      <c r="Z21" s="386">
        <f t="shared" si="2"/>
        <v>0</v>
      </c>
      <c r="AA21" s="386">
        <f t="shared" si="3"/>
        <v>0</v>
      </c>
      <c r="AB21" s="386">
        <f t="shared" si="4"/>
        <v>0</v>
      </c>
      <c r="AC21" s="395">
        <f t="shared" si="5"/>
        <v>0</v>
      </c>
      <c r="AD21" s="391"/>
      <c r="AE21" s="391"/>
      <c r="AF21" s="391"/>
    </row>
    <row r="22" spans="2:32" s="120" customFormat="1" ht="26.1" customHeight="1">
      <c r="B22" s="361"/>
      <c r="C22" s="362" t="s">
        <v>985</v>
      </c>
      <c r="D22" s="362" t="s">
        <v>988</v>
      </c>
      <c r="E22" s="363" t="s">
        <v>989</v>
      </c>
      <c r="F22" s="361" t="s">
        <v>984</v>
      </c>
      <c r="G22" s="409" t="s">
        <v>45</v>
      </c>
      <c r="H22" s="362">
        <v>30</v>
      </c>
      <c r="I22" s="362">
        <v>1</v>
      </c>
      <c r="J22" s="391">
        <v>0.5</v>
      </c>
      <c r="K22" s="704">
        <f t="shared" si="14"/>
        <v>11.247150000000001</v>
      </c>
      <c r="L22" s="410">
        <f t="shared" si="16"/>
        <v>0.28000000000000003</v>
      </c>
      <c r="M22" s="411">
        <f>29.61*1.1</f>
        <v>32.571000000000005</v>
      </c>
      <c r="N22" s="411"/>
      <c r="O22" s="401">
        <f t="shared" si="6"/>
        <v>0.33140980000000009</v>
      </c>
      <c r="P22" s="705">
        <f t="shared" si="15"/>
        <v>31.655995248000007</v>
      </c>
      <c r="Q22" s="384">
        <f t="shared" si="0"/>
        <v>0.59520976040000018</v>
      </c>
      <c r="R22" s="422" t="s">
        <v>45</v>
      </c>
      <c r="S22" s="368">
        <v>1</v>
      </c>
      <c r="T22" s="423">
        <v>1</v>
      </c>
      <c r="U22" s="384">
        <f t="shared" si="19"/>
        <v>0.59520976040000018</v>
      </c>
      <c r="V22" s="379">
        <v>0.14000000000000001</v>
      </c>
      <c r="W22" s="384">
        <f t="shared" si="8"/>
        <v>9.6894612158139604E-2</v>
      </c>
      <c r="Y22" s="385"/>
      <c r="Z22" s="386"/>
      <c r="AA22" s="386"/>
      <c r="AB22" s="386"/>
      <c r="AC22" s="395"/>
      <c r="AD22" s="391"/>
      <c r="AE22" s="391"/>
      <c r="AF22" s="391"/>
    </row>
    <row r="23" spans="2:32" s="120" customFormat="1" ht="26.1" customHeight="1">
      <c r="B23" s="361"/>
      <c r="C23" s="706" t="s">
        <v>990</v>
      </c>
      <c r="D23" s="706" t="s">
        <v>991</v>
      </c>
      <c r="E23" s="707" t="s">
        <v>992</v>
      </c>
      <c r="F23" s="708" t="s">
        <v>984</v>
      </c>
      <c r="G23" s="709" t="s">
        <v>45</v>
      </c>
      <c r="H23" s="706">
        <v>30</v>
      </c>
      <c r="I23" s="706">
        <v>1</v>
      </c>
      <c r="J23" s="710">
        <v>1</v>
      </c>
      <c r="K23" s="704">
        <f t="shared" si="14"/>
        <v>11.247150000000001</v>
      </c>
      <c r="L23" s="711">
        <f t="shared" si="16"/>
        <v>0.28000000000000003</v>
      </c>
      <c r="M23" s="712">
        <f>25.24*1.1</f>
        <v>27.763999999999999</v>
      </c>
      <c r="N23" s="712"/>
      <c r="O23" s="713">
        <f t="shared" si="6"/>
        <v>0.35133626666666667</v>
      </c>
      <c r="P23" s="705">
        <f t="shared" si="15"/>
        <v>28.416077248000004</v>
      </c>
      <c r="Q23" s="714">
        <f t="shared" si="0"/>
        <v>0.58813691040000005</v>
      </c>
      <c r="R23" s="715" t="s">
        <v>45</v>
      </c>
      <c r="S23" s="716">
        <v>1</v>
      </c>
      <c r="T23" s="717"/>
      <c r="U23" s="714">
        <f t="shared" si="19"/>
        <v>0</v>
      </c>
      <c r="V23" s="718">
        <v>0.14000000000000001</v>
      </c>
      <c r="W23" s="714">
        <f t="shared" si="8"/>
        <v>0</v>
      </c>
      <c r="Y23" s="385"/>
      <c r="Z23" s="386"/>
      <c r="AA23" s="386"/>
      <c r="AB23" s="386"/>
      <c r="AC23" s="395"/>
      <c r="AD23" s="391"/>
      <c r="AE23" s="391"/>
      <c r="AF23" s="391"/>
    </row>
    <row r="24" spans="2:32" s="120" customFormat="1" ht="26.1" customHeight="1">
      <c r="B24" s="361"/>
      <c r="C24" s="362"/>
      <c r="D24" s="362" t="s">
        <v>993</v>
      </c>
      <c r="E24" s="363"/>
      <c r="F24" s="361" t="s">
        <v>984</v>
      </c>
      <c r="G24" s="409" t="s">
        <v>45</v>
      </c>
      <c r="H24" s="362">
        <v>0</v>
      </c>
      <c r="I24" s="362"/>
      <c r="J24" s="391"/>
      <c r="K24" s="704">
        <f t="shared" si="14"/>
        <v>11.247150000000001</v>
      </c>
      <c r="L24" s="410">
        <f t="shared" si="16"/>
        <v>0.28000000000000003</v>
      </c>
      <c r="M24" s="411"/>
      <c r="N24" s="411"/>
      <c r="O24" s="401">
        <f t="shared" si="6"/>
        <v>0</v>
      </c>
      <c r="P24" s="705">
        <f t="shared" si="15"/>
        <v>9.7031412480000014</v>
      </c>
      <c r="Q24" s="384">
        <f t="shared" si="0"/>
        <v>0</v>
      </c>
      <c r="R24" s="422" t="s">
        <v>45</v>
      </c>
      <c r="S24" s="368">
        <v>1</v>
      </c>
      <c r="T24" s="423">
        <v>1</v>
      </c>
      <c r="U24" s="384">
        <f t="shared" si="19"/>
        <v>0</v>
      </c>
      <c r="V24" s="379">
        <v>0.12</v>
      </c>
      <c r="W24" s="384">
        <f t="shared" si="8"/>
        <v>0</v>
      </c>
      <c r="Y24" s="385"/>
      <c r="Z24" s="386"/>
      <c r="AA24" s="386"/>
      <c r="AB24" s="386"/>
      <c r="AC24" s="395"/>
      <c r="AD24" s="391"/>
      <c r="AE24" s="391"/>
      <c r="AF24" s="391"/>
    </row>
    <row r="25" spans="2:32" s="120" customFormat="1" ht="26.1" customHeight="1">
      <c r="B25" s="361"/>
      <c r="C25" s="362"/>
      <c r="D25" s="362" t="s">
        <v>994</v>
      </c>
      <c r="E25" s="363" t="s">
        <v>1006</v>
      </c>
      <c r="F25" s="361" t="s">
        <v>984</v>
      </c>
      <c r="G25" s="409" t="s">
        <v>45</v>
      </c>
      <c r="H25" s="687">
        <f>66*0+150</f>
        <v>150</v>
      </c>
      <c r="I25" s="362">
        <v>2</v>
      </c>
      <c r="J25" s="391">
        <v>0.7</v>
      </c>
      <c r="K25" s="704">
        <f t="shared" si="14"/>
        <v>11.247150000000001</v>
      </c>
      <c r="L25" s="410">
        <f t="shared" si="16"/>
        <v>0.28000000000000003</v>
      </c>
      <c r="M25" s="411">
        <f>51.5*1.1</f>
        <v>56.650000000000006</v>
      </c>
      <c r="N25" s="411"/>
      <c r="O25" s="401">
        <f t="shared" si="6"/>
        <v>1.3901551333333335</v>
      </c>
      <c r="P25" s="705">
        <f t="shared" si="15"/>
        <v>47.885241248000014</v>
      </c>
      <c r="Q25" s="384">
        <f t="shared" si="0"/>
        <v>2.3877643260000005</v>
      </c>
      <c r="R25" s="422" t="s">
        <v>45</v>
      </c>
      <c r="S25" s="368">
        <v>1</v>
      </c>
      <c r="T25" s="423">
        <v>1</v>
      </c>
      <c r="U25" s="384">
        <f t="shared" si="19"/>
        <v>2.3877643260000005</v>
      </c>
      <c r="V25" s="379">
        <v>0.12</v>
      </c>
      <c r="W25" s="384">
        <f t="shared" si="8"/>
        <v>0.32560422627272761</v>
      </c>
      <c r="Y25" s="385"/>
      <c r="Z25" s="386"/>
      <c r="AA25" s="386"/>
      <c r="AB25" s="386"/>
      <c r="AC25" s="395"/>
      <c r="AD25" s="391"/>
      <c r="AE25" s="391"/>
      <c r="AF25" s="391"/>
    </row>
    <row r="26" spans="2:32" s="120" customFormat="1" ht="26.1" customHeight="1">
      <c r="B26" s="361"/>
      <c r="C26" s="362"/>
      <c r="D26" s="362" t="s">
        <v>995</v>
      </c>
      <c r="E26" s="363" t="s">
        <v>1006</v>
      </c>
      <c r="F26" s="361" t="s">
        <v>984</v>
      </c>
      <c r="G26" s="409" t="s">
        <v>45</v>
      </c>
      <c r="H26" s="362">
        <v>4440</v>
      </c>
      <c r="I26" s="362">
        <v>1600</v>
      </c>
      <c r="J26" s="391">
        <v>1</v>
      </c>
      <c r="K26" s="704">
        <f t="shared" si="14"/>
        <v>11.247150000000001</v>
      </c>
      <c r="L26" s="410">
        <f t="shared" si="16"/>
        <v>0.28000000000000003</v>
      </c>
      <c r="M26" s="411">
        <f>51.5*1.1</f>
        <v>56.650000000000006</v>
      </c>
      <c r="N26" s="411"/>
      <c r="O26" s="401">
        <f t="shared" si="6"/>
        <v>5.4764896333333334E-2</v>
      </c>
      <c r="P26" s="705">
        <f t="shared" si="15"/>
        <v>47.885241248000014</v>
      </c>
      <c r="Q26" s="384">
        <f t="shared" si="0"/>
        <v>9.1676436462000022E-2</v>
      </c>
      <c r="R26" s="422" t="s">
        <v>45</v>
      </c>
      <c r="S26" s="368">
        <v>1</v>
      </c>
      <c r="T26" s="423">
        <v>1</v>
      </c>
      <c r="U26" s="384">
        <f t="shared" si="19"/>
        <v>9.1676436462000022E-2</v>
      </c>
      <c r="V26" s="379">
        <v>0.12</v>
      </c>
      <c r="W26" s="384">
        <f t="shared" si="8"/>
        <v>1.2501332244818194E-2</v>
      </c>
      <c r="Y26" s="385">
        <f t="shared" si="1"/>
        <v>1.1097188000000001E-2</v>
      </c>
      <c r="Z26" s="386">
        <f t="shared" si="2"/>
        <v>4.366770833333334E-2</v>
      </c>
      <c r="AA26" s="386">
        <f t="shared" si="3"/>
        <v>0</v>
      </c>
      <c r="AB26" s="386">
        <f t="shared" si="4"/>
        <v>5.4764896333333334E-2</v>
      </c>
      <c r="AC26" s="395">
        <f t="shared" si="5"/>
        <v>3.6911540128666681E-2</v>
      </c>
      <c r="AD26" s="391"/>
      <c r="AE26" s="391"/>
      <c r="AF26" s="391"/>
    </row>
    <row r="27" spans="2:32" s="120" customFormat="1" ht="26.1" customHeight="1">
      <c r="B27" s="361"/>
      <c r="C27" s="362"/>
      <c r="D27" s="362" t="s">
        <v>996</v>
      </c>
      <c r="E27" s="363"/>
      <c r="F27" s="361" t="s">
        <v>984</v>
      </c>
      <c r="G27" s="409" t="s">
        <v>45</v>
      </c>
      <c r="H27" s="362">
        <v>0</v>
      </c>
      <c r="I27" s="362"/>
      <c r="J27" s="391"/>
      <c r="K27" s="704">
        <f t="shared" si="14"/>
        <v>11.247150000000001</v>
      </c>
      <c r="L27" s="410">
        <f t="shared" si="16"/>
        <v>0.28000000000000003</v>
      </c>
      <c r="M27" s="411"/>
      <c r="N27" s="411"/>
      <c r="O27" s="401">
        <f t="shared" si="6"/>
        <v>0</v>
      </c>
      <c r="P27" s="705">
        <f t="shared" si="15"/>
        <v>9.7031412480000014</v>
      </c>
      <c r="Q27" s="384">
        <f t="shared" si="0"/>
        <v>0</v>
      </c>
      <c r="R27" s="422" t="s">
        <v>45</v>
      </c>
      <c r="S27" s="368">
        <v>1</v>
      </c>
      <c r="T27" s="423">
        <v>1</v>
      </c>
      <c r="U27" s="384">
        <f t="shared" si="19"/>
        <v>0</v>
      </c>
      <c r="V27" s="379">
        <v>0.04</v>
      </c>
      <c r="W27" s="384">
        <f t="shared" si="8"/>
        <v>0</v>
      </c>
      <c r="Y27" s="385">
        <f t="shared" si="1"/>
        <v>0</v>
      </c>
      <c r="Z27" s="386">
        <f t="shared" si="2"/>
        <v>0</v>
      </c>
      <c r="AA27" s="386" t="str">
        <f t="shared" si="3"/>
        <v/>
      </c>
      <c r="AB27" s="386">
        <f t="shared" si="4"/>
        <v>0</v>
      </c>
      <c r="AC27" s="395">
        <f t="shared" si="5"/>
        <v>0</v>
      </c>
      <c r="AD27" s="391"/>
      <c r="AE27" s="391"/>
      <c r="AF27" s="391"/>
    </row>
    <row r="28" spans="2:32" s="120" customFormat="1" ht="26.1" customHeight="1">
      <c r="B28" s="361"/>
      <c r="C28" s="362"/>
      <c r="D28" s="362" t="s">
        <v>997</v>
      </c>
      <c r="E28" s="363" t="s">
        <v>998</v>
      </c>
      <c r="F28" s="361" t="s">
        <v>984</v>
      </c>
      <c r="G28" s="409" t="s">
        <v>45</v>
      </c>
      <c r="H28" s="687">
        <f>102*0+189</f>
        <v>189</v>
      </c>
      <c r="I28" s="687">
        <f>2*0+1</f>
        <v>1</v>
      </c>
      <c r="J28" s="391">
        <v>1</v>
      </c>
      <c r="K28" s="704">
        <f t="shared" si="14"/>
        <v>11.247150000000001</v>
      </c>
      <c r="L28" s="410">
        <f t="shared" si="16"/>
        <v>0.28000000000000003</v>
      </c>
      <c r="M28" s="411">
        <f>33.28*1.1</f>
        <v>36.608000000000004</v>
      </c>
      <c r="N28" s="411"/>
      <c r="O28" s="401">
        <f t="shared" si="6"/>
        <v>2.6777284800000003</v>
      </c>
      <c r="P28" s="705">
        <f t="shared" si="15"/>
        <v>34.376933248000007</v>
      </c>
      <c r="Q28" s="384">
        <f t="shared" si="0"/>
        <v>4.4825174755200008</v>
      </c>
      <c r="R28" s="422" t="s">
        <v>45</v>
      </c>
      <c r="S28" s="368">
        <v>1</v>
      </c>
      <c r="T28" s="423">
        <v>1</v>
      </c>
      <c r="U28" s="384">
        <f t="shared" si="19"/>
        <v>4.4825174755200008</v>
      </c>
      <c r="V28" s="379">
        <v>0.04</v>
      </c>
      <c r="W28" s="384">
        <f t="shared" si="8"/>
        <v>0.18677156148000038</v>
      </c>
      <c r="Y28" s="385">
        <f t="shared" si="1"/>
        <v>0.75580848000000012</v>
      </c>
      <c r="Z28" s="386">
        <f t="shared" si="2"/>
        <v>1.9219200000000003</v>
      </c>
      <c r="AA28" s="386">
        <f t="shared" si="3"/>
        <v>0</v>
      </c>
      <c r="AB28" s="386">
        <f t="shared" si="4"/>
        <v>2.6777284800000003</v>
      </c>
      <c r="AC28" s="395">
        <f t="shared" si="5"/>
        <v>1.8047889955200003</v>
      </c>
      <c r="AD28" s="391"/>
      <c r="AE28" s="391"/>
      <c r="AF28" s="391"/>
    </row>
    <row r="29" spans="2:32" s="120" customFormat="1" ht="26.1" customHeight="1">
      <c r="B29" s="361"/>
      <c r="C29" s="724" t="s">
        <v>1047</v>
      </c>
      <c r="D29" s="725" t="s">
        <v>1048</v>
      </c>
      <c r="E29" s="724" t="s">
        <v>1049</v>
      </c>
      <c r="F29" s="726" t="s">
        <v>984</v>
      </c>
      <c r="G29" s="727" t="s">
        <v>45</v>
      </c>
      <c r="H29" s="725">
        <v>84</v>
      </c>
      <c r="I29" s="725">
        <v>1</v>
      </c>
      <c r="J29" s="728">
        <v>1</v>
      </c>
      <c r="K29" s="704">
        <f t="shared" si="14"/>
        <v>11.247150000000001</v>
      </c>
      <c r="L29" s="729">
        <f t="shared" ref="L29" si="20">L28</f>
        <v>0.28000000000000003</v>
      </c>
      <c r="M29" s="730">
        <v>1.8</v>
      </c>
      <c r="N29" s="730"/>
      <c r="O29" s="731">
        <f t="shared" si="6"/>
        <v>0.37791488000000001</v>
      </c>
      <c r="P29" s="705">
        <f t="shared" si="15"/>
        <v>10.916341248000002</v>
      </c>
      <c r="Q29" s="733">
        <f t="shared" si="0"/>
        <v>0.63262950912000004</v>
      </c>
      <c r="R29" s="734" t="s">
        <v>45</v>
      </c>
      <c r="S29" s="751">
        <v>1</v>
      </c>
      <c r="T29" s="735">
        <v>1</v>
      </c>
      <c r="U29" s="733">
        <f t="shared" si="19"/>
        <v>0.63262950912000004</v>
      </c>
      <c r="V29" s="736">
        <v>4.2000000000000003E-2</v>
      </c>
      <c r="W29" s="733">
        <f t="shared" si="8"/>
        <v>2.7735322946805908E-2</v>
      </c>
      <c r="Y29" s="385"/>
      <c r="Z29" s="386"/>
      <c r="AA29" s="386"/>
      <c r="AB29" s="386"/>
      <c r="AC29" s="703"/>
      <c r="AD29" s="702"/>
      <c r="AE29" s="702"/>
      <c r="AF29" s="702"/>
    </row>
    <row r="30" spans="2:32" s="120" customFormat="1" ht="26.1" customHeight="1">
      <c r="B30" s="361"/>
      <c r="C30" s="362"/>
      <c r="D30" s="362"/>
      <c r="E30" s="363"/>
      <c r="F30" s="361"/>
      <c r="G30" s="409"/>
      <c r="H30" s="687"/>
      <c r="I30" s="687"/>
      <c r="J30" s="702"/>
      <c r="K30" s="702"/>
      <c r="L30" s="722"/>
      <c r="M30" s="411"/>
      <c r="N30" s="411"/>
      <c r="O30" s="401"/>
      <c r="P30" s="723"/>
      <c r="Q30" s="384"/>
      <c r="R30" s="422"/>
      <c r="S30" s="368"/>
      <c r="T30" s="423"/>
      <c r="U30" s="384"/>
      <c r="V30" s="379"/>
      <c r="W30" s="384"/>
      <c r="Y30" s="385"/>
      <c r="Z30" s="386"/>
      <c r="AA30" s="386"/>
      <c r="AB30" s="386"/>
      <c r="AC30" s="703"/>
      <c r="AD30" s="702"/>
      <c r="AE30" s="702"/>
      <c r="AF30" s="702"/>
    </row>
    <row r="31" spans="2:32" s="120" customFormat="1" ht="26.1" hidden="1" customHeight="1">
      <c r="B31" s="361"/>
      <c r="C31" s="362"/>
      <c r="D31" s="362" t="s">
        <v>973</v>
      </c>
      <c r="E31" s="363"/>
      <c r="F31" s="361" t="s">
        <v>972</v>
      </c>
      <c r="G31" s="409" t="s">
        <v>45</v>
      </c>
      <c r="H31" s="362">
        <v>0</v>
      </c>
      <c r="I31" s="362"/>
      <c r="J31" s="391"/>
      <c r="K31" s="678">
        <v>29.48</v>
      </c>
      <c r="L31" s="679">
        <v>0.33439999999999998</v>
      </c>
      <c r="M31" s="411"/>
      <c r="N31" s="411"/>
      <c r="O31" s="401">
        <f t="shared" si="6"/>
        <v>0</v>
      </c>
      <c r="P31" s="678">
        <f>(K31*(1+L31)+N31)*$P$10</f>
        <v>11.801433600000001</v>
      </c>
      <c r="Q31" s="384">
        <f t="shared" si="0"/>
        <v>0</v>
      </c>
      <c r="R31" s="422" t="s">
        <v>45</v>
      </c>
      <c r="S31" s="368">
        <v>1</v>
      </c>
      <c r="T31" s="423">
        <v>1</v>
      </c>
      <c r="U31" s="384">
        <f t="shared" si="19"/>
        <v>0</v>
      </c>
      <c r="V31" s="379">
        <v>0.02</v>
      </c>
      <c r="W31" s="384">
        <f t="shared" si="8"/>
        <v>0</v>
      </c>
      <c r="Y31" s="385">
        <f t="shared" si="1"/>
        <v>0</v>
      </c>
      <c r="Z31" s="386">
        <f t="shared" si="2"/>
        <v>0</v>
      </c>
      <c r="AA31" s="386" t="str">
        <f t="shared" si="3"/>
        <v/>
      </c>
      <c r="AB31" s="386">
        <f t="shared" si="4"/>
        <v>0</v>
      </c>
      <c r="AC31" s="395">
        <f t="shared" si="5"/>
        <v>0</v>
      </c>
      <c r="AD31" s="391"/>
      <c r="AE31" s="391"/>
      <c r="AF31" s="391"/>
    </row>
    <row r="32" spans="2:32" s="120" customFormat="1" ht="26.1" customHeight="1">
      <c r="B32" s="361"/>
      <c r="C32" s="362"/>
      <c r="D32" s="706" t="s">
        <v>1007</v>
      </c>
      <c r="E32" s="707" t="s">
        <v>975</v>
      </c>
      <c r="F32" s="708" t="s">
        <v>972</v>
      </c>
      <c r="G32" s="709" t="s">
        <v>45</v>
      </c>
      <c r="H32" s="706">
        <v>66</v>
      </c>
      <c r="I32" s="706">
        <v>2</v>
      </c>
      <c r="J32" s="710">
        <v>1</v>
      </c>
      <c r="K32" s="710">
        <f>$K$31</f>
        <v>29.48</v>
      </c>
      <c r="L32" s="711">
        <f>$L$31</f>
        <v>0.33439999999999998</v>
      </c>
      <c r="M32" s="712">
        <f>7.009</f>
        <v>7.0090000000000003</v>
      </c>
      <c r="N32" s="712"/>
      <c r="O32" s="713">
        <f t="shared" si="6"/>
        <v>0.42484852666666667</v>
      </c>
      <c r="P32" s="710">
        <f>(K32+(K32*L32)+M32)*76.8%</f>
        <v>35.594582016000004</v>
      </c>
      <c r="Q32" s="714">
        <f t="shared" si="0"/>
        <v>0.75113219514666674</v>
      </c>
      <c r="R32" s="715" t="s">
        <v>45</v>
      </c>
      <c r="S32" s="716">
        <v>1</v>
      </c>
      <c r="T32" s="717"/>
      <c r="U32" s="714">
        <f t="shared" si="19"/>
        <v>0</v>
      </c>
      <c r="V32" s="718">
        <v>0.02</v>
      </c>
      <c r="W32" s="714">
        <f t="shared" si="8"/>
        <v>0</v>
      </c>
      <c r="Y32" s="385">
        <f t="shared" si="1"/>
        <v>0</v>
      </c>
      <c r="Z32" s="386">
        <f t="shared" si="2"/>
        <v>0</v>
      </c>
      <c r="AA32" s="386">
        <f t="shared" si="3"/>
        <v>0</v>
      </c>
      <c r="AB32" s="386">
        <f t="shared" si="4"/>
        <v>0</v>
      </c>
      <c r="AC32" s="395">
        <f t="shared" si="5"/>
        <v>0</v>
      </c>
      <c r="AD32" s="391"/>
      <c r="AE32" s="391"/>
      <c r="AF32" s="391"/>
    </row>
    <row r="33" spans="2:32" s="120" customFormat="1" ht="26.1" customHeight="1">
      <c r="B33" s="361"/>
      <c r="C33" s="362"/>
      <c r="D33" s="706" t="s">
        <v>976</v>
      </c>
      <c r="E33" s="707" t="s">
        <v>977</v>
      </c>
      <c r="F33" s="708" t="s">
        <v>972</v>
      </c>
      <c r="G33" s="709" t="s">
        <v>45</v>
      </c>
      <c r="H33" s="706">
        <v>27</v>
      </c>
      <c r="I33" s="706">
        <v>1</v>
      </c>
      <c r="J33" s="710"/>
      <c r="K33" s="710">
        <f t="shared" ref="K33:K39" si="21">$K$31</f>
        <v>29.48</v>
      </c>
      <c r="L33" s="711">
        <f t="shared" ref="L33:L39" si="22">$L$31</f>
        <v>0.33439999999999998</v>
      </c>
      <c r="M33" s="712">
        <f>7.009</f>
        <v>7.0090000000000003</v>
      </c>
      <c r="N33" s="712"/>
      <c r="O33" s="713">
        <f t="shared" si="6"/>
        <v>5.2567499999999996E-2</v>
      </c>
      <c r="P33" s="710">
        <f t="shared" ref="P33:P47" si="23">(K33+(K33*L33)+M33)*76.8%</f>
        <v>35.594582016000004</v>
      </c>
      <c r="Q33" s="714">
        <f t="shared" si="0"/>
        <v>0.31952686512</v>
      </c>
      <c r="R33" s="715" t="s">
        <v>45</v>
      </c>
      <c r="S33" s="716">
        <v>1</v>
      </c>
      <c r="T33" s="717"/>
      <c r="U33" s="714">
        <f t="shared" si="19"/>
        <v>0</v>
      </c>
      <c r="V33" s="718">
        <v>0.02</v>
      </c>
      <c r="W33" s="714">
        <f t="shared" si="8"/>
        <v>0</v>
      </c>
      <c r="Y33" s="385"/>
      <c r="Z33" s="386"/>
      <c r="AA33" s="386"/>
      <c r="AB33" s="386"/>
      <c r="AC33" s="395"/>
      <c r="AD33" s="391"/>
      <c r="AE33" s="391"/>
      <c r="AF33" s="391"/>
    </row>
    <row r="34" spans="2:32" s="120" customFormat="1" ht="26.1" customHeight="1">
      <c r="B34" s="361"/>
      <c r="C34" s="362"/>
      <c r="D34" s="706" t="s">
        <v>999</v>
      </c>
      <c r="E34" s="707" t="s">
        <v>974</v>
      </c>
      <c r="F34" s="708" t="s">
        <v>972</v>
      </c>
      <c r="G34" s="709" t="s">
        <v>45</v>
      </c>
      <c r="H34" s="706">
        <v>27</v>
      </c>
      <c r="I34" s="706">
        <v>1</v>
      </c>
      <c r="J34" s="710">
        <v>1</v>
      </c>
      <c r="K34" s="710">
        <f t="shared" si="21"/>
        <v>29.48</v>
      </c>
      <c r="L34" s="711">
        <f t="shared" si="22"/>
        <v>0.33439999999999998</v>
      </c>
      <c r="M34" s="712">
        <v>0.65</v>
      </c>
      <c r="N34" s="712"/>
      <c r="O34" s="713">
        <f t="shared" si="6"/>
        <v>0.29991084000000001</v>
      </c>
      <c r="P34" s="710">
        <f t="shared" si="23"/>
        <v>30.710870016000001</v>
      </c>
      <c r="Q34" s="714">
        <f t="shared" si="0"/>
        <v>0.53024236512</v>
      </c>
      <c r="R34" s="715" t="s">
        <v>45</v>
      </c>
      <c r="S34" s="716">
        <v>1</v>
      </c>
      <c r="T34" s="717"/>
      <c r="U34" s="714">
        <f t="shared" si="19"/>
        <v>0</v>
      </c>
      <c r="V34" s="718">
        <v>0.02</v>
      </c>
      <c r="W34" s="714">
        <f t="shared" si="8"/>
        <v>0</v>
      </c>
      <c r="Y34" s="385"/>
      <c r="Z34" s="386"/>
      <c r="AA34" s="386"/>
      <c r="AB34" s="386"/>
      <c r="AC34" s="395"/>
      <c r="AD34" s="391"/>
      <c r="AE34" s="391"/>
      <c r="AF34" s="391"/>
    </row>
    <row r="35" spans="2:32" s="120" customFormat="1" ht="26.1" customHeight="1">
      <c r="B35" s="361"/>
      <c r="C35" s="362"/>
      <c r="D35" s="362" t="s">
        <v>1027</v>
      </c>
      <c r="E35" s="363" t="s">
        <v>1008</v>
      </c>
      <c r="F35" s="361" t="s">
        <v>972</v>
      </c>
      <c r="G35" s="409" t="s">
        <v>45</v>
      </c>
      <c r="H35" s="687">
        <f>54*0+75</f>
        <v>75</v>
      </c>
      <c r="I35" s="362">
        <v>2</v>
      </c>
      <c r="J35" s="391">
        <v>0.33</v>
      </c>
      <c r="K35" s="391">
        <f t="shared" si="21"/>
        <v>29.48</v>
      </c>
      <c r="L35" s="410">
        <f t="shared" si="22"/>
        <v>0.33439999999999998</v>
      </c>
      <c r="M35" s="411">
        <v>44.18</v>
      </c>
      <c r="N35" s="411"/>
      <c r="O35" s="401">
        <f t="shared" si="6"/>
        <v>0.59543309333333339</v>
      </c>
      <c r="P35" s="710">
        <f t="shared" si="23"/>
        <v>64.141910015999997</v>
      </c>
      <c r="Q35" s="384">
        <f t="shared" si="0"/>
        <v>1.2635779893333334</v>
      </c>
      <c r="R35" s="422" t="s">
        <v>45</v>
      </c>
      <c r="S35" s="368">
        <v>1</v>
      </c>
      <c r="T35" s="423">
        <v>1</v>
      </c>
      <c r="U35" s="384">
        <f t="shared" si="19"/>
        <v>1.2635779893333334</v>
      </c>
      <c r="V35" s="379">
        <v>0.02</v>
      </c>
      <c r="W35" s="384">
        <f t="shared" si="8"/>
        <v>2.5787305904761935E-2</v>
      </c>
      <c r="Y35" s="385"/>
      <c r="Z35" s="386"/>
      <c r="AA35" s="386"/>
      <c r="AB35" s="386"/>
      <c r="AC35" s="395"/>
      <c r="AD35" s="391"/>
      <c r="AE35" s="391"/>
      <c r="AF35" s="391"/>
    </row>
    <row r="36" spans="2:32" s="120" customFormat="1" ht="26.1" customHeight="1">
      <c r="B36" s="361"/>
      <c r="C36" s="362"/>
      <c r="D36" s="362" t="s">
        <v>978</v>
      </c>
      <c r="E36" s="363" t="s">
        <v>974</v>
      </c>
      <c r="F36" s="361" t="s">
        <v>972</v>
      </c>
      <c r="G36" s="409" t="s">
        <v>45</v>
      </c>
      <c r="H36" s="362">
        <v>15</v>
      </c>
      <c r="I36" s="362">
        <v>1</v>
      </c>
      <c r="J36" s="391">
        <v>1</v>
      </c>
      <c r="K36" s="391">
        <f t="shared" si="21"/>
        <v>29.48</v>
      </c>
      <c r="L36" s="410">
        <f t="shared" si="22"/>
        <v>0.33439999999999998</v>
      </c>
      <c r="M36" s="411">
        <v>0.65</v>
      </c>
      <c r="N36" s="411"/>
      <c r="O36" s="401">
        <f t="shared" si="6"/>
        <v>0.16661713333333333</v>
      </c>
      <c r="P36" s="710">
        <f t="shared" si="23"/>
        <v>30.710870016000001</v>
      </c>
      <c r="Q36" s="384">
        <f t="shared" si="0"/>
        <v>0.29457909173333335</v>
      </c>
      <c r="R36" s="422" t="s">
        <v>45</v>
      </c>
      <c r="S36" s="368">
        <v>1</v>
      </c>
      <c r="T36" s="423">
        <v>1</v>
      </c>
      <c r="U36" s="384">
        <f t="shared" si="19"/>
        <v>0.29457909173333335</v>
      </c>
      <c r="V36" s="379">
        <v>0.02</v>
      </c>
      <c r="W36" s="384">
        <f t="shared" ref="W36:W39" si="24">U36*(1/(1-V36)-1)</f>
        <v>6.0118181986394629E-3</v>
      </c>
      <c r="Y36" s="385"/>
      <c r="Z36" s="386"/>
      <c r="AA36" s="386"/>
      <c r="AB36" s="386"/>
      <c r="AC36" s="395"/>
      <c r="AD36" s="391"/>
      <c r="AE36" s="391"/>
      <c r="AF36" s="391"/>
    </row>
    <row r="37" spans="2:32" s="120" customFormat="1" ht="26.1" customHeight="1">
      <c r="B37" s="361"/>
      <c r="C37" s="362"/>
      <c r="D37" s="362" t="s">
        <v>1028</v>
      </c>
      <c r="E37" s="363" t="s">
        <v>1062</v>
      </c>
      <c r="F37" s="361" t="s">
        <v>972</v>
      </c>
      <c r="G37" s="409" t="s">
        <v>45</v>
      </c>
      <c r="H37" s="687">
        <f>54*0+63</f>
        <v>63</v>
      </c>
      <c r="I37" s="362">
        <v>2</v>
      </c>
      <c r="J37" s="391">
        <v>0.33</v>
      </c>
      <c r="K37" s="391">
        <f t="shared" si="21"/>
        <v>29.48</v>
      </c>
      <c r="L37" s="410">
        <f t="shared" si="22"/>
        <v>0.33439999999999998</v>
      </c>
      <c r="M37" s="741">
        <f>29.58*0+44.18</f>
        <v>44.18</v>
      </c>
      <c r="N37" s="411"/>
      <c r="O37" s="401">
        <f t="shared" si="6"/>
        <v>0.50016379840000003</v>
      </c>
      <c r="P37" s="710">
        <f t="shared" si="23"/>
        <v>64.141910015999997</v>
      </c>
      <c r="Q37" s="384">
        <f t="shared" si="0"/>
        <v>1.06140551104</v>
      </c>
      <c r="R37" s="422" t="s">
        <v>45</v>
      </c>
      <c r="S37" s="368">
        <v>1</v>
      </c>
      <c r="T37" s="423">
        <v>1</v>
      </c>
      <c r="U37" s="384">
        <f t="shared" si="19"/>
        <v>1.06140551104</v>
      </c>
      <c r="V37" s="379">
        <v>0.02</v>
      </c>
      <c r="W37" s="384">
        <f t="shared" si="24"/>
        <v>2.1661336960000024E-2</v>
      </c>
      <c r="Y37" s="385"/>
      <c r="Z37" s="386"/>
      <c r="AA37" s="386"/>
      <c r="AB37" s="386"/>
      <c r="AC37" s="395"/>
      <c r="AD37" s="391"/>
      <c r="AE37" s="391"/>
      <c r="AF37" s="391"/>
    </row>
    <row r="38" spans="2:32" s="120" customFormat="1" ht="26.1" customHeight="1">
      <c r="B38" s="361"/>
      <c r="C38" s="362"/>
      <c r="D38" s="362" t="s">
        <v>978</v>
      </c>
      <c r="E38" s="363" t="s">
        <v>974</v>
      </c>
      <c r="F38" s="361" t="s">
        <v>972</v>
      </c>
      <c r="G38" s="409" t="s">
        <v>45</v>
      </c>
      <c r="H38" s="362">
        <v>14</v>
      </c>
      <c r="I38" s="362">
        <v>1</v>
      </c>
      <c r="J38" s="391">
        <v>1</v>
      </c>
      <c r="K38" s="391">
        <f t="shared" si="21"/>
        <v>29.48</v>
      </c>
      <c r="L38" s="410">
        <f t="shared" si="22"/>
        <v>0.33439999999999998</v>
      </c>
      <c r="M38" s="411">
        <v>0.65</v>
      </c>
      <c r="N38" s="411"/>
      <c r="O38" s="401">
        <f t="shared" si="6"/>
        <v>0.15550932444444446</v>
      </c>
      <c r="P38" s="710">
        <f t="shared" si="23"/>
        <v>30.710870016000001</v>
      </c>
      <c r="Q38" s="384">
        <f t="shared" si="0"/>
        <v>0.27494048561777779</v>
      </c>
      <c r="R38" s="422" t="s">
        <v>45</v>
      </c>
      <c r="S38" s="368">
        <v>1</v>
      </c>
      <c r="T38" s="423">
        <v>1</v>
      </c>
      <c r="U38" s="384">
        <f t="shared" si="19"/>
        <v>0.27494048561777779</v>
      </c>
      <c r="V38" s="379">
        <v>0.02</v>
      </c>
      <c r="W38" s="384">
        <f t="shared" si="24"/>
        <v>5.611030318730165E-3</v>
      </c>
      <c r="Y38" s="385"/>
      <c r="Z38" s="386"/>
      <c r="AA38" s="386"/>
      <c r="AB38" s="386"/>
      <c r="AC38" s="395"/>
      <c r="AD38" s="391"/>
      <c r="AE38" s="391"/>
      <c r="AF38" s="391"/>
    </row>
    <row r="39" spans="2:32" s="120" customFormat="1" ht="26.1" customHeight="1">
      <c r="B39" s="361"/>
      <c r="C39" s="362"/>
      <c r="D39" s="706" t="s">
        <v>1030</v>
      </c>
      <c r="E39" s="707"/>
      <c r="F39" s="708" t="s">
        <v>972</v>
      </c>
      <c r="G39" s="709" t="s">
        <v>45</v>
      </c>
      <c r="H39" s="706">
        <v>45</v>
      </c>
      <c r="I39" s="706">
        <v>7</v>
      </c>
      <c r="J39" s="710">
        <v>1</v>
      </c>
      <c r="K39" s="710">
        <f t="shared" si="21"/>
        <v>29.48</v>
      </c>
      <c r="L39" s="711">
        <f t="shared" si="22"/>
        <v>0.33439999999999998</v>
      </c>
      <c r="M39" s="712">
        <f>9.12*1.1</f>
        <v>10.032</v>
      </c>
      <c r="N39" s="712"/>
      <c r="O39" s="713">
        <f t="shared" si="6"/>
        <v>8.8160914285714292E-2</v>
      </c>
      <c r="P39" s="710">
        <f t="shared" si="23"/>
        <v>37.916246016000002</v>
      </c>
      <c r="Q39" s="714">
        <f t="shared" si="0"/>
        <v>0.1558684964571429</v>
      </c>
      <c r="R39" s="715" t="s">
        <v>45</v>
      </c>
      <c r="S39" s="716">
        <v>1</v>
      </c>
      <c r="T39" s="717"/>
      <c r="U39" s="714">
        <f t="shared" si="19"/>
        <v>0</v>
      </c>
      <c r="V39" s="718">
        <v>0.02</v>
      </c>
      <c r="W39" s="714">
        <f t="shared" si="24"/>
        <v>0</v>
      </c>
      <c r="Y39" s="385"/>
      <c r="Z39" s="386"/>
      <c r="AA39" s="386"/>
      <c r="AB39" s="386"/>
      <c r="AC39" s="395"/>
      <c r="AD39" s="391"/>
      <c r="AE39" s="391"/>
      <c r="AF39" s="391"/>
    </row>
    <row r="40" spans="2:32" s="120" customFormat="1" ht="26.1" customHeight="1">
      <c r="B40" s="361"/>
      <c r="C40" s="362"/>
      <c r="D40" s="706"/>
      <c r="E40" s="707"/>
      <c r="F40" s="708"/>
      <c r="G40" s="709"/>
      <c r="H40" s="706"/>
      <c r="I40" s="706"/>
      <c r="J40" s="738"/>
      <c r="K40" s="738"/>
      <c r="L40" s="711"/>
      <c r="M40" s="712"/>
      <c r="N40" s="712"/>
      <c r="O40" s="713"/>
      <c r="P40" s="710">
        <f t="shared" si="23"/>
        <v>0</v>
      </c>
      <c r="Q40" s="714"/>
      <c r="R40" s="715"/>
      <c r="S40" s="716"/>
      <c r="T40" s="717"/>
      <c r="U40" s="714"/>
      <c r="V40" s="718"/>
      <c r="W40" s="714"/>
      <c r="Y40" s="385"/>
      <c r="Z40" s="386"/>
      <c r="AA40" s="386"/>
      <c r="AB40" s="386"/>
      <c r="AC40" s="703"/>
      <c r="AD40" s="702"/>
      <c r="AE40" s="702"/>
      <c r="AF40" s="702"/>
    </row>
    <row r="41" spans="2:32" s="120" customFormat="1" ht="26.1" customHeight="1">
      <c r="B41" s="361"/>
      <c r="C41" s="362"/>
      <c r="D41" s="739" t="s">
        <v>1052</v>
      </c>
      <c r="E41" s="363" t="s">
        <v>1053</v>
      </c>
      <c r="F41" s="361" t="s">
        <v>972</v>
      </c>
      <c r="G41" s="409" t="s">
        <v>45</v>
      </c>
      <c r="H41" s="740">
        <v>15.534000000000001</v>
      </c>
      <c r="I41" s="362">
        <v>1</v>
      </c>
      <c r="J41" s="702">
        <v>1</v>
      </c>
      <c r="K41" s="702">
        <v>29.48</v>
      </c>
      <c r="L41" s="410">
        <v>0.33439999999999998</v>
      </c>
      <c r="M41" s="411">
        <v>1.8</v>
      </c>
      <c r="N41" s="411"/>
      <c r="O41" s="401">
        <f t="shared" ref="O41:O45" si="25">IF(I41&gt;0, ((J41*K41*(1+L41) + M41)*H41/I41/3600)+N41, 0)</f>
        <v>0.17751095327999999</v>
      </c>
      <c r="P41" s="751">
        <f t="shared" si="23"/>
        <v>31.594070016</v>
      </c>
      <c r="Q41" s="384">
        <f t="shared" ref="Q41:Q45" si="26">IF(I41&gt;0,((J41*K41*(1+L41) + M41+ P41)*H41/I41/3600)+N41, 0)</f>
        <v>0.31383936539904</v>
      </c>
      <c r="R41" s="422" t="s">
        <v>45</v>
      </c>
      <c r="S41" s="368">
        <v>1</v>
      </c>
      <c r="T41" s="423">
        <v>1</v>
      </c>
      <c r="U41" s="384">
        <f t="shared" ref="U41:U45" si="27">Q41*S41*T41</f>
        <v>0.31383936539904</v>
      </c>
      <c r="V41" s="699">
        <v>0.02</v>
      </c>
      <c r="W41" s="384">
        <f t="shared" ref="W41:W45" si="28">U41*(1/(1-V41)-1)</f>
        <v>6.404885008143681E-3</v>
      </c>
      <c r="Y41" s="385"/>
      <c r="Z41" s="386"/>
      <c r="AA41" s="386"/>
      <c r="AB41" s="386"/>
      <c r="AC41" s="703"/>
      <c r="AD41" s="702"/>
      <c r="AE41" s="702"/>
      <c r="AF41" s="702"/>
    </row>
    <row r="42" spans="2:32" s="120" customFormat="1" ht="26.1" customHeight="1">
      <c r="B42" s="361"/>
      <c r="C42" s="362"/>
      <c r="D42" s="362" t="s">
        <v>1054</v>
      </c>
      <c r="E42" s="363" t="s">
        <v>1055</v>
      </c>
      <c r="F42" s="361" t="s">
        <v>972</v>
      </c>
      <c r="G42" s="409" t="s">
        <v>45</v>
      </c>
      <c r="H42" s="740">
        <v>10.4</v>
      </c>
      <c r="I42" s="362">
        <v>1</v>
      </c>
      <c r="J42" s="702">
        <v>1</v>
      </c>
      <c r="K42" s="702">
        <v>29.48</v>
      </c>
      <c r="L42" s="410">
        <v>0.33439999999999998</v>
      </c>
      <c r="M42" s="411">
        <f>0.16*60</f>
        <v>9.6</v>
      </c>
      <c r="N42" s="411"/>
      <c r="O42" s="401">
        <f t="shared" si="25"/>
        <v>0.14137676800000001</v>
      </c>
      <c r="P42" s="751">
        <f t="shared" si="23"/>
        <v>37.584470016000004</v>
      </c>
      <c r="Q42" s="384">
        <f t="shared" si="26"/>
        <v>0.24995412582400001</v>
      </c>
      <c r="R42" s="422" t="s">
        <v>45</v>
      </c>
      <c r="S42" s="368">
        <v>1</v>
      </c>
      <c r="T42" s="423">
        <v>1</v>
      </c>
      <c r="U42" s="384">
        <f t="shared" si="27"/>
        <v>0.24995412582400001</v>
      </c>
      <c r="V42" s="699">
        <v>0.02</v>
      </c>
      <c r="W42" s="384">
        <f t="shared" si="28"/>
        <v>5.1011046086530667E-3</v>
      </c>
      <c r="Y42" s="385"/>
      <c r="Z42" s="386"/>
      <c r="AA42" s="386"/>
      <c r="AB42" s="386"/>
      <c r="AC42" s="703"/>
      <c r="AD42" s="702"/>
      <c r="AE42" s="702"/>
      <c r="AF42" s="702"/>
    </row>
    <row r="43" spans="2:32" s="120" customFormat="1" ht="26.1" customHeight="1">
      <c r="B43" s="361"/>
      <c r="C43" s="362"/>
      <c r="D43" s="362" t="s">
        <v>1056</v>
      </c>
      <c r="E43" s="363" t="s">
        <v>1053</v>
      </c>
      <c r="F43" s="361" t="s">
        <v>972</v>
      </c>
      <c r="G43" s="409" t="s">
        <v>45</v>
      </c>
      <c r="H43" s="740">
        <v>38</v>
      </c>
      <c r="I43" s="362">
        <v>1</v>
      </c>
      <c r="J43" s="702">
        <v>1</v>
      </c>
      <c r="K43" s="702">
        <v>29.48</v>
      </c>
      <c r="L43" s="410">
        <v>0.33439999999999998</v>
      </c>
      <c r="M43" s="411">
        <f>0.16*60</f>
        <v>9.6</v>
      </c>
      <c r="N43" s="411"/>
      <c r="O43" s="401">
        <f t="shared" si="25"/>
        <v>0.51656896000000008</v>
      </c>
      <c r="P43" s="751">
        <f t="shared" si="23"/>
        <v>37.584470016000004</v>
      </c>
      <c r="Q43" s="384">
        <f t="shared" si="26"/>
        <v>0.91329392128000009</v>
      </c>
      <c r="R43" s="422" t="s">
        <v>45</v>
      </c>
      <c r="S43" s="368">
        <v>1</v>
      </c>
      <c r="T43" s="423">
        <v>1</v>
      </c>
      <c r="U43" s="384">
        <f t="shared" si="27"/>
        <v>0.91329392128000009</v>
      </c>
      <c r="V43" s="699">
        <v>0.02</v>
      </c>
      <c r="W43" s="384">
        <f t="shared" si="28"/>
        <v>1.86386514546939E-2</v>
      </c>
      <c r="Y43" s="385"/>
      <c r="Z43" s="386"/>
      <c r="AA43" s="386"/>
      <c r="AB43" s="386"/>
      <c r="AC43" s="703"/>
      <c r="AD43" s="702"/>
      <c r="AE43" s="702"/>
      <c r="AF43" s="702"/>
    </row>
    <row r="44" spans="2:32" s="120" customFormat="1" ht="26.1" customHeight="1">
      <c r="B44" s="361"/>
      <c r="C44" s="362"/>
      <c r="D44" s="362" t="s">
        <v>1057</v>
      </c>
      <c r="E44" s="363" t="s">
        <v>1057</v>
      </c>
      <c r="F44" s="361" t="s">
        <v>972</v>
      </c>
      <c r="G44" s="409" t="s">
        <v>45</v>
      </c>
      <c r="H44" s="740">
        <v>131.1</v>
      </c>
      <c r="I44" s="362">
        <v>2</v>
      </c>
      <c r="J44" s="702">
        <v>1</v>
      </c>
      <c r="K44" s="702">
        <v>29.48</v>
      </c>
      <c r="L44" s="410">
        <v>0.33439999999999998</v>
      </c>
      <c r="M44" s="411">
        <f>1*60</f>
        <v>60</v>
      </c>
      <c r="N44" s="411"/>
      <c r="O44" s="401">
        <f t="shared" si="25"/>
        <v>1.8087814559999997</v>
      </c>
      <c r="P44" s="751">
        <f t="shared" si="23"/>
        <v>76.291670015999998</v>
      </c>
      <c r="Q44" s="384">
        <f t="shared" si="26"/>
        <v>3.1979256142079997</v>
      </c>
      <c r="R44" s="422" t="s">
        <v>45</v>
      </c>
      <c r="S44" s="368">
        <v>1</v>
      </c>
      <c r="T44" s="423">
        <v>1</v>
      </c>
      <c r="U44" s="384">
        <f t="shared" si="27"/>
        <v>3.1979256142079997</v>
      </c>
      <c r="V44" s="636">
        <v>0.02</v>
      </c>
      <c r="W44" s="384">
        <f t="shared" si="28"/>
        <v>6.5263788045061291E-2</v>
      </c>
      <c r="Y44" s="385"/>
      <c r="Z44" s="386"/>
      <c r="AA44" s="386"/>
      <c r="AB44" s="386"/>
      <c r="AC44" s="703"/>
      <c r="AD44" s="702"/>
      <c r="AE44" s="702"/>
      <c r="AF44" s="702"/>
    </row>
    <row r="45" spans="2:32" s="120" customFormat="1" ht="26.1" customHeight="1">
      <c r="B45" s="361"/>
      <c r="C45" s="362"/>
      <c r="D45" s="362" t="s">
        <v>1058</v>
      </c>
      <c r="E45" s="363" t="s">
        <v>1059</v>
      </c>
      <c r="F45" s="361" t="s">
        <v>972</v>
      </c>
      <c r="G45" s="409" t="s">
        <v>45</v>
      </c>
      <c r="H45" s="740">
        <v>147.5</v>
      </c>
      <c r="I45" s="362">
        <v>1</v>
      </c>
      <c r="J45" s="702">
        <v>1</v>
      </c>
      <c r="K45" s="702">
        <v>29.48</v>
      </c>
      <c r="L45" s="410">
        <v>0.33439999999999998</v>
      </c>
      <c r="M45" s="411">
        <v>1.8</v>
      </c>
      <c r="N45" s="411"/>
      <c r="O45" s="401">
        <f t="shared" si="25"/>
        <v>1.6855198666666666</v>
      </c>
      <c r="P45" s="751">
        <f t="shared" si="23"/>
        <v>31.594070016</v>
      </c>
      <c r="Q45" s="384">
        <f t="shared" si="26"/>
        <v>2.9799991242666666</v>
      </c>
      <c r="R45" s="422" t="s">
        <v>45</v>
      </c>
      <c r="S45" s="368">
        <v>1</v>
      </c>
      <c r="T45" s="423">
        <v>1</v>
      </c>
      <c r="U45" s="384">
        <f t="shared" si="27"/>
        <v>2.9799991242666666</v>
      </c>
      <c r="V45" s="699">
        <v>0.02</v>
      </c>
      <c r="W45" s="384">
        <f t="shared" si="28"/>
        <v>6.0816308658503467E-2</v>
      </c>
      <c r="Y45" s="385"/>
      <c r="Z45" s="386"/>
      <c r="AA45" s="386"/>
      <c r="AB45" s="386"/>
      <c r="AC45" s="703"/>
      <c r="AD45" s="702"/>
      <c r="AE45" s="702"/>
      <c r="AF45" s="702"/>
    </row>
    <row r="46" spans="2:32" s="120" customFormat="1" ht="26.1" customHeight="1">
      <c r="B46" s="361"/>
      <c r="C46" s="362"/>
      <c r="D46" s="362" t="s">
        <v>1063</v>
      </c>
      <c r="E46" s="362" t="s">
        <v>1065</v>
      </c>
      <c r="F46" s="361" t="s">
        <v>972</v>
      </c>
      <c r="G46" s="409" t="s">
        <v>45</v>
      </c>
      <c r="H46" s="740">
        <v>15.405600000000003</v>
      </c>
      <c r="I46" s="362">
        <v>1</v>
      </c>
      <c r="J46" s="702">
        <v>1</v>
      </c>
      <c r="K46" s="702">
        <v>29.48</v>
      </c>
      <c r="L46" s="410">
        <v>1.3344</v>
      </c>
      <c r="M46" s="411">
        <f>0.09*60</f>
        <v>5.3999999999999995</v>
      </c>
      <c r="N46" s="411"/>
      <c r="O46" s="401">
        <f t="shared" ref="O46:O47" si="29">IF(I46&gt;0, ((J46*K46*(1+L46) + M46)*H46/I46/3600)+N46, 0)</f>
        <v>0.31760404061866676</v>
      </c>
      <c r="P46" s="751">
        <f t="shared" si="23"/>
        <v>56.999510016000002</v>
      </c>
      <c r="Q46" s="384">
        <f t="shared" ref="Q46:Q47" si="30">IF(I46&gt;0,((J46*K46*(1+L46) + M46+ P46)*H46/I46/3600)+N46, 0)</f>
        <v>0.56152394381380277</v>
      </c>
      <c r="R46" s="422" t="s">
        <v>45</v>
      </c>
      <c r="S46" s="368">
        <v>1</v>
      </c>
      <c r="T46" s="423">
        <v>1</v>
      </c>
      <c r="U46" s="384">
        <f t="shared" ref="U46:U47" si="31">Q46*S46*T46</f>
        <v>0.56152394381380277</v>
      </c>
      <c r="V46" s="699">
        <v>0.02</v>
      </c>
      <c r="W46" s="384">
        <f t="shared" ref="W46:W47" si="32">U46*(1/(1-V46)-1)</f>
        <v>1.1459672322730681E-2</v>
      </c>
      <c r="Y46" s="385"/>
      <c r="Z46" s="386"/>
      <c r="AA46" s="386"/>
      <c r="AB46" s="386"/>
      <c r="AC46" s="703"/>
      <c r="AD46" s="702"/>
      <c r="AE46" s="702"/>
      <c r="AF46" s="702"/>
    </row>
    <row r="47" spans="2:32" s="120" customFormat="1" ht="26.1" customHeight="1">
      <c r="B47" s="361"/>
      <c r="C47" s="362"/>
      <c r="D47" s="362" t="s">
        <v>1064</v>
      </c>
      <c r="E47" s="362" t="s">
        <v>1059</v>
      </c>
      <c r="F47" s="361" t="s">
        <v>972</v>
      </c>
      <c r="G47" s="409" t="s">
        <v>45</v>
      </c>
      <c r="H47" s="740">
        <v>4.7574000000000005</v>
      </c>
      <c r="I47" s="362">
        <v>1</v>
      </c>
      <c r="J47" s="702">
        <v>1</v>
      </c>
      <c r="K47" s="702">
        <v>29.48</v>
      </c>
      <c r="L47" s="410">
        <v>2.3344</v>
      </c>
      <c r="M47" s="411">
        <v>1.8</v>
      </c>
      <c r="N47" s="411"/>
      <c r="O47" s="401">
        <f t="shared" si="29"/>
        <v>0.13227965500800001</v>
      </c>
      <c r="P47" s="751">
        <f t="shared" si="23"/>
        <v>76.875350015999999</v>
      </c>
      <c r="Q47" s="384">
        <f t="shared" si="30"/>
        <v>0.23387043005414401</v>
      </c>
      <c r="R47" s="422" t="s">
        <v>45</v>
      </c>
      <c r="S47" s="368">
        <v>1</v>
      </c>
      <c r="T47" s="423">
        <v>1</v>
      </c>
      <c r="U47" s="384">
        <f t="shared" si="31"/>
        <v>0.23387043005414401</v>
      </c>
      <c r="V47" s="699">
        <v>0.02</v>
      </c>
      <c r="W47" s="384">
        <f t="shared" si="32"/>
        <v>4.7728659194723319E-3</v>
      </c>
      <c r="Y47" s="385"/>
      <c r="Z47" s="386"/>
      <c r="AA47" s="386"/>
      <c r="AB47" s="386"/>
      <c r="AC47" s="703"/>
      <c r="AD47" s="702"/>
      <c r="AE47" s="702"/>
      <c r="AF47" s="702"/>
    </row>
    <row r="48" spans="2:32" s="120" customFormat="1" ht="26.1" customHeight="1">
      <c r="B48" s="361"/>
      <c r="C48" s="362"/>
      <c r="D48" s="362"/>
      <c r="E48" s="363"/>
      <c r="F48" s="361"/>
      <c r="G48" s="409"/>
      <c r="H48" s="362"/>
      <c r="I48" s="362"/>
      <c r="J48" s="391"/>
      <c r="K48" s="391"/>
      <c r="L48" s="410"/>
      <c r="M48" s="362"/>
      <c r="N48" s="411"/>
      <c r="O48" s="401">
        <f t="shared" ref="O48:O49" si="33">IF(I48&gt;0, ((J48*K48*(1+L48) + M48)*H48/I48/3600)+N48, 0)</f>
        <v>0</v>
      </c>
      <c r="P48" s="421"/>
      <c r="Q48" s="384">
        <f t="shared" si="0"/>
        <v>0</v>
      </c>
      <c r="R48" s="422"/>
      <c r="S48" s="368"/>
      <c r="T48" s="423"/>
      <c r="U48" s="384">
        <f t="shared" si="18"/>
        <v>0</v>
      </c>
      <c r="V48" s="379"/>
      <c r="W48" s="384">
        <f t="shared" ref="W48:W49" si="34">U48*(1/(1-V48)-1)</f>
        <v>0</v>
      </c>
      <c r="Y48" s="385">
        <f t="shared" si="1"/>
        <v>0</v>
      </c>
      <c r="Z48" s="386">
        <f t="shared" si="2"/>
        <v>0</v>
      </c>
      <c r="AA48" s="386" t="str">
        <f t="shared" si="3"/>
        <v/>
      </c>
      <c r="AB48" s="386">
        <f t="shared" si="4"/>
        <v>0</v>
      </c>
      <c r="AC48" s="395">
        <f t="shared" si="5"/>
        <v>0</v>
      </c>
      <c r="AD48" s="391"/>
      <c r="AE48" s="391"/>
      <c r="AF48" s="391"/>
    </row>
    <row r="49" spans="1:32" s="120" customFormat="1" ht="26.1" customHeight="1" thickBot="1">
      <c r="B49" s="412"/>
      <c r="C49" s="413"/>
      <c r="D49" s="414"/>
      <c r="E49" s="415"/>
      <c r="F49" s="416"/>
      <c r="G49" s="417"/>
      <c r="H49" s="414"/>
      <c r="I49" s="414"/>
      <c r="J49" s="418"/>
      <c r="K49" s="418"/>
      <c r="L49" s="417"/>
      <c r="M49" s="414"/>
      <c r="N49" s="419"/>
      <c r="O49" s="402">
        <f t="shared" si="33"/>
        <v>0</v>
      </c>
      <c r="P49" s="419"/>
      <c r="Q49" s="399">
        <f t="shared" si="0"/>
        <v>0</v>
      </c>
      <c r="R49" s="424"/>
      <c r="S49" s="425"/>
      <c r="T49" s="426"/>
      <c r="U49" s="399">
        <f t="shared" si="18"/>
        <v>0</v>
      </c>
      <c r="V49" s="428"/>
      <c r="W49" s="399">
        <f t="shared" si="34"/>
        <v>0</v>
      </c>
      <c r="Y49" s="396">
        <f t="shared" si="1"/>
        <v>0</v>
      </c>
      <c r="Z49" s="397">
        <f t="shared" si="2"/>
        <v>0</v>
      </c>
      <c r="AA49" s="397" t="str">
        <f t="shared" si="3"/>
        <v/>
      </c>
      <c r="AB49" s="397">
        <f t="shared" si="4"/>
        <v>0</v>
      </c>
      <c r="AC49" s="398">
        <f t="shared" si="5"/>
        <v>0</v>
      </c>
      <c r="AD49" s="391"/>
      <c r="AE49" s="391"/>
      <c r="AF49" s="391"/>
    </row>
    <row r="50" spans="1:32" s="59" customFormat="1" ht="12" customHeight="1" thickBot="1"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36"/>
      <c r="O50" s="124"/>
      <c r="P50" s="122"/>
      <c r="Q50" s="122"/>
      <c r="R50" s="122"/>
      <c r="S50" s="122"/>
      <c r="T50" s="122"/>
    </row>
    <row r="51" spans="1:32" ht="17.100000000000001" customHeight="1">
      <c r="A51" s="59"/>
      <c r="B51" s="125" t="s">
        <v>58</v>
      </c>
      <c r="C51" s="127"/>
      <c r="D51" s="127"/>
      <c r="E51" s="127"/>
      <c r="F51" s="127"/>
      <c r="G51" s="127"/>
      <c r="H51" s="127"/>
      <c r="I51" s="127"/>
      <c r="J51" s="127"/>
      <c r="K51" s="128"/>
      <c r="L51" s="315" t="s">
        <v>384</v>
      </c>
      <c r="M51" s="316" t="s">
        <v>376</v>
      </c>
      <c r="N51" s="316" t="s">
        <v>413</v>
      </c>
      <c r="O51" s="316" t="s">
        <v>385</v>
      </c>
      <c r="P51" s="128" t="s">
        <v>417</v>
      </c>
      <c r="Q51" s="541"/>
      <c r="R51" s="541"/>
      <c r="S51" s="541"/>
      <c r="T51" s="541"/>
      <c r="U51" s="128" t="s">
        <v>373</v>
      </c>
      <c r="V51" s="541"/>
      <c r="W51" s="129" t="s">
        <v>383</v>
      </c>
    </row>
    <row r="52" spans="1:32" ht="17.100000000000001" customHeight="1">
      <c r="B52" s="131"/>
      <c r="C52" s="317"/>
      <c r="D52" s="317"/>
      <c r="E52" s="317"/>
      <c r="F52" s="317"/>
      <c r="G52" s="317"/>
      <c r="H52" s="317"/>
      <c r="I52" s="317"/>
      <c r="J52" s="317"/>
      <c r="K52" s="135" t="str">
        <f>Zusammenfassung!$C$26</f>
        <v>EUR</v>
      </c>
      <c r="L52" s="404">
        <f ca="1">SUMIF(INDIRECT("$R12:$R"&amp;EndZProcesses),$K52,INDIRECT("Y12:Y"&amp;EndZProcesses))</f>
        <v>1.3867486013333337</v>
      </c>
      <c r="M52" s="404">
        <f ca="1">SUMIF(INDIRECT("$R12:$R"&amp;EndZProcesses),$K52,INDIRECT("Z12:Z"&amp;EndZProcesses))</f>
        <v>3.3220099305555557</v>
      </c>
      <c r="N52" s="404">
        <f ca="1">SUMIF(INDIRECT("$R12:$R"&amp;EndZProcesses),$K52,INDIRECT("AA12:AA"&amp;EndZProcesses))</f>
        <v>0</v>
      </c>
      <c r="O52" s="404">
        <f ca="1">SUMIF(INDIRECT("$R12:$R"&amp;EndZProcesses),$K52,INDIRECT("AB12:AB"&amp;EndZProcesses))</f>
        <v>4.7087585318888898</v>
      </c>
      <c r="P52" s="404">
        <f ca="1">SUMIF(INDIRECT("$R12:$R"&amp;EndZProcesses),$K52,INDIRECT("AC12:AC"&amp;EndZProcesses))</f>
        <v>3.1737032504931113</v>
      </c>
      <c r="Q52" s="543"/>
      <c r="R52" s="544"/>
      <c r="S52" s="544"/>
      <c r="T52" s="545"/>
      <c r="U52" s="404">
        <f ca="1">SUMIF(INDIRECT("$R12:$R"&amp;EndZProcesses),$K52,INDIRECT("U12:U"&amp;EndZProcesses))</f>
        <v>23.5625264262321</v>
      </c>
      <c r="V52" s="554"/>
      <c r="W52" s="403">
        <f ca="1">SUMIF(INDIRECT("$R12:$R"&amp;EndZProcesses),$K52,INDIRECT("W12:W"&amp;EndZProcesses))</f>
        <v>1.8958682946054977</v>
      </c>
    </row>
    <row r="53" spans="1:32" ht="17.100000000000001" customHeight="1">
      <c r="B53" s="131"/>
      <c r="C53" s="317"/>
      <c r="D53" s="317"/>
      <c r="E53" s="317"/>
      <c r="F53" s="317"/>
      <c r="G53" s="317"/>
      <c r="H53" s="317"/>
      <c r="I53" s="317"/>
      <c r="J53" s="317"/>
      <c r="K53" s="140">
        <f>Zusammenfassung!$C$27</f>
        <v>0</v>
      </c>
      <c r="L53" s="405">
        <f ca="1">SUMIF(INDIRECT("$R12:$R"&amp;EndZProcesses),$K53,INDIRECT("Y12:Y"&amp;EndZProcesses))</f>
        <v>0</v>
      </c>
      <c r="M53" s="405">
        <f ca="1">SUMIF(INDIRECT("$R12:$R"&amp;EndZProcesses),$K53,INDIRECT("Z12:Z"&amp;EndZProcesses))</f>
        <v>0</v>
      </c>
      <c r="N53" s="405">
        <f ca="1">SUMIF(INDIRECT("$R12:$R"&amp;EndZProcesses),$K53,INDIRECT("AA12:AA"&amp;EndZProcesses))</f>
        <v>0</v>
      </c>
      <c r="O53" s="405">
        <f ca="1">SUMIF(INDIRECT("$R12:$R"&amp;EndZProcesses),$K53,INDIRECT("AB12:AB"&amp;EndZProcesses))</f>
        <v>0</v>
      </c>
      <c r="P53" s="405">
        <f ca="1">SUMIF(INDIRECT("$R12:$R"&amp;EndZProcesses),$K53,INDIRECT("AC12:AC"&amp;EndZProcesses))</f>
        <v>0</v>
      </c>
      <c r="Q53" s="543"/>
      <c r="R53" s="544"/>
      <c r="S53" s="544"/>
      <c r="T53" s="546"/>
      <c r="U53" s="405">
        <f ca="1">SUMIF(INDIRECT("$R12:$R"&amp;EndZProcesses),$K53,INDIRECT("U12:U"&amp;EndZProcesses))</f>
        <v>0</v>
      </c>
      <c r="V53" s="554"/>
      <c r="W53" s="518">
        <f ca="1">SUMIF(INDIRECT("$R12:$R"&amp;EndZProcesses),$K53,INDIRECT("W12:W"&amp;EndZProcesses))</f>
        <v>0</v>
      </c>
    </row>
    <row r="54" spans="1:32" ht="17.100000000000001" customHeight="1" thickBot="1">
      <c r="B54" s="304" t="s">
        <v>411</v>
      </c>
      <c r="C54" s="318"/>
      <c r="D54" s="318"/>
      <c r="E54" s="318"/>
      <c r="F54" s="318"/>
      <c r="G54" s="318"/>
      <c r="H54" s="318"/>
      <c r="I54" s="318"/>
      <c r="J54" s="318"/>
      <c r="K54" s="146">
        <f>Zusammenfassung!$C$28</f>
        <v>0</v>
      </c>
      <c r="L54" s="520">
        <f ca="1">SUMIF(INDIRECT("$R12:$R"&amp;EndZProcesses),$K54,INDIRECT("Y12:Y"&amp;EndZProcesses))</f>
        <v>0</v>
      </c>
      <c r="M54" s="520">
        <f ca="1">SUMIF(INDIRECT("$R12:$R"&amp;EndZProcesses),$K54,INDIRECT("Z12:Z"&amp;EndZProcesses))</f>
        <v>0</v>
      </c>
      <c r="N54" s="520">
        <f ca="1">SUMIF(INDIRECT("$R12:$R"&amp;EndZProcesses),$K54,INDIRECT("AA12:AA"&amp;EndZProcesses))</f>
        <v>0</v>
      </c>
      <c r="O54" s="520">
        <f ca="1">SUMIF(INDIRECT("$R12:$R"&amp;EndZProcesses),$K54,INDIRECT("AB12:AB"&amp;EndZProcesses))</f>
        <v>0</v>
      </c>
      <c r="P54" s="520">
        <f ca="1">SUMIF(INDIRECT("$R12:$R"&amp;EndZProcesses),$K54,INDIRECT("AC12:AC"&amp;EndZProcesses))</f>
        <v>0</v>
      </c>
      <c r="Q54" s="542"/>
      <c r="R54" s="542"/>
      <c r="S54" s="542"/>
      <c r="T54" s="542"/>
      <c r="U54" s="520">
        <f ca="1">SUMIF(INDIRECT("$R12:$R"&amp;EndZProcesses),$K54,INDIRECT("U12:U"&amp;EndZProcesses))</f>
        <v>0</v>
      </c>
      <c r="V54" s="542"/>
      <c r="W54" s="519">
        <f ca="1">SUMIF(INDIRECT("$R12:$R"&amp;EndZProcesses),$K54,INDIRECT("W12:W"&amp;EndZProcesses))</f>
        <v>0</v>
      </c>
    </row>
    <row r="55" spans="1:32" ht="7.5" customHeight="1"/>
  </sheetData>
  <sheetProtection insertRows="0" deleteRows="0"/>
  <mergeCells count="14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F4:H4"/>
  </mergeCells>
  <conditionalFormatting sqref="L53:P53 U53 W53">
    <cfRule type="expression" dxfId="26" priority="12" stopIfTrue="1">
      <formula>$K$53=0</formula>
    </cfRule>
  </conditionalFormatting>
  <conditionalFormatting sqref="L54:P54 U54 W54">
    <cfRule type="expression" dxfId="25" priority="19" stopIfTrue="1">
      <formula>$K$54=0</formula>
    </cfRule>
  </conditionalFormatting>
  <dataValidations count="4">
    <dataValidation type="list" allowBlank="1" showInputMessage="1" showErrorMessage="1" sqref="IO50:IP50 IM12:IV49" xr:uid="{00000000-0002-0000-0200-000000000000}">
      <formula1>BAUTEILKENNUNG</formula1>
    </dataValidation>
    <dataValidation type="list" allowBlank="1" showInputMessage="1" showErrorMessage="1" sqref="G49" xr:uid="{00000000-0002-0000-0200-000002000000}">
      <formula1>listZulässigeAngebotswährungen</formula1>
    </dataValidation>
    <dataValidation type="list" allowBlank="1" showInputMessage="1" showErrorMessage="1" sqref="R12:R49" xr:uid="{00000000-0002-0000-0200-000001000000}">
      <formula1>listAngebotsWährungen</formula1>
    </dataValidation>
    <dataValidation type="list" allowBlank="1" showInputMessage="1" showErrorMessage="1" sqref="G12:G48" xr:uid="{00000000-0002-0000-0200-000003000000}">
      <formula1>listZulässigeBeschaffungswährungen</formula1>
    </dataValidation>
  </dataValidations>
  <hyperlinks>
    <hyperlink ref="U2" r:id="rId1" xr:uid="{00000000-0004-0000-0200-000000000000}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04SBM">
    <tabColor theme="6" tint="0.39997558519241921"/>
    <pageSetUpPr fitToPage="1"/>
  </sheetPr>
  <dimension ref="B1:AD43"/>
  <sheetViews>
    <sheetView showGridLines="0" showZeros="0" topLeftCell="A19" zoomScale="85" zoomScaleNormal="85" workbookViewId="0">
      <selection activeCell="F24" sqref="F24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20.44140625" style="91" customWidth="1"/>
    <col min="4" max="4" width="5.6640625" style="157" customWidth="1"/>
    <col min="5" max="6" width="22.6640625" style="157" customWidth="1"/>
    <col min="7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" style="59" customWidth="1"/>
    <col min="23" max="23" width="14" style="91" hidden="1" customWidth="1"/>
    <col min="24" max="24" width="8.44140625" style="91" hidden="1" customWidth="1"/>
    <col min="25" max="25" width="1.44140625" style="133" customWidth="1"/>
    <col min="26" max="26" width="18.109375" style="91" bestFit="1" customWidth="1"/>
    <col min="27" max="16384" width="11.44140625" style="91"/>
  </cols>
  <sheetData>
    <row r="1" spans="2:30" s="285" customFormat="1" ht="7.5" customHeight="1" thickBot="1">
      <c r="C1" s="285">
        <v>8</v>
      </c>
      <c r="D1" s="285">
        <v>5</v>
      </c>
      <c r="E1" s="285">
        <v>22</v>
      </c>
      <c r="G1" s="285">
        <v>7.5</v>
      </c>
      <c r="H1" s="285">
        <v>7.5</v>
      </c>
      <c r="I1" s="285">
        <v>7.5</v>
      </c>
      <c r="J1" s="285">
        <v>7.5</v>
      </c>
      <c r="L1" s="285">
        <v>7.5</v>
      </c>
      <c r="M1" s="285">
        <v>15</v>
      </c>
      <c r="N1" s="285">
        <v>5</v>
      </c>
      <c r="O1" s="285">
        <v>12.5</v>
      </c>
      <c r="P1" s="285">
        <v>5</v>
      </c>
      <c r="Q1" s="286">
        <v>7.5</v>
      </c>
      <c r="R1" s="286">
        <v>7.5</v>
      </c>
      <c r="S1" s="286">
        <v>12.5</v>
      </c>
      <c r="T1" s="286">
        <v>12.5</v>
      </c>
      <c r="U1" s="285">
        <v>10</v>
      </c>
      <c r="V1" s="59"/>
      <c r="Y1" s="319"/>
    </row>
    <row r="2" spans="2:30" s="59" customFormat="1" ht="26.25" customHeight="1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  <c r="V2" s="64"/>
      <c r="Y2" s="138"/>
    </row>
    <row r="3" spans="2:30" s="59" customFormat="1" ht="17.399999999999999">
      <c r="B3" s="67" t="s">
        <v>500</v>
      </c>
      <c r="C3" s="67"/>
      <c r="D3" s="68"/>
      <c r="E3" s="68"/>
      <c r="F3" s="68"/>
      <c r="G3" s="70" t="s">
        <v>946</v>
      </c>
      <c r="H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  <c r="V3" s="71"/>
      <c r="Y3" s="138"/>
    </row>
    <row r="4" spans="2:30" s="59" customFormat="1" ht="14.4" thickBot="1">
      <c r="B4" s="824" t="str">
        <f>+Zusammenfassung!B4</f>
        <v>QAF Version 8.4_01_01 © BMW AG</v>
      </c>
      <c r="C4" s="836"/>
      <c r="D4" s="836"/>
      <c r="E4" s="327"/>
      <c r="F4" s="327"/>
      <c r="G4" s="811" t="s">
        <v>949</v>
      </c>
      <c r="H4" s="812"/>
      <c r="I4" s="812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  <c r="V4" s="320"/>
      <c r="Y4" s="138"/>
    </row>
    <row r="5" spans="2:30" s="59" customFormat="1" ht="17.100000000000001" customHeight="1">
      <c r="B5" s="328" t="s">
        <v>53</v>
      </c>
      <c r="C5" s="328"/>
      <c r="D5" s="329"/>
      <c r="E5" s="823" t="str">
        <f>Zusammenfassung!$C5</f>
        <v>Henry Sebold</v>
      </c>
      <c r="F5" s="837"/>
      <c r="G5" s="328" t="s">
        <v>280</v>
      </c>
      <c r="H5" s="329"/>
      <c r="I5" s="329"/>
      <c r="J5" s="823" t="str">
        <f>Zusammenfassung!$I5</f>
        <v>HIB Trim Part Solutions GmbH</v>
      </c>
      <c r="K5" s="814"/>
      <c r="L5" s="814"/>
      <c r="M5" s="814"/>
      <c r="N5" s="814"/>
      <c r="O5" s="148" t="s">
        <v>6</v>
      </c>
      <c r="P5" s="148"/>
      <c r="Q5" s="149"/>
      <c r="R5" s="813" t="str">
        <f>Zusammenfassung!$M5</f>
        <v>BFS_Alu_Mesh</v>
      </c>
      <c r="S5" s="814"/>
      <c r="T5" s="814"/>
      <c r="U5" s="816"/>
      <c r="Y5" s="138"/>
    </row>
    <row r="6" spans="2:30" s="59" customFormat="1" ht="17.100000000000001" customHeight="1">
      <c r="B6" s="150" t="s">
        <v>7</v>
      </c>
      <c r="C6" s="150"/>
      <c r="D6" s="151"/>
      <c r="E6" s="826" t="str">
        <f>HYPERLINK(CONCATENATE("mailto:",Zusammenfassung!C6),Zusammenfassung!C6)</f>
        <v>henry.sebold@nbhx-trim.com</v>
      </c>
      <c r="F6" s="834"/>
      <c r="G6" s="330" t="s">
        <v>8</v>
      </c>
      <c r="H6" s="151"/>
      <c r="I6" s="151"/>
      <c r="J6" s="817">
        <f>Zusammenfassung!$I6</f>
        <v>14537310</v>
      </c>
      <c r="K6" s="818"/>
      <c r="L6" s="818"/>
      <c r="M6" s="818"/>
      <c r="N6" s="818"/>
      <c r="O6" s="151" t="s">
        <v>9</v>
      </c>
      <c r="P6" s="151"/>
      <c r="Q6" s="152"/>
      <c r="R6" s="817" t="str">
        <f>Zusammenfassung!$M6</f>
        <v>1K + POM</v>
      </c>
      <c r="S6" s="818"/>
      <c r="T6" s="818"/>
      <c r="U6" s="819"/>
      <c r="Y6" s="138"/>
    </row>
    <row r="7" spans="2:30" s="59" customFormat="1" ht="17.100000000000001" customHeight="1">
      <c r="B7" s="150" t="s">
        <v>10</v>
      </c>
      <c r="C7" s="150"/>
      <c r="D7" s="151"/>
      <c r="E7" s="817" t="str">
        <f>Zusammenfassung!$C7</f>
        <v>+49 7251 722 427</v>
      </c>
      <c r="F7" s="834"/>
      <c r="G7" s="330" t="s">
        <v>11</v>
      </c>
      <c r="H7" s="151"/>
      <c r="I7" s="151"/>
      <c r="J7" s="817" t="str">
        <f>Zusammenfassung!$I7</f>
        <v>U06ff.</v>
      </c>
      <c r="K7" s="818"/>
      <c r="L7" s="818"/>
      <c r="M7" s="818"/>
      <c r="N7" s="818"/>
      <c r="O7" s="151" t="s">
        <v>12</v>
      </c>
      <c r="P7" s="151"/>
      <c r="Q7" s="152"/>
      <c r="R7" s="817">
        <f>Zusammenfassung!$M7</f>
        <v>0</v>
      </c>
      <c r="S7" s="818"/>
      <c r="T7" s="818"/>
      <c r="U7" s="819"/>
      <c r="Y7" s="138"/>
    </row>
    <row r="8" spans="2:30" s="59" customFormat="1" ht="17.100000000000001" customHeight="1" thickBot="1">
      <c r="B8" s="153" t="s">
        <v>13</v>
      </c>
      <c r="C8" s="153"/>
      <c r="D8" s="154"/>
      <c r="E8" s="829">
        <f>Zusammenfassung!$C8</f>
        <v>44756</v>
      </c>
      <c r="F8" s="835"/>
      <c r="G8" s="155" t="s">
        <v>14</v>
      </c>
      <c r="H8" s="154"/>
      <c r="I8" s="154"/>
      <c r="J8" s="820">
        <f>Zusammenfassung!$I8</f>
        <v>9638717</v>
      </c>
      <c r="K8" s="821"/>
      <c r="L8" s="821"/>
      <c r="M8" s="821"/>
      <c r="N8" s="821"/>
      <c r="O8" s="154" t="s">
        <v>15</v>
      </c>
      <c r="P8" s="154"/>
      <c r="Q8" s="156"/>
      <c r="R8" s="820">
        <f>Zusammenfassung!$M8</f>
        <v>0</v>
      </c>
      <c r="S8" s="821"/>
      <c r="T8" s="821"/>
      <c r="U8" s="822"/>
      <c r="Y8" s="138"/>
    </row>
    <row r="9" spans="2:30" ht="12" customHeight="1" thickBot="1"/>
    <row r="10" spans="2:30" s="157" customFormat="1" ht="15" customHeight="1" thickBot="1">
      <c r="B10" s="158"/>
      <c r="C10" s="99"/>
      <c r="D10" s="99"/>
      <c r="E10" s="99"/>
      <c r="F10" s="99"/>
      <c r="G10" s="99" t="s">
        <v>310</v>
      </c>
      <c r="H10" s="99"/>
      <c r="I10" s="99"/>
      <c r="J10" s="99"/>
      <c r="K10" s="99"/>
      <c r="L10" s="103"/>
      <c r="M10" s="159" t="s">
        <v>40</v>
      </c>
      <c r="N10" s="99"/>
      <c r="O10" s="103"/>
      <c r="P10" s="99"/>
      <c r="Q10" s="99"/>
      <c r="R10" s="99"/>
      <c r="S10" s="159" t="s">
        <v>37</v>
      </c>
      <c r="T10" s="99"/>
      <c r="U10" s="103"/>
      <c r="V10" s="672"/>
      <c r="W10" s="321"/>
      <c r="Y10" s="673"/>
    </row>
    <row r="11" spans="2:30" s="117" customFormat="1" ht="145.5" customHeight="1" thickBot="1">
      <c r="B11" s="264" t="s">
        <v>418</v>
      </c>
      <c r="C11" s="160" t="s">
        <v>396</v>
      </c>
      <c r="D11" s="664" t="s">
        <v>329</v>
      </c>
      <c r="E11" s="106" t="s">
        <v>320</v>
      </c>
      <c r="F11" s="114" t="s">
        <v>412</v>
      </c>
      <c r="G11" s="265" t="s">
        <v>393</v>
      </c>
      <c r="H11" s="104" t="s">
        <v>285</v>
      </c>
      <c r="I11" s="106" t="s">
        <v>286</v>
      </c>
      <c r="J11" s="106" t="s">
        <v>287</v>
      </c>
      <c r="K11" s="106" t="s">
        <v>647</v>
      </c>
      <c r="L11" s="297" t="s">
        <v>282</v>
      </c>
      <c r="M11" s="160" t="s">
        <v>56</v>
      </c>
      <c r="N11" s="298" t="s">
        <v>38</v>
      </c>
      <c r="O11" s="665" t="s">
        <v>959</v>
      </c>
      <c r="P11" s="265" t="s">
        <v>55</v>
      </c>
      <c r="Q11" s="104" t="s">
        <v>39</v>
      </c>
      <c r="R11" s="104" t="s">
        <v>388</v>
      </c>
      <c r="S11" s="114" t="s">
        <v>400</v>
      </c>
      <c r="T11" s="104" t="s">
        <v>401</v>
      </c>
      <c r="U11" s="114" t="s">
        <v>855</v>
      </c>
      <c r="V11" s="672"/>
      <c r="W11" s="265" t="s">
        <v>466</v>
      </c>
      <c r="X11" s="322" t="s">
        <v>467</v>
      </c>
    </row>
    <row r="12" spans="2:30" s="120" customFormat="1" ht="26.1" hidden="1" customHeight="1">
      <c r="B12" s="437"/>
      <c r="C12" s="356"/>
      <c r="D12" s="357"/>
      <c r="E12" s="357"/>
      <c r="F12" s="438"/>
      <c r="G12" s="390"/>
      <c r="H12" s="439"/>
      <c r="I12" s="440"/>
      <c r="J12" s="440"/>
      <c r="K12" s="440"/>
      <c r="L12" s="441"/>
      <c r="M12" s="374"/>
      <c r="N12" s="358"/>
      <c r="O12" s="442"/>
      <c r="P12" s="355"/>
      <c r="Q12" s="360"/>
      <c r="R12" s="373"/>
      <c r="S12" s="431">
        <f>R12*O12*Q12</f>
        <v>0</v>
      </c>
      <c r="T12" s="432">
        <f t="shared" ref="T12:T37" si="0">IF(C12="SBM", S12, 0)</f>
        <v>0</v>
      </c>
      <c r="U12" s="359"/>
      <c r="V12" s="59"/>
      <c r="W12" s="119">
        <f>$C12</f>
        <v>0</v>
      </c>
      <c r="X12" s="325" t="e">
        <f t="shared" ref="X12:X37" si="1">IF(ISERROR(VLOOKUP(E12,(SBM_2),2,0)),VLOOKUP(E12,(SEKOF_2),2,0),VLOOKUP(E12,(SBM_2),2,0))</f>
        <v>#N/A</v>
      </c>
      <c r="Y12" s="323"/>
      <c r="Z12" s="324"/>
      <c r="AA12" s="118"/>
      <c r="AC12" s="118"/>
      <c r="AD12" s="118"/>
    </row>
    <row r="13" spans="2:30" s="120" customFormat="1" ht="26.1" customHeight="1">
      <c r="B13" s="443"/>
      <c r="C13" s="409"/>
      <c r="D13" s="444"/>
      <c r="E13" s="444"/>
      <c r="F13" s="445"/>
      <c r="G13" s="361"/>
      <c r="H13" s="446"/>
      <c r="I13" s="446"/>
      <c r="J13" s="447"/>
      <c r="K13" s="447"/>
      <c r="L13" s="448"/>
      <c r="M13" s="378"/>
      <c r="N13" s="365"/>
      <c r="O13" s="449"/>
      <c r="P13" s="422"/>
      <c r="Q13" s="368"/>
      <c r="R13" s="376"/>
      <c r="S13" s="433">
        <f t="shared" ref="S13:S37" si="2">R13*O13*Q13</f>
        <v>0</v>
      </c>
      <c r="T13" s="434">
        <f t="shared" si="0"/>
        <v>0</v>
      </c>
      <c r="U13" s="564"/>
      <c r="V13" s="59"/>
      <c r="W13" s="313">
        <f t="shared" ref="W13:W37" si="3">$C13</f>
        <v>0</v>
      </c>
      <c r="X13" s="325" t="e">
        <f>IF(ISERROR(VLOOKUP(E13,(SBM_2),2,0)),VLOOKUP(E13,(SEKOF_2),2,0),VLOOKUP(E13,(SBM_2),2,0))</f>
        <v>#N/A</v>
      </c>
      <c r="Y13" s="326"/>
    </row>
    <row r="14" spans="2:30" s="120" customFormat="1" ht="26.1" customHeight="1">
      <c r="B14" s="443"/>
      <c r="C14" s="409" t="s">
        <v>327</v>
      </c>
      <c r="D14" s="444"/>
      <c r="E14" s="444" t="s">
        <v>1009</v>
      </c>
      <c r="F14" s="445"/>
      <c r="G14" s="361"/>
      <c r="H14" s="446"/>
      <c r="I14" s="447"/>
      <c r="J14" s="447"/>
      <c r="K14" s="447"/>
      <c r="L14" s="448"/>
      <c r="M14" s="378"/>
      <c r="N14" s="365"/>
      <c r="O14" s="449">
        <v>3105</v>
      </c>
      <c r="P14" s="422" t="s">
        <v>45</v>
      </c>
      <c r="Q14" s="368">
        <v>1</v>
      </c>
      <c r="R14" s="376">
        <v>1</v>
      </c>
      <c r="S14" s="433">
        <f t="shared" si="2"/>
        <v>3105</v>
      </c>
      <c r="T14" s="434">
        <f t="shared" si="0"/>
        <v>0</v>
      </c>
      <c r="U14" s="461">
        <f>S14/88883/0.6/9</f>
        <v>6.4691785830811293E-3</v>
      </c>
      <c r="V14" s="59"/>
      <c r="W14" s="313" t="str">
        <f t="shared" si="3"/>
        <v>SEKOF</v>
      </c>
      <c r="X14" s="325" t="e">
        <f t="shared" si="1"/>
        <v>#N/A</v>
      </c>
      <c r="Y14" s="326"/>
    </row>
    <row r="15" spans="2:30" s="120" customFormat="1" ht="26.1" customHeight="1">
      <c r="B15" s="443"/>
      <c r="C15" s="409" t="s">
        <v>327</v>
      </c>
      <c r="D15" s="444"/>
      <c r="E15" s="444" t="s">
        <v>1009</v>
      </c>
      <c r="F15" s="445"/>
      <c r="G15" s="361"/>
      <c r="H15" s="446"/>
      <c r="I15" s="447"/>
      <c r="J15" s="447"/>
      <c r="K15" s="447"/>
      <c r="L15" s="448"/>
      <c r="M15" s="378"/>
      <c r="N15" s="365"/>
      <c r="O15" s="449">
        <v>18630</v>
      </c>
      <c r="P15" s="422" t="s">
        <v>45</v>
      </c>
      <c r="Q15" s="368">
        <v>1</v>
      </c>
      <c r="R15" s="376">
        <v>1</v>
      </c>
      <c r="S15" s="433">
        <f t="shared" ref="S15:S18" si="4">R15*O15*Q15</f>
        <v>18630</v>
      </c>
      <c r="T15" s="434">
        <f t="shared" ref="T15:T18" si="5">IF(C15="SBM", S15, 0)</f>
        <v>0</v>
      </c>
      <c r="U15" s="461">
        <f t="shared" ref="U15:U26" si="6">S15/88883/0.6/9</f>
        <v>3.8815071498486772E-2</v>
      </c>
      <c r="V15" s="59"/>
      <c r="W15" s="313"/>
      <c r="X15" s="325"/>
      <c r="Y15" s="326"/>
    </row>
    <row r="16" spans="2:30" s="120" customFormat="1" ht="26.1" customHeight="1">
      <c r="B16" s="443"/>
      <c r="C16" s="409" t="s">
        <v>327</v>
      </c>
      <c r="D16" s="444"/>
      <c r="E16" s="444" t="s">
        <v>1010</v>
      </c>
      <c r="F16" s="445"/>
      <c r="G16" s="361"/>
      <c r="H16" s="446"/>
      <c r="I16" s="447"/>
      <c r="J16" s="447"/>
      <c r="K16" s="447"/>
      <c r="L16" s="448"/>
      <c r="M16" s="378"/>
      <c r="N16" s="365"/>
      <c r="O16" s="450">
        <v>11697.84</v>
      </c>
      <c r="P16" s="422" t="s">
        <v>45</v>
      </c>
      <c r="Q16" s="368">
        <v>1</v>
      </c>
      <c r="R16" s="376">
        <v>1</v>
      </c>
      <c r="S16" s="433">
        <f t="shared" si="4"/>
        <v>11697.84</v>
      </c>
      <c r="T16" s="434">
        <f t="shared" si="5"/>
        <v>0</v>
      </c>
      <c r="U16" s="461">
        <f t="shared" si="6"/>
        <v>2.4372114652595738E-2</v>
      </c>
      <c r="V16" s="59"/>
      <c r="W16" s="313"/>
      <c r="X16" s="325"/>
      <c r="Y16" s="326"/>
    </row>
    <row r="17" spans="2:25" s="120" customFormat="1" ht="26.1" customHeight="1">
      <c r="B17" s="443"/>
      <c r="C17" s="409" t="s">
        <v>327</v>
      </c>
      <c r="D17" s="444"/>
      <c r="E17" s="444" t="s">
        <v>1011</v>
      </c>
      <c r="F17" s="445"/>
      <c r="G17" s="361"/>
      <c r="H17" s="446"/>
      <c r="I17" s="447"/>
      <c r="J17" s="447"/>
      <c r="K17" s="447"/>
      <c r="L17" s="448"/>
      <c r="M17" s="378"/>
      <c r="N17" s="365"/>
      <c r="O17" s="450">
        <v>44880</v>
      </c>
      <c r="P17" s="422" t="s">
        <v>45</v>
      </c>
      <c r="Q17" s="368">
        <v>1</v>
      </c>
      <c r="R17" s="376">
        <v>1</v>
      </c>
      <c r="S17" s="433">
        <f t="shared" si="4"/>
        <v>44880</v>
      </c>
      <c r="T17" s="434">
        <f t="shared" si="5"/>
        <v>0</v>
      </c>
      <c r="U17" s="461">
        <f t="shared" si="6"/>
        <v>9.350619478540452E-2</v>
      </c>
      <c r="V17" s="59"/>
      <c r="W17" s="313"/>
      <c r="X17" s="325"/>
      <c r="Y17" s="326"/>
    </row>
    <row r="18" spans="2:25" s="120" customFormat="1" ht="26.1" customHeight="1">
      <c r="B18" s="443"/>
      <c r="C18" s="409" t="s">
        <v>327</v>
      </c>
      <c r="D18" s="444"/>
      <c r="E18" s="444" t="s">
        <v>1012</v>
      </c>
      <c r="F18" s="445"/>
      <c r="G18" s="361"/>
      <c r="H18" s="446"/>
      <c r="I18" s="447"/>
      <c r="J18" s="447"/>
      <c r="K18" s="447"/>
      <c r="L18" s="448"/>
      <c r="M18" s="378"/>
      <c r="N18" s="365"/>
      <c r="O18" s="450">
        <v>43992</v>
      </c>
      <c r="P18" s="422" t="s">
        <v>45</v>
      </c>
      <c r="Q18" s="368">
        <v>1</v>
      </c>
      <c r="R18" s="376">
        <v>1</v>
      </c>
      <c r="S18" s="433">
        <f t="shared" si="4"/>
        <v>43992</v>
      </c>
      <c r="T18" s="434">
        <f t="shared" si="5"/>
        <v>0</v>
      </c>
      <c r="U18" s="461">
        <f t="shared" si="6"/>
        <v>9.1656072214784223E-2</v>
      </c>
      <c r="V18" s="59"/>
      <c r="W18" s="313" t="str">
        <f t="shared" si="3"/>
        <v>SEKOF</v>
      </c>
      <c r="X18" s="325" t="e">
        <f>IF(ISERROR(VLOOKUP(#REF!,(SBM_2),2,0)),VLOOKUP(#REF!,(SEKOF_2),2,0),VLOOKUP(#REF!,(SBM_2),2,0))</f>
        <v>#REF!</v>
      </c>
      <c r="Y18" s="326"/>
    </row>
    <row r="19" spans="2:25" s="120" customFormat="1" ht="26.1" customHeight="1">
      <c r="B19" s="443"/>
      <c r="C19" s="409" t="s">
        <v>327</v>
      </c>
      <c r="D19" s="444"/>
      <c r="E19" s="444" t="s">
        <v>1013</v>
      </c>
      <c r="F19" s="445"/>
      <c r="G19" s="361"/>
      <c r="H19" s="446"/>
      <c r="I19" s="447"/>
      <c r="J19" s="447"/>
      <c r="K19" s="447"/>
      <c r="L19" s="448"/>
      <c r="M19" s="378"/>
      <c r="N19" s="365"/>
      <c r="O19" s="450">
        <v>465.37880867416965</v>
      </c>
      <c r="P19" s="422" t="s">
        <v>45</v>
      </c>
      <c r="Q19" s="368">
        <v>1</v>
      </c>
      <c r="R19" s="376">
        <v>1</v>
      </c>
      <c r="S19" s="433">
        <f t="shared" si="2"/>
        <v>465.37880867416965</v>
      </c>
      <c r="T19" s="434">
        <f t="shared" si="0"/>
        <v>0</v>
      </c>
      <c r="U19" s="461">
        <f t="shared" si="6"/>
        <v>9.6960342096449241E-4</v>
      </c>
      <c r="V19" s="59"/>
      <c r="W19" s="313" t="str">
        <f t="shared" si="3"/>
        <v>SEKOF</v>
      </c>
      <c r="X19" s="325" t="e">
        <f>IF(ISERROR(VLOOKUP(E20,(SBM_2),2,0)),VLOOKUP(E20,(SEKOF_2),2,0),VLOOKUP(E20,(SBM_2),2,0))</f>
        <v>#N/A</v>
      </c>
      <c r="Y19" s="326"/>
    </row>
    <row r="20" spans="2:25" s="120" customFormat="1" ht="26.1" customHeight="1">
      <c r="B20" s="443"/>
      <c r="C20" s="409" t="s">
        <v>327</v>
      </c>
      <c r="D20" s="444"/>
      <c r="E20" s="444" t="s">
        <v>1014</v>
      </c>
      <c r="F20" s="445"/>
      <c r="G20" s="361"/>
      <c r="H20" s="446"/>
      <c r="I20" s="447"/>
      <c r="J20" s="447"/>
      <c r="K20" s="447"/>
      <c r="L20" s="448"/>
      <c r="M20" s="378"/>
      <c r="N20" s="365"/>
      <c r="O20" s="450">
        <v>11417.293439472964</v>
      </c>
      <c r="P20" s="422" t="s">
        <v>45</v>
      </c>
      <c r="Q20" s="368">
        <v>1</v>
      </c>
      <c r="R20" s="376">
        <v>1</v>
      </c>
      <c r="S20" s="433">
        <f t="shared" si="2"/>
        <v>11417.293439472964</v>
      </c>
      <c r="T20" s="434">
        <f t="shared" si="0"/>
        <v>0</v>
      </c>
      <c r="U20" s="461">
        <f t="shared" si="6"/>
        <v>2.3787603927662219E-2</v>
      </c>
      <c r="V20" s="59"/>
      <c r="W20" s="313" t="str">
        <f t="shared" si="3"/>
        <v>SEKOF</v>
      </c>
      <c r="X20" s="325" t="e">
        <f>IF(ISERROR(VLOOKUP(E19,(SBM_2),2,0)),VLOOKUP(E19,(SEKOF_2),2,0),VLOOKUP(E19,(SBM_2),2,0))</f>
        <v>#N/A</v>
      </c>
      <c r="Y20" s="326"/>
    </row>
    <row r="21" spans="2:25" s="120" customFormat="1" ht="26.1" customHeight="1">
      <c r="B21" s="443"/>
      <c r="C21" s="409" t="s">
        <v>327</v>
      </c>
      <c r="D21" s="444"/>
      <c r="E21" s="444" t="s">
        <v>1015</v>
      </c>
      <c r="F21" s="445"/>
      <c r="G21" s="361"/>
      <c r="H21" s="446"/>
      <c r="I21" s="447"/>
      <c r="J21" s="447"/>
      <c r="K21" s="447"/>
      <c r="L21" s="448"/>
      <c r="M21" s="378"/>
      <c r="N21" s="365"/>
      <c r="O21" s="450">
        <v>8687.0710952511672</v>
      </c>
      <c r="P21" s="422" t="s">
        <v>45</v>
      </c>
      <c r="Q21" s="368">
        <v>1</v>
      </c>
      <c r="R21" s="376">
        <v>1</v>
      </c>
      <c r="S21" s="433">
        <f t="shared" si="2"/>
        <v>8687.0710952511672</v>
      </c>
      <c r="T21" s="434">
        <f t="shared" si="0"/>
        <v>0</v>
      </c>
      <c r="U21" s="461">
        <f t="shared" si="6"/>
        <v>1.8099263858003856E-2</v>
      </c>
      <c r="V21" s="59"/>
      <c r="W21" s="313" t="str">
        <f t="shared" si="3"/>
        <v>SEKOF</v>
      </c>
      <c r="X21" s="325" t="e">
        <f t="shared" si="1"/>
        <v>#N/A</v>
      </c>
      <c r="Y21" s="326"/>
    </row>
    <row r="22" spans="2:25" s="120" customFormat="1" ht="26.1" customHeight="1">
      <c r="B22" s="443"/>
      <c r="C22" s="409" t="s">
        <v>327</v>
      </c>
      <c r="D22" s="444"/>
      <c r="E22" s="444" t="s">
        <v>1016</v>
      </c>
      <c r="F22" s="445"/>
      <c r="G22" s="361"/>
      <c r="H22" s="446"/>
      <c r="I22" s="447"/>
      <c r="J22" s="447"/>
      <c r="K22" s="447"/>
      <c r="L22" s="448"/>
      <c r="M22" s="378"/>
      <c r="N22" s="365"/>
      <c r="O22" s="450">
        <v>13651.111721108977</v>
      </c>
      <c r="P22" s="422" t="s">
        <v>45</v>
      </c>
      <c r="Q22" s="368">
        <v>1</v>
      </c>
      <c r="R22" s="376">
        <v>1</v>
      </c>
      <c r="S22" s="433">
        <f t="shared" si="2"/>
        <v>13651.111721108977</v>
      </c>
      <c r="T22" s="434"/>
      <c r="U22" s="461">
        <f t="shared" si="6"/>
        <v>2.8441700348291774E-2</v>
      </c>
      <c r="V22" s="59"/>
      <c r="W22" s="313"/>
      <c r="X22" s="325"/>
      <c r="Y22" s="326"/>
    </row>
    <row r="23" spans="2:25" s="120" customFormat="1" ht="26.1" customHeight="1">
      <c r="B23" s="443"/>
      <c r="C23" s="409" t="s">
        <v>327</v>
      </c>
      <c r="D23" s="444"/>
      <c r="E23" s="444" t="s">
        <v>1017</v>
      </c>
      <c r="F23" s="445"/>
      <c r="G23" s="361"/>
      <c r="H23" s="446"/>
      <c r="I23" s="447"/>
      <c r="J23" s="447"/>
      <c r="K23" s="447"/>
      <c r="L23" s="448"/>
      <c r="M23" s="378"/>
      <c r="N23" s="365"/>
      <c r="O23" s="450">
        <v>13651.111721108977</v>
      </c>
      <c r="P23" s="422" t="s">
        <v>45</v>
      </c>
      <c r="Q23" s="368">
        <v>1</v>
      </c>
      <c r="R23" s="376">
        <v>1</v>
      </c>
      <c r="S23" s="433">
        <f t="shared" si="2"/>
        <v>13651.111721108977</v>
      </c>
      <c r="T23" s="434"/>
      <c r="U23" s="461">
        <f t="shared" si="6"/>
        <v>2.8441700348291774E-2</v>
      </c>
      <c r="V23" s="59"/>
      <c r="W23" s="313"/>
      <c r="X23" s="325"/>
      <c r="Y23" s="326"/>
    </row>
    <row r="24" spans="2:25" s="120" customFormat="1" ht="26.1" customHeight="1">
      <c r="B24" s="443"/>
      <c r="C24" s="409" t="s">
        <v>327</v>
      </c>
      <c r="D24" s="444"/>
      <c r="E24" s="444" t="s">
        <v>1018</v>
      </c>
      <c r="F24" s="445"/>
      <c r="G24" s="361"/>
      <c r="H24" s="446"/>
      <c r="I24" s="447"/>
      <c r="J24" s="447"/>
      <c r="K24" s="447"/>
      <c r="L24" s="448"/>
      <c r="M24" s="378"/>
      <c r="N24" s="365"/>
      <c r="O24" s="450">
        <v>4033.2830085094706</v>
      </c>
      <c r="P24" s="422" t="s">
        <v>45</v>
      </c>
      <c r="Q24" s="368">
        <v>1</v>
      </c>
      <c r="R24" s="376">
        <v>1</v>
      </c>
      <c r="S24" s="433">
        <f t="shared" si="2"/>
        <v>4033.2830085094706</v>
      </c>
      <c r="T24" s="434"/>
      <c r="U24" s="461">
        <f t="shared" si="6"/>
        <v>8.4032296483589342E-3</v>
      </c>
      <c r="V24" s="59"/>
      <c r="W24" s="313"/>
      <c r="X24" s="325"/>
      <c r="Y24" s="326"/>
    </row>
    <row r="25" spans="2:25" s="120" customFormat="1" ht="26.1" customHeight="1">
      <c r="B25" s="443"/>
      <c r="C25" s="409" t="s">
        <v>327</v>
      </c>
      <c r="D25" s="444"/>
      <c r="E25" s="444" t="s">
        <v>1019</v>
      </c>
      <c r="F25" s="445"/>
      <c r="G25" s="361"/>
      <c r="H25" s="446"/>
      <c r="I25" s="447"/>
      <c r="J25" s="447"/>
      <c r="K25" s="447"/>
      <c r="L25" s="448"/>
      <c r="M25" s="378"/>
      <c r="N25" s="365"/>
      <c r="O25" s="450">
        <v>548.68161542684607</v>
      </c>
      <c r="P25" s="422" t="s">
        <v>45</v>
      </c>
      <c r="Q25" s="368">
        <v>1</v>
      </c>
      <c r="R25" s="376">
        <v>1</v>
      </c>
      <c r="S25" s="433">
        <f t="shared" si="2"/>
        <v>548.68161542684607</v>
      </c>
      <c r="T25" s="434"/>
      <c r="U25" s="461">
        <f t="shared" si="6"/>
        <v>1.1431624333171366E-3</v>
      </c>
      <c r="V25" s="59"/>
      <c r="W25" s="313"/>
      <c r="X25" s="325"/>
      <c r="Y25" s="326"/>
    </row>
    <row r="26" spans="2:25" s="120" customFormat="1" ht="26.1" customHeight="1">
      <c r="B26" s="443"/>
      <c r="C26" s="409" t="s">
        <v>327</v>
      </c>
      <c r="D26" s="444"/>
      <c r="E26" s="444" t="s">
        <v>979</v>
      </c>
      <c r="F26" s="445"/>
      <c r="G26" s="361"/>
      <c r="H26" s="446"/>
      <c r="I26" s="447"/>
      <c r="J26" s="447"/>
      <c r="K26" s="447"/>
      <c r="L26" s="448"/>
      <c r="M26" s="378"/>
      <c r="N26" s="365"/>
      <c r="O26" s="450">
        <v>620.5050782322262</v>
      </c>
      <c r="P26" s="422" t="s">
        <v>45</v>
      </c>
      <c r="Q26" s="368">
        <v>1</v>
      </c>
      <c r="R26" s="376">
        <v>1</v>
      </c>
      <c r="S26" s="433">
        <f t="shared" si="2"/>
        <v>620.5050782322262</v>
      </c>
      <c r="T26" s="434"/>
      <c r="U26" s="461">
        <f t="shared" si="6"/>
        <v>1.2928045612859897E-3</v>
      </c>
      <c r="V26" s="59"/>
      <c r="W26" s="313"/>
      <c r="X26" s="325"/>
      <c r="Y26" s="326"/>
    </row>
    <row r="27" spans="2:25" s="120" customFormat="1" ht="26.1" customHeight="1">
      <c r="B27" s="443"/>
      <c r="C27" s="409" t="s">
        <v>327</v>
      </c>
      <c r="D27" s="444"/>
      <c r="E27" s="444" t="s">
        <v>1020</v>
      </c>
      <c r="F27" s="445"/>
      <c r="G27" s="361"/>
      <c r="H27" s="446"/>
      <c r="I27" s="447"/>
      <c r="J27" s="447"/>
      <c r="K27" s="447"/>
      <c r="L27" s="448"/>
      <c r="M27" s="378"/>
      <c r="N27" s="365"/>
      <c r="O27" s="450">
        <v>14520</v>
      </c>
      <c r="P27" s="422" t="s">
        <v>45</v>
      </c>
      <c r="Q27" s="368">
        <v>1</v>
      </c>
      <c r="R27" s="376">
        <v>0.47</v>
      </c>
      <c r="S27" s="433">
        <f t="shared" si="2"/>
        <v>6824.4</v>
      </c>
      <c r="T27" s="434"/>
      <c r="U27" s="461">
        <f>S27/189304/0.6/9</f>
        <v>6.6759169260965307E-3</v>
      </c>
      <c r="V27" s="59"/>
      <c r="W27" s="313"/>
      <c r="X27" s="325"/>
      <c r="Y27" s="326"/>
    </row>
    <row r="28" spans="2:25" s="120" customFormat="1" ht="26.1" customHeight="1">
      <c r="B28" s="443"/>
      <c r="C28" s="409" t="s">
        <v>327</v>
      </c>
      <c r="D28" s="444"/>
      <c r="E28" s="444" t="s">
        <v>1021</v>
      </c>
      <c r="F28" s="445"/>
      <c r="G28" s="361"/>
      <c r="H28" s="446"/>
      <c r="I28" s="447"/>
      <c r="J28" s="447"/>
      <c r="K28" s="447"/>
      <c r="L28" s="448"/>
      <c r="M28" s="378"/>
      <c r="N28" s="365"/>
      <c r="O28" s="450">
        <v>15840</v>
      </c>
      <c r="P28" s="422" t="s">
        <v>45</v>
      </c>
      <c r="Q28" s="368">
        <v>1</v>
      </c>
      <c r="R28" s="376">
        <v>0.47</v>
      </c>
      <c r="S28" s="433">
        <f t="shared" si="2"/>
        <v>7444.7999999999993</v>
      </c>
      <c r="T28" s="434"/>
      <c r="U28" s="461">
        <f t="shared" ref="U28:U32" si="7">S28/189304/0.6/9</f>
        <v>7.2828184648325795E-3</v>
      </c>
      <c r="V28" s="59"/>
      <c r="W28" s="313"/>
      <c r="X28" s="325"/>
      <c r="Y28" s="326"/>
    </row>
    <row r="29" spans="2:25" s="120" customFormat="1" ht="26.1" customHeight="1">
      <c r="B29" s="443"/>
      <c r="C29" s="409" t="s">
        <v>327</v>
      </c>
      <c r="D29" s="444"/>
      <c r="E29" s="444" t="s">
        <v>1022</v>
      </c>
      <c r="F29" s="445"/>
      <c r="G29" s="361"/>
      <c r="H29" s="446"/>
      <c r="I29" s="447"/>
      <c r="J29" s="447"/>
      <c r="K29" s="447"/>
      <c r="L29" s="448"/>
      <c r="M29" s="378"/>
      <c r="N29" s="365"/>
      <c r="O29" s="450">
        <v>11880</v>
      </c>
      <c r="P29" s="422" t="s">
        <v>45</v>
      </c>
      <c r="Q29" s="368">
        <v>1</v>
      </c>
      <c r="R29" s="376">
        <v>0.47</v>
      </c>
      <c r="S29" s="433">
        <f t="shared" si="2"/>
        <v>5583.5999999999995</v>
      </c>
      <c r="T29" s="434"/>
      <c r="U29" s="461">
        <f t="shared" si="7"/>
        <v>5.4621138486244348E-3</v>
      </c>
      <c r="V29" s="59"/>
      <c r="W29" s="313"/>
      <c r="X29" s="325"/>
      <c r="Y29" s="326"/>
    </row>
    <row r="30" spans="2:25" s="120" customFormat="1" ht="26.1" customHeight="1">
      <c r="B30" s="443"/>
      <c r="C30" s="409" t="s">
        <v>327</v>
      </c>
      <c r="D30" s="444"/>
      <c r="E30" s="444" t="s">
        <v>1023</v>
      </c>
      <c r="F30" s="445"/>
      <c r="G30" s="361"/>
      <c r="H30" s="446"/>
      <c r="I30" s="447"/>
      <c r="J30" s="447"/>
      <c r="K30" s="447"/>
      <c r="L30" s="448"/>
      <c r="M30" s="378"/>
      <c r="N30" s="365"/>
      <c r="O30" s="450">
        <v>14520</v>
      </c>
      <c r="P30" s="422" t="s">
        <v>45</v>
      </c>
      <c r="Q30" s="368">
        <v>1</v>
      </c>
      <c r="R30" s="376">
        <v>0.47</v>
      </c>
      <c r="S30" s="433">
        <f t="shared" si="2"/>
        <v>6824.4</v>
      </c>
      <c r="T30" s="434"/>
      <c r="U30" s="461">
        <f t="shared" si="7"/>
        <v>6.6759169260965307E-3</v>
      </c>
      <c r="V30" s="59"/>
      <c r="W30" s="313"/>
      <c r="X30" s="325"/>
      <c r="Y30" s="326"/>
    </row>
    <row r="31" spans="2:25" s="120" customFormat="1" ht="26.1" customHeight="1">
      <c r="B31" s="443"/>
      <c r="C31" s="409" t="s">
        <v>327</v>
      </c>
      <c r="D31" s="444"/>
      <c r="E31" s="444" t="s">
        <v>1024</v>
      </c>
      <c r="F31" s="445"/>
      <c r="G31" s="361"/>
      <c r="H31" s="446"/>
      <c r="I31" s="447"/>
      <c r="J31" s="447"/>
      <c r="K31" s="447"/>
      <c r="L31" s="448"/>
      <c r="M31" s="378"/>
      <c r="N31" s="365"/>
      <c r="O31" s="450">
        <v>13200</v>
      </c>
      <c r="P31" s="422" t="s">
        <v>45</v>
      </c>
      <c r="Q31" s="368">
        <v>1</v>
      </c>
      <c r="R31" s="376">
        <v>0.47</v>
      </c>
      <c r="S31" s="433">
        <f t="shared" si="2"/>
        <v>6204</v>
      </c>
      <c r="T31" s="434"/>
      <c r="U31" s="461">
        <f t="shared" si="7"/>
        <v>6.0690153873604836E-3</v>
      </c>
      <c r="V31" s="59"/>
      <c r="W31" s="313"/>
      <c r="X31" s="325"/>
      <c r="Y31" s="326"/>
    </row>
    <row r="32" spans="2:25" s="120" customFormat="1" ht="26.1" customHeight="1">
      <c r="B32" s="443"/>
      <c r="C32" s="409" t="s">
        <v>327</v>
      </c>
      <c r="D32" s="444"/>
      <c r="E32" s="444" t="s">
        <v>1025</v>
      </c>
      <c r="F32" s="445"/>
      <c r="G32" s="361"/>
      <c r="H32" s="446"/>
      <c r="I32" s="447"/>
      <c r="J32" s="447"/>
      <c r="K32" s="447"/>
      <c r="L32" s="448"/>
      <c r="M32" s="378"/>
      <c r="N32" s="365"/>
      <c r="O32" s="450">
        <v>9240</v>
      </c>
      <c r="P32" s="422" t="s">
        <v>45</v>
      </c>
      <c r="Q32" s="368">
        <v>1</v>
      </c>
      <c r="R32" s="376">
        <v>0.47</v>
      </c>
      <c r="S32" s="433">
        <f t="shared" si="2"/>
        <v>4342.8</v>
      </c>
      <c r="T32" s="434">
        <f>IF(C32="SBM", S32, 0)</f>
        <v>0</v>
      </c>
      <c r="U32" s="461">
        <f t="shared" si="7"/>
        <v>4.2483107711523381E-3</v>
      </c>
      <c r="V32" s="59"/>
      <c r="W32" s="313" t="str">
        <f t="shared" si="3"/>
        <v>SEKOF</v>
      </c>
      <c r="X32" s="325" t="e">
        <f t="shared" si="1"/>
        <v>#N/A</v>
      </c>
      <c r="Y32" s="326"/>
    </row>
    <row r="33" spans="2:26" s="120" customFormat="1" ht="26.1" customHeight="1">
      <c r="B33" s="443"/>
      <c r="C33" s="409" t="s">
        <v>328</v>
      </c>
      <c r="D33" s="444"/>
      <c r="E33" s="444" t="s">
        <v>294</v>
      </c>
      <c r="F33" s="445"/>
      <c r="G33" s="361"/>
      <c r="H33" s="446"/>
      <c r="I33" s="447"/>
      <c r="J33" s="447"/>
      <c r="K33" s="447"/>
      <c r="L33" s="448"/>
      <c r="M33" s="378"/>
      <c r="N33" s="365"/>
      <c r="O33" s="450">
        <v>40000</v>
      </c>
      <c r="P33" s="422" t="s">
        <v>45</v>
      </c>
      <c r="Q33" s="368">
        <v>1</v>
      </c>
      <c r="R33" s="376">
        <v>1</v>
      </c>
      <c r="S33" s="433">
        <f t="shared" si="2"/>
        <v>40000</v>
      </c>
      <c r="T33" s="434">
        <f t="shared" si="0"/>
        <v>0</v>
      </c>
      <c r="U33" s="461">
        <f>S33/1767472*0.6/2</f>
        <v>6.7893579077914663E-3</v>
      </c>
      <c r="V33" s="59"/>
      <c r="W33" s="313" t="str">
        <f t="shared" si="3"/>
        <v>Folgewerkzeug</v>
      </c>
      <c r="X33" s="325" t="str">
        <f t="shared" si="1"/>
        <v>SBM</v>
      </c>
      <c r="Y33" s="326"/>
    </row>
    <row r="34" spans="2:26" s="120" customFormat="1" ht="25.5" customHeight="1">
      <c r="B34" s="443"/>
      <c r="C34" s="409"/>
      <c r="D34" s="444"/>
      <c r="E34" s="444"/>
      <c r="F34" s="445"/>
      <c r="G34" s="361"/>
      <c r="H34" s="446"/>
      <c r="I34" s="447"/>
      <c r="J34" s="447"/>
      <c r="K34" s="447"/>
      <c r="L34" s="448"/>
      <c r="M34" s="378"/>
      <c r="N34" s="365"/>
      <c r="O34" s="450"/>
      <c r="P34" s="422"/>
      <c r="Q34" s="368"/>
      <c r="R34" s="376"/>
      <c r="S34" s="433">
        <f t="shared" si="2"/>
        <v>0</v>
      </c>
      <c r="T34" s="434">
        <f t="shared" si="0"/>
        <v>0</v>
      </c>
      <c r="U34" s="461"/>
      <c r="V34" s="59"/>
      <c r="W34" s="313">
        <f t="shared" si="3"/>
        <v>0</v>
      </c>
      <c r="X34" s="325" t="e">
        <f t="shared" si="1"/>
        <v>#N/A</v>
      </c>
      <c r="Y34" s="326"/>
    </row>
    <row r="35" spans="2:26" s="120" customFormat="1" ht="26.1" customHeight="1">
      <c r="B35" s="443"/>
      <c r="C35" s="409"/>
      <c r="D35" s="444"/>
      <c r="E35" s="444"/>
      <c r="F35" s="445"/>
      <c r="G35" s="361"/>
      <c r="H35" s="446"/>
      <c r="I35" s="447"/>
      <c r="J35" s="447"/>
      <c r="K35" s="447"/>
      <c r="L35" s="448"/>
      <c r="M35" s="378"/>
      <c r="N35" s="365"/>
      <c r="O35" s="450"/>
      <c r="P35" s="422"/>
      <c r="Q35" s="368"/>
      <c r="R35" s="376"/>
      <c r="S35" s="433">
        <f t="shared" si="2"/>
        <v>0</v>
      </c>
      <c r="T35" s="434">
        <f t="shared" si="0"/>
        <v>0</v>
      </c>
      <c r="U35" s="461"/>
      <c r="V35" s="59"/>
      <c r="W35" s="313">
        <f t="shared" si="3"/>
        <v>0</v>
      </c>
      <c r="X35" s="325" t="e">
        <f t="shared" si="1"/>
        <v>#N/A</v>
      </c>
      <c r="Y35" s="326"/>
    </row>
    <row r="36" spans="2:26" s="120" customFormat="1" ht="26.1" customHeight="1">
      <c r="B36" s="443"/>
      <c r="C36" s="409"/>
      <c r="D36" s="444"/>
      <c r="E36" s="444"/>
      <c r="F36" s="445"/>
      <c r="G36" s="361"/>
      <c r="H36" s="446"/>
      <c r="I36" s="447"/>
      <c r="J36" s="447"/>
      <c r="K36" s="447"/>
      <c r="L36" s="448"/>
      <c r="M36" s="378"/>
      <c r="N36" s="365"/>
      <c r="O36" s="450"/>
      <c r="P36" s="422"/>
      <c r="Q36" s="368"/>
      <c r="R36" s="376"/>
      <c r="S36" s="433">
        <f t="shared" si="2"/>
        <v>0</v>
      </c>
      <c r="T36" s="434">
        <f t="shared" si="0"/>
        <v>0</v>
      </c>
      <c r="U36" s="461"/>
      <c r="V36" s="59"/>
      <c r="W36" s="313">
        <f t="shared" si="3"/>
        <v>0</v>
      </c>
      <c r="X36" s="325" t="e">
        <f t="shared" si="1"/>
        <v>#N/A</v>
      </c>
      <c r="Y36" s="326"/>
    </row>
    <row r="37" spans="2:26" s="120" customFormat="1" ht="26.1" customHeight="1" thickBot="1">
      <c r="B37" s="451"/>
      <c r="C37" s="417"/>
      <c r="D37" s="452"/>
      <c r="E37" s="452"/>
      <c r="F37" s="453"/>
      <c r="G37" s="416"/>
      <c r="H37" s="454"/>
      <c r="I37" s="455"/>
      <c r="J37" s="455"/>
      <c r="K37" s="455"/>
      <c r="L37" s="456"/>
      <c r="M37" s="457"/>
      <c r="N37" s="458"/>
      <c r="O37" s="459"/>
      <c r="P37" s="424"/>
      <c r="Q37" s="425"/>
      <c r="R37" s="460"/>
      <c r="S37" s="435">
        <f t="shared" si="2"/>
        <v>0</v>
      </c>
      <c r="T37" s="436">
        <f t="shared" si="0"/>
        <v>0</v>
      </c>
      <c r="U37" s="462"/>
      <c r="V37" s="59"/>
      <c r="W37" s="314">
        <f t="shared" si="3"/>
        <v>0</v>
      </c>
      <c r="X37" s="325" t="e">
        <f t="shared" si="1"/>
        <v>#N/A</v>
      </c>
      <c r="Y37" s="323"/>
      <c r="Z37" s="118"/>
    </row>
    <row r="38" spans="2:26" s="59" customFormat="1" ht="12" customHeight="1" thickBot="1"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4"/>
      <c r="S38" s="123"/>
      <c r="T38" s="122"/>
      <c r="U38" s="124"/>
      <c r="W38" s="122"/>
      <c r="Y38" s="138"/>
    </row>
    <row r="39" spans="2:26" ht="24.75" customHeight="1">
      <c r="B39" s="125" t="s">
        <v>58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61"/>
      <c r="S39" s="262"/>
      <c r="T39" s="263" t="s">
        <v>326</v>
      </c>
      <c r="U39" s="261" t="s">
        <v>678</v>
      </c>
    </row>
    <row r="40" spans="2:26" ht="17.100000000000001" customHeight="1">
      <c r="B40" s="13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3"/>
      <c r="S40" s="135" t="str">
        <f>Zusammenfassung!$C$26</f>
        <v>EUR</v>
      </c>
      <c r="T40" s="429">
        <f ca="1">SUMIF(INDIRECT("$P12:$P"&amp;EndZTools),$S40,INDIRECT("T12:T"&amp;EndZTools))</f>
        <v>0</v>
      </c>
      <c r="U40" s="430">
        <f ca="1">SUMIF(INDIRECT("$P12:$P"&amp;EndZTools),$S40,INDIRECT("U12:U"&amp;EndZTools))</f>
        <v>0.40860115051248297</v>
      </c>
    </row>
    <row r="41" spans="2:26" ht="17.100000000000001" customHeight="1">
      <c r="B41" s="13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40">
        <f>Zusammenfassung!$C$27</f>
        <v>0</v>
      </c>
      <c r="T41" s="521">
        <f ca="1">SUMIF(INDIRECT("$P12:$P"&amp;EndZTools),$S41,INDIRECT("T12:T"&amp;EndZTools))</f>
        <v>0</v>
      </c>
      <c r="U41" s="522">
        <f ca="1">SUMIF(INDIRECT("$P12:$P"&amp;EndZTools),$S41,INDIRECT("U12:U"&amp;EndZTools))</f>
        <v>0</v>
      </c>
    </row>
    <row r="42" spans="2:26" ht="17.100000000000001" customHeight="1" thickBot="1">
      <c r="B42" s="141" t="s">
        <v>411</v>
      </c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46">
        <f>Zusammenfassung!$C$28</f>
        <v>0</v>
      </c>
      <c r="T42" s="523">
        <f ca="1">SUMIF(INDIRECT("$P12:$P"&amp;EndZTools),$S42,INDIRECT("T12:T"&amp;EndZTools))</f>
        <v>0</v>
      </c>
      <c r="U42" s="524">
        <f ca="1">SUMIF(INDIRECT("$P12:$P"&amp;EndZTools),$S42,INDIRECT("U12:U"&amp;EndZTools))</f>
        <v>0</v>
      </c>
    </row>
    <row r="43" spans="2:26" ht="7.5" customHeight="1"/>
  </sheetData>
  <sheetProtection insertRows="0" deleteRows="0"/>
  <mergeCells count="14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  <mergeCell ref="G4:I4"/>
  </mergeCells>
  <conditionalFormatting sqref="E12:E32">
    <cfRule type="expression" dxfId="24" priority="16" stopIfTrue="1">
      <formula>AND(OR($C12="SEKOF",$C12="Folgewerkzeug",$C12="SBM"),$E12="allgemein")=TRUE</formula>
    </cfRule>
    <cfRule type="expression" dxfId="23" priority="17" stopIfTrue="1">
      <formula>OR(AND($W12="Werkzeuginstandhaltung",OR(X12="SBM",X12="SEKOF")),AND(W12="Folgewerkzeug",X12="SEKOF"),AND(W12="SEKOF",X12="SBM"),AND(W12="SBM",X12="SEKOF"))=TRUE</formula>
    </cfRule>
    <cfRule type="expression" dxfId="22" priority="18" stopIfTrue="1">
      <formula>OR(AND($C12="",$E12&lt;&gt;""),AND($C12&lt;&gt;"",$E12=""))</formula>
    </cfRule>
  </conditionalFormatting>
  <conditionalFormatting sqref="E27:E28">
    <cfRule type="expression" dxfId="21" priority="4" stopIfTrue="1">
      <formula>AND(OR($C27="SEKOF",$C27="Folgewerkzeug",$C27="SBM"),$E27="allgemein")=TRUE</formula>
    </cfRule>
    <cfRule type="expression" dxfId="20" priority="5" stopIfTrue="1">
      <formula>OR(AND($W27="Werkzeuginstandhaltung",OR(X27="SBM",X27="SEKOF")),AND(W27="Folgewerkzeug",X27="SEKOF"),AND(W27="SEKOF",X27="SBM"),AND(W27="SBM",X27="SEKOF"))=TRUE</formula>
    </cfRule>
    <cfRule type="expression" dxfId="19" priority="6" stopIfTrue="1">
      <formula>OR(AND($C27="",$E27&lt;&gt;""),AND($C27&lt;&gt;"",$E27=""))</formula>
    </cfRule>
  </conditionalFormatting>
  <conditionalFormatting sqref="E30:E37">
    <cfRule type="expression" dxfId="18" priority="1" stopIfTrue="1">
      <formula>AND(OR($C30="SEKOF",$C30="Folgewerkzeug",$C30="SBM"),$E30="allgemein")=TRUE</formula>
    </cfRule>
    <cfRule type="expression" dxfId="17" priority="2" stopIfTrue="1">
      <formula>OR(AND($W30="Werkzeuginstandhaltung",OR(X30="SBM",X30="SEKOF")),AND(W30="Folgewerkzeug",X30="SEKOF"),AND(W30="SEKOF",X30="SBM"),AND(W30="SBM",X30="SEKOF"))=TRUE</formula>
    </cfRule>
    <cfRule type="expression" dxfId="16" priority="3" stopIfTrue="1">
      <formula>OR(AND($C30="",$E30&lt;&gt;""),AND($C30&lt;&gt;"",$E30=""))</formula>
    </cfRule>
  </conditionalFormatting>
  <conditionalFormatting sqref="T12:T37">
    <cfRule type="expression" dxfId="15" priority="39" stopIfTrue="1">
      <formula>OR($C12="SEKOF", $C12="Folgewerkzeug", $C12="Werkzeuginstandhaltung")</formula>
    </cfRule>
  </conditionalFormatting>
  <conditionalFormatting sqref="T41:U41">
    <cfRule type="expression" dxfId="14" priority="42" stopIfTrue="1">
      <formula>$S$41=0</formula>
    </cfRule>
  </conditionalFormatting>
  <conditionalFormatting sqref="T42:U42">
    <cfRule type="expression" dxfId="13" priority="41" stopIfTrue="1">
      <formula>$S$42=0</formula>
    </cfRule>
  </conditionalFormatting>
  <conditionalFormatting sqref="U12:U37">
    <cfRule type="expression" dxfId="12" priority="40" stopIfTrue="1">
      <formula>$C12="SBM"</formula>
    </cfRule>
  </conditionalFormatting>
  <dataValidations count="8">
    <dataValidation type="list" allowBlank="1" showInputMessage="1" showErrorMessage="1" sqref="IK38:IV38 HS12:HT37" xr:uid="{3D51F39E-45DA-4A70-950E-BC18435ADC96}">
      <formula1>BAUTEILKENNUNG</formula1>
    </dataValidation>
    <dataValidation type="list" allowBlank="1" showInputMessage="1" showErrorMessage="1" sqref="N37" xr:uid="{4C1467F2-16E9-4E8F-9F4A-4CB266829790}">
      <formula1>listZulässigeAngebotswährungen</formula1>
    </dataValidation>
    <dataValidation type="list" allowBlank="1" showInputMessage="1" showErrorMessage="1" sqref="P12:P37" xr:uid="{3F5B3900-384B-4F8B-BF15-A7E740F6E005}">
      <formula1>listAngebotsWährungen</formula1>
    </dataValidation>
    <dataValidation allowBlank="1" showInputMessage="1" showErrorMessage="1" errorTitle="ungültige Verrechnungsform" error="TEST_x000a_" sqref="U13:V13 U14:U37" xr:uid="{38D417EE-71CE-4135-8B4B-8A4CE375CB0A}"/>
    <dataValidation type="list" allowBlank="1" showInputMessage="1" showErrorMessage="1" sqref="E12:E37" xr:uid="{95556F1D-3375-460A-B2D2-73F4E5C56F39}">
      <formula1>INDIRECT($C12)</formula1>
    </dataValidation>
    <dataValidation type="list" allowBlank="1" showInputMessage="1" showErrorMessage="1" sqref="N12:N36" xr:uid="{5BEF91CD-35E2-4FCF-B6E9-3FF6DFC97A27}">
      <formula1>listZulässigeBeschaffungswährungen</formula1>
    </dataValidation>
    <dataValidation type="list" allowBlank="1" showInputMessage="1" showErrorMessage="1" sqref="D12:D37" xr:uid="{53F68578-69E9-4379-B9D5-B7F40863BCDF}">
      <formula1>listVorhanden</formula1>
    </dataValidation>
    <dataValidation type="list" allowBlank="1" showInputMessage="1" showErrorMessage="1" sqref="C12:C37" xr:uid="{F512DA57-3B80-4CDA-B4FC-06E0715D5BD9}">
      <formula1>listVerrechnungsformen</formula1>
    </dataValidation>
  </dataValidations>
  <hyperlinks>
    <hyperlink ref="T2" r:id="rId1" xr:uid="{00000000-0004-0000-0300-000000000000}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>
    <tabColor theme="6" tint="0.79998168889431442"/>
    <pageSetUpPr fitToPage="1"/>
  </sheetPr>
  <dimension ref="A1:U35"/>
  <sheetViews>
    <sheetView showZeros="0" zoomScale="85" zoomScaleNormal="85" workbookViewId="0">
      <selection activeCell="D15" sqref="D15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33.109375" style="91" customWidth="1"/>
    <col min="4" max="6" width="8.5546875" style="91" customWidth="1"/>
    <col min="7" max="7" width="14.44140625" style="91" customWidth="1"/>
    <col min="8" max="8" width="8.33203125" style="91" customWidth="1"/>
    <col min="9" max="9" width="21.44140625" style="91" customWidth="1"/>
    <col min="10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.33203125" style="91" customWidth="1"/>
    <col min="23" max="24" width="11.44140625" style="91" customWidth="1"/>
    <col min="25" max="25" width="1.44140625" style="91" customWidth="1"/>
    <col min="26" max="26" width="18.109375" style="91" bestFit="1" customWidth="1"/>
    <col min="27" max="16384" width="11.44140625" style="91"/>
  </cols>
  <sheetData>
    <row r="1" spans="1:21" ht="14.4" thickBot="1">
      <c r="A1" s="507"/>
      <c r="B1" s="507"/>
      <c r="C1" s="507">
        <v>8</v>
      </c>
      <c r="D1" s="507">
        <v>5</v>
      </c>
      <c r="E1" s="507">
        <v>22</v>
      </c>
      <c r="F1" s="507"/>
      <c r="G1" s="507">
        <v>7.5</v>
      </c>
      <c r="H1" s="507">
        <v>7.5</v>
      </c>
      <c r="I1" s="507">
        <v>7.5</v>
      </c>
      <c r="J1" s="507">
        <v>7.5</v>
      </c>
      <c r="K1" s="507"/>
      <c r="L1" s="507">
        <v>7.5</v>
      </c>
      <c r="M1" s="507">
        <v>15</v>
      </c>
      <c r="N1" s="507">
        <v>5</v>
      </c>
      <c r="O1" s="507">
        <v>12.5</v>
      </c>
      <c r="P1" s="507">
        <v>5</v>
      </c>
      <c r="Q1" s="508">
        <v>7.5</v>
      </c>
      <c r="R1" s="508">
        <v>7.5</v>
      </c>
      <c r="S1" s="508">
        <v>12.5</v>
      </c>
      <c r="T1" s="508">
        <v>12.5</v>
      </c>
      <c r="U1" s="507">
        <v>10</v>
      </c>
    </row>
    <row r="2" spans="1:21" ht="24.6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</row>
    <row r="3" spans="1:21" ht="17.399999999999999">
      <c r="B3" s="67" t="s">
        <v>500</v>
      </c>
      <c r="C3" s="67"/>
      <c r="D3" s="68"/>
      <c r="E3" s="68"/>
      <c r="F3" s="68"/>
      <c r="G3" s="70" t="s">
        <v>943</v>
      </c>
      <c r="H3" s="68"/>
      <c r="I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</row>
    <row r="4" spans="1:21" ht="14.4" thickBot="1">
      <c r="B4" s="824" t="str">
        <f>+Zusammenfassung!B4</f>
        <v>QAF Version 8.4_01_01 © BMW AG</v>
      </c>
      <c r="C4" s="836"/>
      <c r="D4" s="836"/>
      <c r="E4" s="327"/>
      <c r="F4" s="327"/>
      <c r="G4" s="811" t="s">
        <v>950</v>
      </c>
      <c r="H4" s="812"/>
      <c r="I4" s="812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</row>
    <row r="5" spans="1:21" ht="15" customHeight="1">
      <c r="B5" s="328" t="s">
        <v>53</v>
      </c>
      <c r="C5" s="328"/>
      <c r="D5" s="823" t="str">
        <f>Zusammenfassung!$C5</f>
        <v>Henry Sebold</v>
      </c>
      <c r="E5" s="823"/>
      <c r="F5" s="837"/>
      <c r="G5" s="328" t="s">
        <v>280</v>
      </c>
      <c r="H5" s="329"/>
      <c r="I5" s="329"/>
      <c r="J5" s="823" t="str">
        <f>Zusammenfassung!$I5</f>
        <v>HIB Trim Part Solutions GmbH</v>
      </c>
      <c r="K5" s="814"/>
      <c r="L5" s="814"/>
      <c r="M5" s="814"/>
      <c r="N5" s="814"/>
      <c r="O5" s="148" t="s">
        <v>6</v>
      </c>
      <c r="P5" s="148"/>
      <c r="Q5" s="149"/>
      <c r="R5" s="813" t="str">
        <f>Zusammenfassung!$M5</f>
        <v>BFS_Alu_Mesh</v>
      </c>
      <c r="S5" s="814"/>
      <c r="T5" s="814"/>
      <c r="U5" s="816"/>
    </row>
    <row r="6" spans="1:21" ht="15" customHeight="1">
      <c r="B6" s="150" t="s">
        <v>7</v>
      </c>
      <c r="C6" s="150"/>
      <c r="D6" s="826" t="str">
        <f>HYPERLINK(CONCATENATE("mailto:",Zusammenfassung!C6),Zusammenfassung!C6)</f>
        <v>henry.sebold@nbhx-trim.com</v>
      </c>
      <c r="E6" s="826"/>
      <c r="F6" s="882"/>
      <c r="G6" s="330" t="s">
        <v>8</v>
      </c>
      <c r="H6" s="151"/>
      <c r="I6" s="151"/>
      <c r="J6" s="817">
        <f>Zusammenfassung!$I6</f>
        <v>14537310</v>
      </c>
      <c r="K6" s="818"/>
      <c r="L6" s="818"/>
      <c r="M6" s="818"/>
      <c r="N6" s="818"/>
      <c r="O6" s="151" t="s">
        <v>9</v>
      </c>
      <c r="P6" s="151"/>
      <c r="Q6" s="152"/>
      <c r="R6" s="817" t="str">
        <f>Zusammenfassung!$M6</f>
        <v>1K + POM</v>
      </c>
      <c r="S6" s="818"/>
      <c r="T6" s="818"/>
      <c r="U6" s="819"/>
    </row>
    <row r="7" spans="1:21" ht="15" customHeight="1">
      <c r="B7" s="150" t="s">
        <v>10</v>
      </c>
      <c r="C7" s="150"/>
      <c r="D7" s="817" t="str">
        <f>Zusammenfassung!$C7</f>
        <v>+49 7251 722 427</v>
      </c>
      <c r="E7" s="817"/>
      <c r="F7" s="834"/>
      <c r="G7" s="330" t="s">
        <v>11</v>
      </c>
      <c r="H7" s="151"/>
      <c r="I7" s="151"/>
      <c r="J7" s="817" t="str">
        <f>Zusammenfassung!$I7</f>
        <v>U06ff.</v>
      </c>
      <c r="K7" s="818"/>
      <c r="L7" s="818"/>
      <c r="M7" s="818"/>
      <c r="N7" s="818"/>
      <c r="O7" s="151" t="s">
        <v>12</v>
      </c>
      <c r="P7" s="151"/>
      <c r="Q7" s="152"/>
      <c r="R7" s="817">
        <f>Zusammenfassung!$M7</f>
        <v>0</v>
      </c>
      <c r="S7" s="818"/>
      <c r="T7" s="818"/>
      <c r="U7" s="819"/>
    </row>
    <row r="8" spans="1:21" ht="15.75" customHeight="1" thickBot="1">
      <c r="B8" s="153" t="s">
        <v>13</v>
      </c>
      <c r="C8" s="153"/>
      <c r="D8" s="829">
        <f>Zusammenfassung!$C8</f>
        <v>44756</v>
      </c>
      <c r="E8" s="829"/>
      <c r="F8" s="835"/>
      <c r="G8" s="155" t="s">
        <v>14</v>
      </c>
      <c r="H8" s="154"/>
      <c r="I8" s="154"/>
      <c r="J8" s="820">
        <f>Zusammenfassung!$I8</f>
        <v>9638717</v>
      </c>
      <c r="K8" s="821"/>
      <c r="L8" s="821"/>
      <c r="M8" s="821"/>
      <c r="N8" s="821"/>
      <c r="O8" s="154" t="s">
        <v>15</v>
      </c>
      <c r="P8" s="154"/>
      <c r="Q8" s="156"/>
      <c r="R8" s="820">
        <f>Zusammenfassung!$M8</f>
        <v>0</v>
      </c>
      <c r="S8" s="821"/>
      <c r="T8" s="821"/>
      <c r="U8" s="822"/>
    </row>
    <row r="9" spans="1:21" ht="9.75" customHeight="1" thickBot="1"/>
    <row r="10" spans="1:21" ht="14.4" thickBot="1">
      <c r="B10" s="270" t="s">
        <v>734</v>
      </c>
      <c r="C10" s="287"/>
      <c r="D10" s="287"/>
      <c r="E10" s="287"/>
      <c r="F10" s="266"/>
      <c r="G10" s="267"/>
      <c r="H10" s="877" t="s">
        <v>735</v>
      </c>
      <c r="I10" s="878"/>
      <c r="J10" s="878"/>
      <c r="K10" s="879"/>
      <c r="L10" s="268" t="s">
        <v>736</v>
      </c>
      <c r="M10" s="463"/>
      <c r="N10" s="271" t="s">
        <v>737</v>
      </c>
      <c r="O10" s="880"/>
      <c r="P10" s="881"/>
      <c r="Q10" s="874"/>
      <c r="R10" s="875"/>
      <c r="S10" s="875"/>
      <c r="T10" s="875"/>
      <c r="U10" s="876"/>
    </row>
    <row r="11" spans="1:21" ht="171.75" customHeight="1" thickBot="1">
      <c r="B11" s="265" t="s">
        <v>738</v>
      </c>
      <c r="C11" s="289" t="s">
        <v>854</v>
      </c>
      <c r="D11" s="289" t="s">
        <v>853</v>
      </c>
      <c r="E11" s="289" t="s">
        <v>317</v>
      </c>
      <c r="F11" s="289" t="s">
        <v>852</v>
      </c>
      <c r="G11" s="269" t="s">
        <v>851</v>
      </c>
      <c r="H11" s="289" t="s">
        <v>850</v>
      </c>
      <c r="I11" s="289" t="s">
        <v>849</v>
      </c>
      <c r="J11" s="289" t="s">
        <v>848</v>
      </c>
      <c r="K11" s="289" t="s">
        <v>847</v>
      </c>
      <c r="L11" s="289" t="s">
        <v>846</v>
      </c>
      <c r="M11" s="859" t="s">
        <v>845</v>
      </c>
      <c r="N11" s="860"/>
      <c r="O11" s="860"/>
      <c r="P11" s="860"/>
      <c r="Q11" s="860"/>
      <c r="R11" s="861"/>
      <c r="S11" s="859" t="s">
        <v>412</v>
      </c>
      <c r="T11" s="860"/>
      <c r="U11" s="861"/>
    </row>
    <row r="12" spans="1:21" ht="21.75" hidden="1" customHeight="1">
      <c r="B12" s="659"/>
      <c r="C12" s="290"/>
      <c r="D12" s="290"/>
      <c r="E12" s="290"/>
      <c r="F12" s="290"/>
      <c r="G12" s="291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660"/>
    </row>
    <row r="13" spans="1:21" ht="15" hidden="1" thickBot="1">
      <c r="B13" s="661"/>
      <c r="C13" s="681" t="s">
        <v>858</v>
      </c>
      <c r="D13" s="684"/>
      <c r="E13"/>
      <c r="F13"/>
      <c r="G13"/>
      <c r="H13"/>
      <c r="I13"/>
      <c r="J13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62"/>
    </row>
    <row r="14" spans="1:21" ht="15" hidden="1" thickBot="1">
      <c r="B14" s="661"/>
      <c r="C14" s="681" t="s">
        <v>854</v>
      </c>
      <c r="D14" s="682" t="s">
        <v>739</v>
      </c>
      <c r="E14"/>
      <c r="F14"/>
      <c r="G14"/>
      <c r="H14"/>
      <c r="I14"/>
      <c r="J14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662"/>
    </row>
    <row r="15" spans="1:21">
      <c r="B15" s="296">
        <v>1</v>
      </c>
      <c r="C15" s="683" t="s">
        <v>741</v>
      </c>
      <c r="D15" s="685">
        <v>0.60049999999999992</v>
      </c>
      <c r="E15" s="467" t="str">
        <f>IF(OR(ISBLANK(C15),C15="(Leer)"), "", VLOOKUP(C15,(list_Rohstoffschlüssel),2,FALSE))</f>
        <v>KU02</v>
      </c>
      <c r="F15" s="475"/>
      <c r="G15" s="464">
        <f t="shared" ref="G15:G20" si="0">D15*F15</f>
        <v>0</v>
      </c>
      <c r="H15" s="478"/>
      <c r="I15" s="478"/>
      <c r="J15" s="487"/>
      <c r="K15" s="488"/>
      <c r="L15" s="488"/>
      <c r="M15" s="862">
        <f t="shared" ref="M15:M21" si="1">IF(OR(ISBLANK(C15),C15="(Leer)"), "", VLOOKUP(C15,(list_Rohstoffschlüssel),3,FALSE))</f>
        <v>0</v>
      </c>
      <c r="N15" s="863"/>
      <c r="O15" s="863"/>
      <c r="P15" s="863"/>
      <c r="Q15" s="863"/>
      <c r="R15" s="864"/>
      <c r="S15" s="865"/>
      <c r="T15" s="866"/>
      <c r="U15" s="867"/>
    </row>
    <row r="16" spans="1:21" ht="14.4">
      <c r="B16" s="296">
        <v>2</v>
      </c>
      <c r="C16" s="52"/>
      <c r="D16" s="52"/>
      <c r="E16" s="468" t="str">
        <f t="shared" ref="E16:E21" si="2">IF(OR(ISBLANK(C16),C16="(Leer)"), "", VLOOKUP(C16,(list_Rohstoffschlüssel),2,FALSE))</f>
        <v/>
      </c>
      <c r="F16" s="476"/>
      <c r="G16" s="465">
        <f t="shared" si="0"/>
        <v>0</v>
      </c>
      <c r="H16" s="480"/>
      <c r="I16" s="480"/>
      <c r="J16" s="489"/>
      <c r="K16" s="490"/>
      <c r="L16" s="490"/>
      <c r="M16" s="871" t="str">
        <f t="shared" si="1"/>
        <v/>
      </c>
      <c r="N16" s="872"/>
      <c r="O16" s="872"/>
      <c r="P16" s="872"/>
      <c r="Q16" s="872"/>
      <c r="R16" s="873"/>
      <c r="S16" s="868"/>
      <c r="T16" s="869"/>
      <c r="U16" s="870"/>
    </row>
    <row r="17" spans="2:21" ht="14.4">
      <c r="B17" s="296">
        <v>3</v>
      </c>
      <c r="C17" s="52"/>
      <c r="D17" s="52"/>
      <c r="E17" s="468" t="str">
        <f t="shared" si="2"/>
        <v/>
      </c>
      <c r="F17" s="476"/>
      <c r="G17" s="465">
        <f t="shared" si="0"/>
        <v>0</v>
      </c>
      <c r="H17" s="480"/>
      <c r="I17" s="480"/>
      <c r="J17" s="489"/>
      <c r="K17" s="490"/>
      <c r="L17" s="490"/>
      <c r="M17" s="871" t="str">
        <f t="shared" si="1"/>
        <v/>
      </c>
      <c r="N17" s="872"/>
      <c r="O17" s="872"/>
      <c r="P17" s="872"/>
      <c r="Q17" s="872"/>
      <c r="R17" s="873"/>
      <c r="S17" s="868"/>
      <c r="T17" s="869"/>
      <c r="U17" s="870"/>
    </row>
    <row r="18" spans="2:21" ht="14.4">
      <c r="B18" s="296">
        <v>4</v>
      </c>
      <c r="C18" s="52"/>
      <c r="D18" s="52"/>
      <c r="E18" s="468" t="str">
        <f t="shared" si="2"/>
        <v/>
      </c>
      <c r="F18" s="476"/>
      <c r="G18" s="465">
        <f t="shared" si="0"/>
        <v>0</v>
      </c>
      <c r="H18" s="480"/>
      <c r="I18" s="480"/>
      <c r="J18" s="489"/>
      <c r="K18" s="490"/>
      <c r="L18" s="490"/>
      <c r="M18" s="871" t="str">
        <f t="shared" si="1"/>
        <v/>
      </c>
      <c r="N18" s="872"/>
      <c r="O18" s="872"/>
      <c r="P18" s="872"/>
      <c r="Q18" s="872"/>
      <c r="R18" s="873"/>
      <c r="S18" s="868"/>
      <c r="T18" s="869"/>
      <c r="U18" s="870"/>
    </row>
    <row r="19" spans="2:21" ht="14.4">
      <c r="B19" s="296">
        <v>5</v>
      </c>
      <c r="C19" s="52"/>
      <c r="D19" s="52"/>
      <c r="E19" s="468" t="str">
        <f t="shared" si="2"/>
        <v/>
      </c>
      <c r="F19" s="476"/>
      <c r="G19" s="465">
        <f t="shared" si="0"/>
        <v>0</v>
      </c>
      <c r="H19" s="480"/>
      <c r="I19" s="480"/>
      <c r="J19" s="489"/>
      <c r="K19" s="490"/>
      <c r="L19" s="490"/>
      <c r="M19" s="871" t="str">
        <f t="shared" si="1"/>
        <v/>
      </c>
      <c r="N19" s="872"/>
      <c r="O19" s="872"/>
      <c r="P19" s="872"/>
      <c r="Q19" s="872"/>
      <c r="R19" s="873"/>
      <c r="S19" s="868"/>
      <c r="T19" s="869"/>
      <c r="U19" s="870"/>
    </row>
    <row r="20" spans="2:21" ht="14.4">
      <c r="B20" s="296">
        <v>6</v>
      </c>
      <c r="C20" s="52"/>
      <c r="D20" s="52"/>
      <c r="E20" s="468" t="str">
        <f t="shared" si="2"/>
        <v/>
      </c>
      <c r="F20" s="476"/>
      <c r="G20" s="465">
        <f t="shared" si="0"/>
        <v>0</v>
      </c>
      <c r="H20" s="480"/>
      <c r="I20" s="480"/>
      <c r="J20" s="489"/>
      <c r="K20" s="490"/>
      <c r="L20" s="490"/>
      <c r="M20" s="871" t="str">
        <f t="shared" si="1"/>
        <v/>
      </c>
      <c r="N20" s="872"/>
      <c r="O20" s="872"/>
      <c r="P20" s="872"/>
      <c r="Q20" s="872"/>
      <c r="R20" s="873"/>
      <c r="S20" s="868"/>
      <c r="T20" s="869"/>
      <c r="U20" s="870"/>
    </row>
    <row r="21" spans="2:21" ht="15" thickBot="1">
      <c r="B21" s="296">
        <v>7</v>
      </c>
      <c r="C21" s="52"/>
      <c r="D21" s="52"/>
      <c r="E21" s="493" t="str">
        <f t="shared" si="2"/>
        <v/>
      </c>
      <c r="F21" s="477"/>
      <c r="G21" s="466"/>
      <c r="H21" s="482"/>
      <c r="I21" s="482"/>
      <c r="J21" s="491"/>
      <c r="K21" s="492"/>
      <c r="L21" s="492"/>
      <c r="M21" s="856" t="str">
        <f t="shared" si="1"/>
        <v/>
      </c>
      <c r="N21" s="857"/>
      <c r="O21" s="857"/>
      <c r="P21" s="857"/>
      <c r="Q21" s="857"/>
      <c r="R21" s="858"/>
      <c r="S21" s="850"/>
      <c r="T21" s="851"/>
      <c r="U21" s="852"/>
    </row>
    <row r="22" spans="2:21" ht="16.2" thickBot="1">
      <c r="B22" s="853" t="s">
        <v>840</v>
      </c>
      <c r="C22" s="854"/>
      <c r="D22" s="854"/>
      <c r="E22" s="854"/>
      <c r="F22" s="854"/>
      <c r="G22" s="854"/>
      <c r="H22" s="854"/>
      <c r="I22" s="854"/>
      <c r="J22" s="854"/>
      <c r="K22" s="854"/>
      <c r="L22" s="854"/>
      <c r="M22" s="854"/>
      <c r="N22" s="854"/>
      <c r="O22" s="854"/>
      <c r="P22" s="854"/>
      <c r="Q22" s="854"/>
      <c r="R22" s="854"/>
      <c r="S22" s="854"/>
      <c r="T22" s="854"/>
      <c r="U22" s="855"/>
    </row>
    <row r="23" spans="2:21" ht="14.4" thickBot="1"/>
    <row r="24" spans="2:21" ht="14.4" thickBot="1">
      <c r="B24" s="840" t="s">
        <v>769</v>
      </c>
      <c r="C24" s="841"/>
      <c r="D24" s="841"/>
      <c r="E24" s="841"/>
      <c r="F24" s="841"/>
      <c r="G24" s="841"/>
      <c r="H24" s="841"/>
      <c r="I24" s="841"/>
      <c r="J24" s="841"/>
      <c r="K24" s="841"/>
      <c r="L24" s="841"/>
      <c r="M24" s="841"/>
      <c r="N24" s="841"/>
      <c r="O24" s="841"/>
      <c r="P24" s="841"/>
      <c r="Q24" s="841"/>
      <c r="R24" s="841"/>
      <c r="S24" s="841"/>
      <c r="T24" s="841"/>
      <c r="U24" s="842"/>
    </row>
    <row r="25" spans="2:21">
      <c r="B25" s="295">
        <v>1</v>
      </c>
      <c r="C25" s="478"/>
      <c r="D25" s="479"/>
      <c r="E25" s="472" t="str">
        <f t="shared" ref="E25:E31" si="3">IF(ISBLANK(C25), "", VLOOKUP(C25,(list_Rohstoffschlüssel),2,FALSE))</f>
        <v/>
      </c>
      <c r="F25" s="475"/>
      <c r="G25" s="469">
        <f t="shared" ref="G25:G31" si="4">D25*F25</f>
        <v>0</v>
      </c>
      <c r="H25" s="478"/>
      <c r="I25" s="478"/>
      <c r="J25" s="475"/>
      <c r="K25" s="484"/>
      <c r="L25" s="484"/>
      <c r="M25" s="843" t="str">
        <f t="shared" ref="M25:M31" si="5">IF(OR(ISBLANK(C25),C25="(Leer)"), "", VLOOKUP(C25,(list_Rohstoffschlüssel),3,FALSE))</f>
        <v/>
      </c>
      <c r="N25" s="844"/>
      <c r="O25" s="844"/>
      <c r="P25" s="844"/>
      <c r="Q25" s="844"/>
      <c r="R25" s="844"/>
      <c r="S25" s="844"/>
      <c r="T25" s="844"/>
      <c r="U25" s="845"/>
    </row>
    <row r="26" spans="2:21">
      <c r="B26" s="296">
        <v>2</v>
      </c>
      <c r="C26" s="480"/>
      <c r="D26" s="481"/>
      <c r="E26" s="473" t="str">
        <f t="shared" si="3"/>
        <v/>
      </c>
      <c r="F26" s="476"/>
      <c r="G26" s="470">
        <f t="shared" si="4"/>
        <v>0</v>
      </c>
      <c r="H26" s="480"/>
      <c r="I26" s="480"/>
      <c r="J26" s="476"/>
      <c r="K26" s="485"/>
      <c r="L26" s="485"/>
      <c r="M26" s="846" t="str">
        <f t="shared" si="5"/>
        <v/>
      </c>
      <c r="N26" s="846"/>
      <c r="O26" s="846"/>
      <c r="P26" s="846"/>
      <c r="Q26" s="846"/>
      <c r="R26" s="846"/>
      <c r="S26" s="846"/>
      <c r="T26" s="846"/>
      <c r="U26" s="847"/>
    </row>
    <row r="27" spans="2:21">
      <c r="B27" s="296">
        <v>3</v>
      </c>
      <c r="C27" s="480"/>
      <c r="D27" s="481"/>
      <c r="E27" s="473" t="str">
        <f t="shared" si="3"/>
        <v/>
      </c>
      <c r="F27" s="476"/>
      <c r="G27" s="470">
        <f t="shared" si="4"/>
        <v>0</v>
      </c>
      <c r="H27" s="480"/>
      <c r="I27" s="480"/>
      <c r="J27" s="476"/>
      <c r="K27" s="485"/>
      <c r="L27" s="485"/>
      <c r="M27" s="846" t="str">
        <f t="shared" si="5"/>
        <v/>
      </c>
      <c r="N27" s="846"/>
      <c r="O27" s="846"/>
      <c r="P27" s="846"/>
      <c r="Q27" s="846"/>
      <c r="R27" s="846"/>
      <c r="S27" s="846"/>
      <c r="T27" s="846"/>
      <c r="U27" s="847"/>
    </row>
    <row r="28" spans="2:21">
      <c r="B28" s="296">
        <v>4</v>
      </c>
      <c r="C28" s="480"/>
      <c r="D28" s="481"/>
      <c r="E28" s="473" t="str">
        <f t="shared" si="3"/>
        <v/>
      </c>
      <c r="F28" s="476"/>
      <c r="G28" s="470">
        <f t="shared" si="4"/>
        <v>0</v>
      </c>
      <c r="H28" s="480"/>
      <c r="I28" s="480"/>
      <c r="J28" s="476"/>
      <c r="K28" s="485"/>
      <c r="L28" s="485"/>
      <c r="M28" s="846" t="str">
        <f t="shared" si="5"/>
        <v/>
      </c>
      <c r="N28" s="846"/>
      <c r="O28" s="846"/>
      <c r="P28" s="846"/>
      <c r="Q28" s="846"/>
      <c r="R28" s="846"/>
      <c r="S28" s="846"/>
      <c r="T28" s="846"/>
      <c r="U28" s="847"/>
    </row>
    <row r="29" spans="2:21">
      <c r="B29" s="296">
        <v>5</v>
      </c>
      <c r="C29" s="480"/>
      <c r="D29" s="481"/>
      <c r="E29" s="473" t="str">
        <f t="shared" si="3"/>
        <v/>
      </c>
      <c r="F29" s="476"/>
      <c r="G29" s="470">
        <f t="shared" si="4"/>
        <v>0</v>
      </c>
      <c r="H29" s="480"/>
      <c r="I29" s="480"/>
      <c r="J29" s="476"/>
      <c r="K29" s="485"/>
      <c r="L29" s="485"/>
      <c r="M29" s="846" t="str">
        <f t="shared" si="5"/>
        <v/>
      </c>
      <c r="N29" s="846"/>
      <c r="O29" s="846"/>
      <c r="P29" s="846"/>
      <c r="Q29" s="846"/>
      <c r="R29" s="846"/>
      <c r="S29" s="846"/>
      <c r="T29" s="846"/>
      <c r="U29" s="847"/>
    </row>
    <row r="30" spans="2:21">
      <c r="B30" s="296">
        <v>6</v>
      </c>
      <c r="C30" s="480"/>
      <c r="D30" s="481"/>
      <c r="E30" s="473" t="str">
        <f t="shared" si="3"/>
        <v/>
      </c>
      <c r="F30" s="476"/>
      <c r="G30" s="470">
        <f t="shared" si="4"/>
        <v>0</v>
      </c>
      <c r="H30" s="480"/>
      <c r="I30" s="480"/>
      <c r="J30" s="476"/>
      <c r="K30" s="485"/>
      <c r="L30" s="485"/>
      <c r="M30" s="846" t="str">
        <f t="shared" si="5"/>
        <v/>
      </c>
      <c r="N30" s="846"/>
      <c r="O30" s="846"/>
      <c r="P30" s="846"/>
      <c r="Q30" s="846"/>
      <c r="R30" s="846"/>
      <c r="S30" s="846"/>
      <c r="T30" s="846"/>
      <c r="U30" s="847"/>
    </row>
    <row r="31" spans="2:21" ht="14.4" thickBot="1">
      <c r="B31" s="294">
        <v>7</v>
      </c>
      <c r="C31" s="482"/>
      <c r="D31" s="483"/>
      <c r="E31" s="474" t="str">
        <f t="shared" si="3"/>
        <v/>
      </c>
      <c r="F31" s="477"/>
      <c r="G31" s="471">
        <f t="shared" si="4"/>
        <v>0</v>
      </c>
      <c r="H31" s="482"/>
      <c r="I31" s="482"/>
      <c r="J31" s="477"/>
      <c r="K31" s="486"/>
      <c r="L31" s="486"/>
      <c r="M31" s="848" t="str">
        <f t="shared" si="5"/>
        <v/>
      </c>
      <c r="N31" s="848"/>
      <c r="O31" s="848"/>
      <c r="P31" s="848"/>
      <c r="Q31" s="848"/>
      <c r="R31" s="848"/>
      <c r="S31" s="848"/>
      <c r="T31" s="848"/>
      <c r="U31" s="849"/>
    </row>
    <row r="32" spans="2:21" ht="14.4" thickBot="1"/>
    <row r="33" spans="2:21">
      <c r="B33" s="300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2"/>
    </row>
    <row r="34" spans="2:21" ht="14.4" thickBot="1">
      <c r="B34" s="838" t="s">
        <v>411</v>
      </c>
      <c r="C34" s="839"/>
      <c r="D34" s="839"/>
      <c r="E34" s="839"/>
      <c r="F34" s="839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303"/>
    </row>
    <row r="35" spans="2:21" ht="5.25" customHeight="1"/>
  </sheetData>
  <mergeCells count="43">
    <mergeCell ref="M17:R17"/>
    <mergeCell ref="M18:R18"/>
    <mergeCell ref="M19:R19"/>
    <mergeCell ref="M20:R20"/>
    <mergeCell ref="S16:U16"/>
    <mergeCell ref="S17:U17"/>
    <mergeCell ref="S18:U18"/>
    <mergeCell ref="S19:U19"/>
    <mergeCell ref="B4:D4"/>
    <mergeCell ref="J5:N5"/>
    <mergeCell ref="R5:U5"/>
    <mergeCell ref="J6:N6"/>
    <mergeCell ref="R6:U6"/>
    <mergeCell ref="D5:F5"/>
    <mergeCell ref="D6:F6"/>
    <mergeCell ref="G4:I4"/>
    <mergeCell ref="J8:N8"/>
    <mergeCell ref="R8:U8"/>
    <mergeCell ref="Q10:U10"/>
    <mergeCell ref="H10:K10"/>
    <mergeCell ref="O10:P10"/>
    <mergeCell ref="D7:F7"/>
    <mergeCell ref="D8:F8"/>
    <mergeCell ref="M30:U30"/>
    <mergeCell ref="S21:U21"/>
    <mergeCell ref="B22:U22"/>
    <mergeCell ref="M21:R21"/>
    <mergeCell ref="M28:U28"/>
    <mergeCell ref="M11:R11"/>
    <mergeCell ref="S11:U11"/>
    <mergeCell ref="M15:R15"/>
    <mergeCell ref="S15:U15"/>
    <mergeCell ref="M29:U29"/>
    <mergeCell ref="S20:U20"/>
    <mergeCell ref="M16:R16"/>
    <mergeCell ref="J7:N7"/>
    <mergeCell ref="R7:U7"/>
    <mergeCell ref="B34:F34"/>
    <mergeCell ref="B24:U24"/>
    <mergeCell ref="M25:U25"/>
    <mergeCell ref="M26:U26"/>
    <mergeCell ref="M27:U27"/>
    <mergeCell ref="M31:U31"/>
  </mergeCells>
  <conditionalFormatting sqref="F25:F31">
    <cfRule type="expression" dxfId="11" priority="2" stopIfTrue="1">
      <formula>OR($E25="LZ")</formula>
    </cfRule>
  </conditionalFormatting>
  <conditionalFormatting sqref="F17:G17">
    <cfRule type="expression" dxfId="10" priority="9" stopIfTrue="1">
      <formula>OR($E17="LZ")</formula>
    </cfRule>
  </conditionalFormatting>
  <conditionalFormatting sqref="F15:L21">
    <cfRule type="expression" dxfId="9" priority="10" stopIfTrue="1">
      <formula>OR($E15="LZ")</formula>
    </cfRule>
  </conditionalFormatting>
  <conditionalFormatting sqref="F19:L19">
    <cfRule type="expression" dxfId="8" priority="8" stopIfTrue="1">
      <formula>OR($E19="LZ")</formula>
    </cfRule>
  </conditionalFormatting>
  <conditionalFormatting sqref="F21:L21">
    <cfRule type="expression" dxfId="7" priority="1" stopIfTrue="1">
      <formula>OR($E21="LZ")</formula>
    </cfRule>
  </conditionalFormatting>
  <conditionalFormatting sqref="H15:L15">
    <cfRule type="expression" dxfId="6" priority="41" stopIfTrue="1">
      <formula>OR(#REF!="LZ")</formula>
    </cfRule>
  </conditionalFormatting>
  <conditionalFormatting sqref="H16:L16">
    <cfRule type="expression" dxfId="5" priority="6" stopIfTrue="1">
      <formula>OR($E36="LZ")</formula>
    </cfRule>
  </conditionalFormatting>
  <conditionalFormatting sqref="H17:L17">
    <cfRule type="expression" dxfId="4" priority="5" stopIfTrue="1">
      <formula>OR($E39="LZ")</formula>
    </cfRule>
  </conditionalFormatting>
  <conditionalFormatting sqref="H20:L20">
    <cfRule type="expression" dxfId="3" priority="42" stopIfTrue="1">
      <formula>OR(#REF!="LZ")</formula>
    </cfRule>
  </conditionalFormatting>
  <conditionalFormatting sqref="J16:J21">
    <cfRule type="expression" dxfId="2" priority="30" stopIfTrue="1">
      <formula>OR($E16="LZ")</formula>
    </cfRule>
  </conditionalFormatting>
  <conditionalFormatting sqref="J16:L16">
    <cfRule type="expression" dxfId="1" priority="36" stopIfTrue="1">
      <formula>OR($E36="LZ")</formula>
    </cfRule>
  </conditionalFormatting>
  <conditionalFormatting sqref="J17:L17">
    <cfRule type="expression" dxfId="0" priority="37" stopIfTrue="1">
      <formula>OR($E39="LZ")</formula>
    </cfRule>
  </conditionalFormatting>
  <dataValidations count="2">
    <dataValidation type="list" allowBlank="1" showInputMessage="1" showErrorMessage="1" sqref="H25:H31 H15:H21" xr:uid="{00000000-0002-0000-0400-000000000000}">
      <formula1>Abwicklungsmodelle</formula1>
    </dataValidation>
    <dataValidation type="list" allowBlank="1" showInputMessage="1" showErrorMessage="1" sqref="C25:C31" xr:uid="{00000000-0002-0000-0400-000001000000}">
      <formula1>Ergänzungsschlüssel</formula1>
    </dataValidation>
  </dataValidations>
  <hyperlinks>
    <hyperlink ref="T2" r:id="rId2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55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05Pra">
    <pageSetUpPr fitToPage="1"/>
  </sheetPr>
  <dimension ref="B1:AH87"/>
  <sheetViews>
    <sheetView topLeftCell="T1" zoomScale="120" zoomScaleNormal="120" workbookViewId="0">
      <pane ySplit="6" topLeftCell="A7" activePane="bottomLeft" state="frozen"/>
      <selection activeCell="S44" sqref="S44"/>
      <selection pane="bottomLeft" activeCell="W9" sqref="W9"/>
    </sheetView>
  </sheetViews>
  <sheetFormatPr baseColWidth="10" defaultColWidth="11.44140625" defaultRowHeight="14.4"/>
  <cols>
    <col min="1" max="1" width="2.6640625" customWidth="1"/>
    <col min="2" max="2" width="11.6640625" customWidth="1"/>
    <col min="3" max="3" width="40.6640625" customWidth="1"/>
    <col min="4" max="4" width="10.44140625" customWidth="1"/>
    <col min="5" max="5" width="35.33203125" customWidth="1"/>
    <col min="6" max="6" width="29.33203125" customWidth="1"/>
    <col min="7" max="7" width="4.33203125" customWidth="1"/>
    <col min="8" max="8" width="5.5546875" bestFit="1" customWidth="1"/>
    <col min="9" max="9" width="37.44140625" customWidth="1"/>
    <col min="10" max="10" width="4.33203125" customWidth="1"/>
    <col min="11" max="11" width="29.5546875" customWidth="1"/>
    <col min="12" max="12" width="18.109375" customWidth="1"/>
    <col min="13" max="13" width="14.6640625" customWidth="1"/>
    <col min="14" max="14" width="4.5546875" customWidth="1"/>
    <col min="15" max="15" width="48.44140625" customWidth="1"/>
    <col min="16" max="16" width="9.5546875" customWidth="1"/>
    <col min="17" max="17" width="17.5546875" customWidth="1"/>
    <col min="18" max="18" width="4" customWidth="1"/>
    <col min="19" max="19" width="86.6640625" customWidth="1"/>
    <col min="20" max="20" width="17.6640625" bestFit="1" customWidth="1"/>
    <col min="21" max="21" width="17.5546875" customWidth="1"/>
    <col min="22" max="22" width="4.88671875" customWidth="1"/>
    <col min="23" max="23" width="25.44140625" customWidth="1"/>
    <col min="24" max="24" width="5" customWidth="1"/>
    <col min="25" max="25" width="6.33203125" customWidth="1"/>
    <col min="26" max="26" width="4.109375" customWidth="1"/>
    <col min="27" max="27" width="26.109375" bestFit="1" customWidth="1"/>
    <col min="29" max="29" width="13.44140625" bestFit="1" customWidth="1"/>
    <col min="32" max="32" width="48" style="259" bestFit="1" customWidth="1"/>
    <col min="34" max="34" width="85.5546875" bestFit="1" customWidth="1"/>
    <col min="35" max="35" width="18.44140625" customWidth="1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7.399999999999999">
      <c r="B3" s="10" t="s">
        <v>3</v>
      </c>
      <c r="C3" s="13"/>
      <c r="D3" s="7"/>
      <c r="E3" s="7"/>
      <c r="F3" s="15" t="s">
        <v>59</v>
      </c>
      <c r="G3" s="3"/>
      <c r="H3" s="3"/>
      <c r="I3" s="3"/>
      <c r="J3" s="3"/>
      <c r="K3" s="4"/>
    </row>
    <row r="4" spans="2:34" ht="15" thickBot="1">
      <c r="B4" s="11" t="s">
        <v>394</v>
      </c>
      <c r="C4" s="14"/>
      <c r="D4" s="19"/>
      <c r="E4" s="19"/>
      <c r="F4" s="5"/>
      <c r="G4" s="5"/>
      <c r="H4" s="5"/>
      <c r="I4" s="5"/>
      <c r="J4" s="5"/>
      <c r="K4" s="6"/>
      <c r="O4" s="35">
        <v>41925</v>
      </c>
      <c r="S4" s="35">
        <v>41925</v>
      </c>
    </row>
    <row r="6" spans="2:34" ht="33.75" customHeight="1">
      <c r="B6" s="272" t="s">
        <v>60</v>
      </c>
      <c r="C6" s="273"/>
      <c r="D6" s="8"/>
      <c r="E6" s="25" t="s">
        <v>61</v>
      </c>
      <c r="F6" s="26"/>
      <c r="G6" s="27"/>
      <c r="H6" s="883" t="s">
        <v>465</v>
      </c>
      <c r="I6" s="884"/>
      <c r="J6" s="27"/>
      <c r="K6" s="25" t="s">
        <v>279</v>
      </c>
      <c r="L6" s="28" t="s">
        <v>288</v>
      </c>
      <c r="M6" s="29" t="s">
        <v>226</v>
      </c>
      <c r="O6" s="32" t="s">
        <v>402</v>
      </c>
      <c r="P6" s="39"/>
      <c r="Q6" s="33" t="s">
        <v>311</v>
      </c>
      <c r="S6" s="32" t="s">
        <v>325</v>
      </c>
      <c r="T6" s="39" t="s">
        <v>419</v>
      </c>
      <c r="U6" s="33" t="s">
        <v>311</v>
      </c>
      <c r="W6" s="36" t="s">
        <v>403</v>
      </c>
      <c r="Y6" s="36" t="s">
        <v>404</v>
      </c>
      <c r="AA6" s="38" t="s">
        <v>416</v>
      </c>
      <c r="AC6" s="38" t="s">
        <v>462</v>
      </c>
      <c r="AE6" s="44" t="s">
        <v>598</v>
      </c>
      <c r="AF6" s="53"/>
      <c r="AH6" s="51" t="s">
        <v>644</v>
      </c>
    </row>
    <row r="7" spans="2:34" ht="6" customHeight="1" thickBot="1">
      <c r="B7" s="274"/>
      <c r="C7" s="275"/>
      <c r="E7" s="24"/>
      <c r="F7" s="24"/>
      <c r="K7" s="24"/>
      <c r="L7" s="24"/>
      <c r="M7" s="24"/>
    </row>
    <row r="8" spans="2:34">
      <c r="B8" s="276" t="s">
        <v>501</v>
      </c>
      <c r="C8" s="277" t="s">
        <v>550</v>
      </c>
      <c r="E8" s="41" t="s">
        <v>45</v>
      </c>
      <c r="F8" s="42" t="s">
        <v>84</v>
      </c>
      <c r="H8" s="41" t="s">
        <v>45</v>
      </c>
      <c r="I8" s="42" t="s">
        <v>84</v>
      </c>
      <c r="K8" s="22" t="s">
        <v>122</v>
      </c>
      <c r="L8" t="s">
        <v>123</v>
      </c>
      <c r="M8" s="23" t="s">
        <v>224</v>
      </c>
      <c r="O8" s="575" t="s">
        <v>420</v>
      </c>
      <c r="P8" s="576" t="s">
        <v>326</v>
      </c>
      <c r="Q8" s="31"/>
      <c r="S8" s="583" t="s">
        <v>350</v>
      </c>
      <c r="T8" s="584" t="s">
        <v>327</v>
      </c>
      <c r="U8" s="31"/>
      <c r="W8" s="37" t="s">
        <v>335</v>
      </c>
      <c r="Y8" s="30" t="s">
        <v>377</v>
      </c>
      <c r="AA8" s="37" t="s">
        <v>326</v>
      </c>
      <c r="AC8" s="37" t="s">
        <v>463</v>
      </c>
      <c r="AE8" s="45">
        <v>40765</v>
      </c>
      <c r="AF8" s="260" t="s">
        <v>599</v>
      </c>
      <c r="AH8" s="52" t="s">
        <v>643</v>
      </c>
    </row>
    <row r="9" spans="2:34">
      <c r="B9" s="278" t="s">
        <v>502</v>
      </c>
      <c r="C9" s="279" t="s">
        <v>551</v>
      </c>
      <c r="E9" s="49" t="s">
        <v>65</v>
      </c>
      <c r="F9" s="48" t="s">
        <v>64</v>
      </c>
      <c r="H9" s="49" t="s">
        <v>65</v>
      </c>
      <c r="I9" s="48" t="s">
        <v>64</v>
      </c>
      <c r="K9" s="22" t="s">
        <v>88</v>
      </c>
      <c r="L9" t="s">
        <v>89</v>
      </c>
      <c r="M9" s="23" t="s">
        <v>225</v>
      </c>
      <c r="O9" s="577" t="s">
        <v>421</v>
      </c>
      <c r="P9" s="578" t="s">
        <v>326</v>
      </c>
      <c r="Q9" s="23"/>
      <c r="S9" s="585" t="s">
        <v>351</v>
      </c>
      <c r="T9" s="586" t="s">
        <v>327</v>
      </c>
      <c r="U9" s="23"/>
      <c r="W9" s="47" t="s">
        <v>942</v>
      </c>
      <c r="Y9" s="21" t="s">
        <v>378</v>
      </c>
      <c r="AA9" s="20" t="s">
        <v>327</v>
      </c>
      <c r="AC9" s="20" t="s">
        <v>453</v>
      </c>
      <c r="AE9" s="46">
        <v>40765</v>
      </c>
      <c r="AF9" s="34" t="s">
        <v>600</v>
      </c>
    </row>
    <row r="10" spans="2:34">
      <c r="B10" s="278" t="s">
        <v>503</v>
      </c>
      <c r="C10" s="279" t="s">
        <v>552</v>
      </c>
      <c r="E10" s="49" t="s">
        <v>67</v>
      </c>
      <c r="F10" s="48" t="s">
        <v>68</v>
      </c>
      <c r="H10" s="49" t="s">
        <v>67</v>
      </c>
      <c r="I10" s="48" t="s">
        <v>68</v>
      </c>
      <c r="K10" s="22" t="s">
        <v>182</v>
      </c>
      <c r="L10" t="s">
        <v>183</v>
      </c>
      <c r="M10" s="23" t="s">
        <v>227</v>
      </c>
      <c r="O10" s="577" t="s">
        <v>292</v>
      </c>
      <c r="P10" s="578" t="s">
        <v>326</v>
      </c>
      <c r="Q10" s="23"/>
      <c r="S10" s="585" t="s">
        <v>434</v>
      </c>
      <c r="T10" s="586" t="s">
        <v>327</v>
      </c>
      <c r="U10" s="23"/>
      <c r="W10" s="20" t="s">
        <v>366</v>
      </c>
      <c r="AA10" s="20" t="s">
        <v>328</v>
      </c>
      <c r="AC10" s="21" t="s">
        <v>452</v>
      </c>
      <c r="AE10" s="46">
        <v>40765</v>
      </c>
      <c r="AF10" s="34" t="s">
        <v>601</v>
      </c>
    </row>
    <row r="11" spans="2:34">
      <c r="B11" s="278" t="s">
        <v>504</v>
      </c>
      <c r="C11" s="279" t="s">
        <v>553</v>
      </c>
      <c r="E11" s="49" t="s">
        <v>78</v>
      </c>
      <c r="F11" s="48" t="s">
        <v>79</v>
      </c>
      <c r="H11" s="49" t="s">
        <v>78</v>
      </c>
      <c r="I11" s="48" t="s">
        <v>79</v>
      </c>
      <c r="K11" s="22" t="s">
        <v>90</v>
      </c>
      <c r="L11" t="s">
        <v>91</v>
      </c>
      <c r="M11" s="23" t="s">
        <v>83</v>
      </c>
      <c r="O11" s="577" t="s">
        <v>422</v>
      </c>
      <c r="P11" s="578" t="s">
        <v>326</v>
      </c>
      <c r="Q11" s="23"/>
      <c r="S11" s="585" t="s">
        <v>468</v>
      </c>
      <c r="T11" s="586" t="s">
        <v>327</v>
      </c>
      <c r="U11" s="23"/>
      <c r="W11" s="20" t="s">
        <v>367</v>
      </c>
      <c r="AA11" s="21" t="s">
        <v>644</v>
      </c>
      <c r="AE11" s="46">
        <v>40765</v>
      </c>
      <c r="AF11" s="34" t="s">
        <v>602</v>
      </c>
    </row>
    <row r="12" spans="2:34">
      <c r="B12" s="278" t="s">
        <v>505</v>
      </c>
      <c r="C12" s="279" t="s">
        <v>554</v>
      </c>
      <c r="E12" s="49" t="s">
        <v>227</v>
      </c>
      <c r="F12" s="48" t="s">
        <v>490</v>
      </c>
      <c r="H12" s="49" t="s">
        <v>225</v>
      </c>
      <c r="I12" s="48" t="s">
        <v>603</v>
      </c>
      <c r="K12" s="22" t="s">
        <v>94</v>
      </c>
      <c r="L12" t="s">
        <v>95</v>
      </c>
      <c r="M12" s="23" t="s">
        <v>228</v>
      </c>
      <c r="O12" s="577" t="s">
        <v>294</v>
      </c>
      <c r="P12" s="578" t="s">
        <v>326</v>
      </c>
      <c r="Q12" s="23"/>
      <c r="S12" s="585" t="s">
        <v>873</v>
      </c>
      <c r="T12" s="586" t="s">
        <v>327</v>
      </c>
      <c r="U12" s="23"/>
      <c r="W12" s="20" t="s">
        <v>455</v>
      </c>
      <c r="AE12" s="46">
        <v>40766</v>
      </c>
      <c r="AF12" s="34" t="s">
        <v>628</v>
      </c>
    </row>
    <row r="13" spans="2:34">
      <c r="B13" s="278" t="s">
        <v>506</v>
      </c>
      <c r="C13" s="279" t="s">
        <v>555</v>
      </c>
      <c r="E13" s="49" t="s">
        <v>83</v>
      </c>
      <c r="F13" s="48" t="s">
        <v>478</v>
      </c>
      <c r="H13" s="49" t="s">
        <v>604</v>
      </c>
      <c r="I13" s="48" t="s">
        <v>605</v>
      </c>
      <c r="K13" s="22" t="s">
        <v>92</v>
      </c>
      <c r="L13" t="s">
        <v>93</v>
      </c>
      <c r="M13" s="23" t="s">
        <v>45</v>
      </c>
      <c r="O13" s="577" t="s">
        <v>423</v>
      </c>
      <c r="P13" s="578" t="s">
        <v>326</v>
      </c>
      <c r="Q13" s="23"/>
      <c r="S13" s="585" t="s">
        <v>435</v>
      </c>
      <c r="T13" s="586" t="s">
        <v>327</v>
      </c>
      <c r="U13" s="23"/>
      <c r="W13" s="20" t="s">
        <v>456</v>
      </c>
      <c r="AE13" s="46">
        <v>40766</v>
      </c>
      <c r="AF13" s="34" t="s">
        <v>641</v>
      </c>
    </row>
    <row r="14" spans="2:34">
      <c r="B14" s="278" t="s">
        <v>507</v>
      </c>
      <c r="C14" s="279" t="s">
        <v>556</v>
      </c>
      <c r="E14" s="49" t="s">
        <v>230</v>
      </c>
      <c r="F14" s="48" t="s">
        <v>470</v>
      </c>
      <c r="H14" s="49" t="s">
        <v>227</v>
      </c>
      <c r="I14" s="48" t="s">
        <v>490</v>
      </c>
      <c r="K14" s="22" t="s">
        <v>98</v>
      </c>
      <c r="L14" t="s">
        <v>99</v>
      </c>
      <c r="M14" s="23" t="s">
        <v>229</v>
      </c>
      <c r="O14" s="577" t="s">
        <v>300</v>
      </c>
      <c r="P14" s="578" t="s">
        <v>326</v>
      </c>
      <c r="Q14" s="23"/>
      <c r="S14" s="585" t="s">
        <v>352</v>
      </c>
      <c r="T14" s="586" t="s">
        <v>327</v>
      </c>
      <c r="U14" s="23"/>
      <c r="W14" s="20" t="s">
        <v>368</v>
      </c>
      <c r="AE14" s="46">
        <v>40766</v>
      </c>
      <c r="AF14" s="34" t="s">
        <v>642</v>
      </c>
    </row>
    <row r="15" spans="2:34">
      <c r="B15" s="278" t="s">
        <v>508</v>
      </c>
      <c r="C15" s="279" t="s">
        <v>557</v>
      </c>
      <c r="E15" s="49" t="s">
        <v>66</v>
      </c>
      <c r="F15" s="48" t="s">
        <v>497</v>
      </c>
      <c r="H15" s="49" t="s">
        <v>83</v>
      </c>
      <c r="I15" s="48" t="s">
        <v>478</v>
      </c>
      <c r="K15" s="22" t="s">
        <v>100</v>
      </c>
      <c r="L15" t="s">
        <v>101</v>
      </c>
      <c r="M15" s="23" t="s">
        <v>66</v>
      </c>
      <c r="O15" s="577" t="s">
        <v>303</v>
      </c>
      <c r="P15" s="578" t="s">
        <v>326</v>
      </c>
      <c r="Q15" s="23"/>
      <c r="S15" s="585" t="s">
        <v>469</v>
      </c>
      <c r="T15" s="586" t="s">
        <v>327</v>
      </c>
      <c r="U15" s="23"/>
      <c r="W15" s="20" t="s">
        <v>369</v>
      </c>
      <c r="AE15" s="46">
        <v>40780</v>
      </c>
      <c r="AF15" s="34" t="s">
        <v>645</v>
      </c>
    </row>
    <row r="16" spans="2:34">
      <c r="B16" s="278" t="s">
        <v>509</v>
      </c>
      <c r="C16" s="279" t="s">
        <v>558</v>
      </c>
      <c r="E16" s="49" t="s">
        <v>62</v>
      </c>
      <c r="F16" s="48" t="s">
        <v>496</v>
      </c>
      <c r="H16" s="22" t="s">
        <v>229</v>
      </c>
      <c r="I16" s="23" t="s">
        <v>606</v>
      </c>
      <c r="K16" s="22" t="s">
        <v>96</v>
      </c>
      <c r="L16" t="s">
        <v>97</v>
      </c>
      <c r="M16" s="23" t="s">
        <v>230</v>
      </c>
      <c r="O16" s="577" t="s">
        <v>424</v>
      </c>
      <c r="P16" s="578" t="s">
        <v>326</v>
      </c>
      <c r="Q16" s="23"/>
      <c r="S16" s="585" t="s">
        <v>843</v>
      </c>
      <c r="T16" s="586" t="s">
        <v>327</v>
      </c>
      <c r="U16" s="23"/>
      <c r="W16" s="20" t="s">
        <v>370</v>
      </c>
      <c r="AE16" s="46">
        <v>40780</v>
      </c>
      <c r="AF16" s="34" t="s">
        <v>646</v>
      </c>
    </row>
    <row r="17" spans="2:32">
      <c r="B17" s="278" t="s">
        <v>510</v>
      </c>
      <c r="C17" s="279" t="s">
        <v>559</v>
      </c>
      <c r="E17" s="49" t="s">
        <v>74</v>
      </c>
      <c r="F17" s="48" t="s">
        <v>75</v>
      </c>
      <c r="H17" s="22" t="s">
        <v>228</v>
      </c>
      <c r="I17" s="23" t="s">
        <v>607</v>
      </c>
      <c r="K17" s="22" t="s">
        <v>108</v>
      </c>
      <c r="L17" t="s">
        <v>109</v>
      </c>
      <c r="M17" s="23" t="s">
        <v>78</v>
      </c>
      <c r="O17" s="577" t="s">
        <v>425</v>
      </c>
      <c r="P17" s="578" t="s">
        <v>326</v>
      </c>
      <c r="Q17" s="23"/>
      <c r="S17" s="587" t="s">
        <v>874</v>
      </c>
      <c r="T17" s="588" t="s">
        <v>327</v>
      </c>
      <c r="U17" s="23"/>
      <c r="W17" s="47" t="s">
        <v>336</v>
      </c>
      <c r="AE17" s="46">
        <v>40995</v>
      </c>
      <c r="AF17" s="34" t="s">
        <v>652</v>
      </c>
    </row>
    <row r="18" spans="2:32" ht="28.5" customHeight="1">
      <c r="B18" s="278" t="s">
        <v>511</v>
      </c>
      <c r="C18" s="279" t="s">
        <v>560</v>
      </c>
      <c r="E18" s="49" t="s">
        <v>237</v>
      </c>
      <c r="F18" s="48" t="s">
        <v>479</v>
      </c>
      <c r="H18" s="49" t="s">
        <v>230</v>
      </c>
      <c r="I18" s="48" t="s">
        <v>608</v>
      </c>
      <c r="K18" s="22" t="s">
        <v>116</v>
      </c>
      <c r="L18" t="s">
        <v>117</v>
      </c>
      <c r="M18" s="23" t="s">
        <v>231</v>
      </c>
      <c r="O18" s="577" t="s">
        <v>426</v>
      </c>
      <c r="P18" s="578" t="s">
        <v>326</v>
      </c>
      <c r="Q18" s="23"/>
      <c r="S18" s="585" t="s">
        <v>436</v>
      </c>
      <c r="T18" s="586" t="s">
        <v>327</v>
      </c>
      <c r="U18" s="23"/>
      <c r="W18" s="20" t="s">
        <v>460</v>
      </c>
      <c r="AE18" s="46">
        <v>41039</v>
      </c>
      <c r="AF18" s="34" t="s">
        <v>653</v>
      </c>
    </row>
    <row r="19" spans="2:32">
      <c r="B19" s="278" t="s">
        <v>512</v>
      </c>
      <c r="C19" s="279" t="s">
        <v>561</v>
      </c>
      <c r="E19" s="49" t="s">
        <v>231</v>
      </c>
      <c r="F19" s="48" t="s">
        <v>471</v>
      </c>
      <c r="H19" s="49" t="s">
        <v>66</v>
      </c>
      <c r="I19" s="48" t="s">
        <v>497</v>
      </c>
      <c r="K19" s="22" t="s">
        <v>114</v>
      </c>
      <c r="L19" t="s">
        <v>115</v>
      </c>
      <c r="M19" s="23" t="s">
        <v>45</v>
      </c>
      <c r="O19" s="577" t="s">
        <v>363</v>
      </c>
      <c r="P19" s="578" t="s">
        <v>326</v>
      </c>
      <c r="Q19" s="23"/>
      <c r="S19" s="585" t="s">
        <v>437</v>
      </c>
      <c r="T19" s="586" t="s">
        <v>327</v>
      </c>
      <c r="U19" s="23"/>
      <c r="W19" s="20" t="s">
        <v>461</v>
      </c>
      <c r="AE19" s="46">
        <v>41039</v>
      </c>
      <c r="AF19" s="34" t="s">
        <v>654</v>
      </c>
    </row>
    <row r="20" spans="2:32">
      <c r="B20" s="278" t="s">
        <v>513</v>
      </c>
      <c r="C20" s="279" t="s">
        <v>562</v>
      </c>
      <c r="E20" s="49" t="s">
        <v>224</v>
      </c>
      <c r="F20" s="48" t="s">
        <v>472</v>
      </c>
      <c r="H20" s="49" t="s">
        <v>272</v>
      </c>
      <c r="I20" s="48" t="s">
        <v>609</v>
      </c>
      <c r="K20" s="22" t="s">
        <v>249</v>
      </c>
      <c r="L20" t="s">
        <v>290</v>
      </c>
      <c r="M20" s="23" t="s">
        <v>250</v>
      </c>
      <c r="O20" s="577" t="s">
        <v>427</v>
      </c>
      <c r="P20" s="578" t="s">
        <v>326</v>
      </c>
      <c r="Q20" s="23"/>
      <c r="S20" s="585" t="s">
        <v>353</v>
      </c>
      <c r="T20" s="586" t="s">
        <v>327</v>
      </c>
      <c r="U20" s="23"/>
      <c r="W20" s="20" t="s">
        <v>449</v>
      </c>
      <c r="AE20" s="46">
        <v>41039</v>
      </c>
      <c r="AF20" s="34" t="s">
        <v>655</v>
      </c>
    </row>
    <row r="21" spans="2:32">
      <c r="B21" s="278" t="s">
        <v>514</v>
      </c>
      <c r="C21" s="279" t="s">
        <v>563</v>
      </c>
      <c r="E21" s="49" t="s">
        <v>464</v>
      </c>
      <c r="F21" s="48" t="s">
        <v>473</v>
      </c>
      <c r="H21" s="49" t="s">
        <v>62</v>
      </c>
      <c r="I21" s="48" t="s">
        <v>496</v>
      </c>
      <c r="K21" s="22" t="s">
        <v>120</v>
      </c>
      <c r="L21" t="s">
        <v>121</v>
      </c>
      <c r="M21" s="23" t="s">
        <v>45</v>
      </c>
      <c r="O21" s="577" t="s">
        <v>428</v>
      </c>
      <c r="P21" s="578" t="s">
        <v>326</v>
      </c>
      <c r="Q21" s="23"/>
      <c r="S21" s="585" t="s">
        <v>354</v>
      </c>
      <c r="T21" s="586" t="s">
        <v>327</v>
      </c>
      <c r="U21" s="23"/>
      <c r="W21" s="20" t="s">
        <v>450</v>
      </c>
      <c r="AE21" s="46">
        <v>41039</v>
      </c>
      <c r="AF21" s="34" t="s">
        <v>656</v>
      </c>
    </row>
    <row r="22" spans="2:32" ht="28.8">
      <c r="B22" s="278" t="s">
        <v>515</v>
      </c>
      <c r="C22" s="279" t="s">
        <v>564</v>
      </c>
      <c r="E22" s="49" t="s">
        <v>238</v>
      </c>
      <c r="F22" s="48" t="s">
        <v>480</v>
      </c>
      <c r="H22" s="49" t="s">
        <v>74</v>
      </c>
      <c r="I22" s="48" t="s">
        <v>75</v>
      </c>
      <c r="K22" s="22" t="s">
        <v>126</v>
      </c>
      <c r="L22" t="s">
        <v>127</v>
      </c>
      <c r="M22" s="23" t="s">
        <v>45</v>
      </c>
      <c r="O22" s="577" t="s">
        <v>409</v>
      </c>
      <c r="P22" s="578" t="s">
        <v>326</v>
      </c>
      <c r="Q22" s="23"/>
      <c r="S22" s="585" t="s">
        <v>438</v>
      </c>
      <c r="T22" s="586" t="s">
        <v>327</v>
      </c>
      <c r="U22" s="23"/>
      <c r="W22" s="20" t="s">
        <v>451</v>
      </c>
      <c r="AE22" s="46">
        <v>41039</v>
      </c>
      <c r="AF22" s="34" t="s">
        <v>657</v>
      </c>
    </row>
    <row r="23" spans="2:32">
      <c r="B23" s="278" t="s">
        <v>516</v>
      </c>
      <c r="C23" s="279" t="s">
        <v>565</v>
      </c>
      <c r="E23" s="49" t="s">
        <v>263</v>
      </c>
      <c r="F23" s="48" t="s">
        <v>481</v>
      </c>
      <c r="H23" s="49" t="s">
        <v>237</v>
      </c>
      <c r="I23" s="48" t="s">
        <v>479</v>
      </c>
      <c r="K23" s="22" t="s">
        <v>124</v>
      </c>
      <c r="L23" t="s">
        <v>125</v>
      </c>
      <c r="M23" s="23" t="s">
        <v>45</v>
      </c>
      <c r="O23" s="577" t="s">
        <v>429</v>
      </c>
      <c r="P23" s="578" t="s">
        <v>326</v>
      </c>
      <c r="Q23" s="23"/>
      <c r="S23" s="585" t="s">
        <v>439</v>
      </c>
      <c r="T23" s="586" t="s">
        <v>327</v>
      </c>
      <c r="U23" s="23"/>
      <c r="W23" s="20" t="s">
        <v>452</v>
      </c>
      <c r="AE23" s="46">
        <v>41043</v>
      </c>
      <c r="AF23" s="34" t="s">
        <v>658</v>
      </c>
    </row>
    <row r="24" spans="2:32">
      <c r="B24" s="278" t="s">
        <v>517</v>
      </c>
      <c r="C24" s="279" t="s">
        <v>566</v>
      </c>
      <c r="E24" s="49" t="s">
        <v>77</v>
      </c>
      <c r="F24" s="48" t="s">
        <v>482</v>
      </c>
      <c r="H24" s="49" t="s">
        <v>231</v>
      </c>
      <c r="I24" s="48" t="s">
        <v>471</v>
      </c>
      <c r="K24" s="22" t="s">
        <v>130</v>
      </c>
      <c r="L24" t="s">
        <v>131</v>
      </c>
      <c r="M24" s="23" t="s">
        <v>45</v>
      </c>
      <c r="O24" s="577" t="s">
        <v>295</v>
      </c>
      <c r="P24" s="578" t="s">
        <v>326</v>
      </c>
      <c r="Q24" s="23"/>
      <c r="S24" s="585" t="s">
        <v>355</v>
      </c>
      <c r="T24" s="586" t="s">
        <v>327</v>
      </c>
      <c r="U24" s="23"/>
      <c r="W24" s="20" t="s">
        <v>453</v>
      </c>
      <c r="AE24" s="46">
        <v>41043</v>
      </c>
      <c r="AF24" s="34" t="s">
        <v>659</v>
      </c>
    </row>
    <row r="25" spans="2:32">
      <c r="B25" s="278" t="s">
        <v>518</v>
      </c>
      <c r="C25" s="279" t="s">
        <v>567</v>
      </c>
      <c r="E25" s="49" t="s">
        <v>81</v>
      </c>
      <c r="F25" s="48" t="s">
        <v>483</v>
      </c>
      <c r="H25" s="49" t="s">
        <v>224</v>
      </c>
      <c r="I25" s="48" t="s">
        <v>472</v>
      </c>
      <c r="K25" s="22" t="s">
        <v>128</v>
      </c>
      <c r="L25" t="s">
        <v>129</v>
      </c>
      <c r="M25" s="23" t="s">
        <v>67</v>
      </c>
      <c r="O25" s="577" t="s">
        <v>304</v>
      </c>
      <c r="P25" s="578" t="s">
        <v>326</v>
      </c>
      <c r="Q25" s="23"/>
      <c r="S25" s="585" t="s">
        <v>356</v>
      </c>
      <c r="T25" s="586" t="s">
        <v>327</v>
      </c>
      <c r="U25" s="23"/>
      <c r="W25" s="20" t="s">
        <v>454</v>
      </c>
      <c r="AE25" s="167">
        <v>41043</v>
      </c>
      <c r="AF25" s="168" t="s">
        <v>660</v>
      </c>
    </row>
    <row r="26" spans="2:32" ht="28.8">
      <c r="B26" s="278" t="s">
        <v>519</v>
      </c>
      <c r="C26" s="279" t="s">
        <v>568</v>
      </c>
      <c r="E26" s="49" t="s">
        <v>80</v>
      </c>
      <c r="F26" s="48" t="s">
        <v>484</v>
      </c>
      <c r="H26" s="49" t="s">
        <v>464</v>
      </c>
      <c r="I26" s="48" t="s">
        <v>473</v>
      </c>
      <c r="K26" s="22" t="s">
        <v>666</v>
      </c>
      <c r="L26" t="s">
        <v>648</v>
      </c>
      <c r="M26" s="23" t="s">
        <v>464</v>
      </c>
      <c r="O26" s="577" t="s">
        <v>293</v>
      </c>
      <c r="P26" s="579" t="s">
        <v>326</v>
      </c>
      <c r="Q26" s="23"/>
      <c r="S26" s="585" t="s">
        <v>357</v>
      </c>
      <c r="T26" s="586" t="s">
        <v>327</v>
      </c>
      <c r="U26" s="23"/>
      <c r="W26" s="20" t="s">
        <v>457</v>
      </c>
      <c r="AE26" s="885">
        <v>41072</v>
      </c>
      <c r="AF26" s="258" t="s">
        <v>667</v>
      </c>
    </row>
    <row r="27" spans="2:32" ht="28.8">
      <c r="B27" s="278" t="s">
        <v>520</v>
      </c>
      <c r="C27" s="279" t="s">
        <v>569</v>
      </c>
      <c r="E27" s="49" t="s">
        <v>253</v>
      </c>
      <c r="F27" s="48" t="s">
        <v>491</v>
      </c>
      <c r="H27" s="49" t="s">
        <v>240</v>
      </c>
      <c r="I27" s="48" t="s">
        <v>610</v>
      </c>
      <c r="K27" s="22" t="s">
        <v>140</v>
      </c>
      <c r="L27" t="s">
        <v>141</v>
      </c>
      <c r="M27" s="23" t="s">
        <v>77</v>
      </c>
      <c r="O27" s="580" t="s">
        <v>882</v>
      </c>
      <c r="P27" s="578" t="s">
        <v>326</v>
      </c>
      <c r="Q27" s="23"/>
      <c r="S27" s="585" t="s">
        <v>410</v>
      </c>
      <c r="T27" s="586" t="s">
        <v>327</v>
      </c>
      <c r="U27" s="23"/>
      <c r="W27" s="20" t="s">
        <v>458</v>
      </c>
      <c r="AE27" s="886"/>
      <c r="AF27" s="258" t="s">
        <v>668</v>
      </c>
    </row>
    <row r="28" spans="2:32" ht="28.8">
      <c r="B28" s="278" t="s">
        <v>521</v>
      </c>
      <c r="C28" s="279" t="s">
        <v>570</v>
      </c>
      <c r="E28" s="49" t="s">
        <v>255</v>
      </c>
      <c r="F28" s="48" t="s">
        <v>485</v>
      </c>
      <c r="H28" s="49" t="s">
        <v>238</v>
      </c>
      <c r="I28" s="48" t="s">
        <v>629</v>
      </c>
      <c r="K28" s="22" t="s">
        <v>186</v>
      </c>
      <c r="L28" t="s">
        <v>187</v>
      </c>
      <c r="M28" s="23" t="s">
        <v>263</v>
      </c>
      <c r="O28" s="577" t="s">
        <v>302</v>
      </c>
      <c r="P28" s="578" t="s">
        <v>326</v>
      </c>
      <c r="Q28" s="23"/>
      <c r="S28" s="585" t="s">
        <v>358</v>
      </c>
      <c r="T28" s="586" t="s">
        <v>327</v>
      </c>
      <c r="U28" s="23"/>
      <c r="W28" s="21" t="s">
        <v>459</v>
      </c>
      <c r="AE28" s="887"/>
      <c r="AF28" s="258" t="s">
        <v>669</v>
      </c>
    </row>
    <row r="29" spans="2:32" ht="28.8">
      <c r="B29" s="278" t="s">
        <v>522</v>
      </c>
      <c r="C29" s="279" t="s">
        <v>571</v>
      </c>
      <c r="E29" s="49" t="s">
        <v>70</v>
      </c>
      <c r="F29" s="48" t="s">
        <v>71</v>
      </c>
      <c r="H29" s="49" t="s">
        <v>263</v>
      </c>
      <c r="I29" s="48" t="s">
        <v>630</v>
      </c>
      <c r="K29" s="22" t="s">
        <v>142</v>
      </c>
      <c r="L29" t="s">
        <v>143</v>
      </c>
      <c r="M29" s="23" t="s">
        <v>267</v>
      </c>
      <c r="O29" s="577" t="s">
        <v>876</v>
      </c>
      <c r="P29" s="578" t="s">
        <v>326</v>
      </c>
      <c r="Q29" s="23"/>
      <c r="S29" s="585" t="s">
        <v>440</v>
      </c>
      <c r="T29" s="586" t="s">
        <v>327</v>
      </c>
      <c r="U29" s="23"/>
      <c r="AE29" s="885">
        <v>41096</v>
      </c>
      <c r="AF29" s="258" t="s">
        <v>683</v>
      </c>
    </row>
    <row r="30" spans="2:32">
      <c r="B30" s="278" t="s">
        <v>523</v>
      </c>
      <c r="C30" s="279" t="s">
        <v>572</v>
      </c>
      <c r="E30" s="49" t="s">
        <v>258</v>
      </c>
      <c r="F30" s="48" t="s">
        <v>474</v>
      </c>
      <c r="H30" s="49" t="s">
        <v>251</v>
      </c>
      <c r="I30" s="48" t="s">
        <v>611</v>
      </c>
      <c r="K30" s="22" t="s">
        <v>144</v>
      </c>
      <c r="L30" t="s">
        <v>145</v>
      </c>
      <c r="M30" s="23" t="s">
        <v>45</v>
      </c>
      <c r="O30" s="577" t="s">
        <v>305</v>
      </c>
      <c r="P30" s="578" t="s">
        <v>326</v>
      </c>
      <c r="Q30" s="23"/>
      <c r="S30" s="585" t="s">
        <v>441</v>
      </c>
      <c r="T30" s="586" t="s">
        <v>327</v>
      </c>
      <c r="U30" s="23"/>
      <c r="AE30" s="886"/>
      <c r="AF30" s="258" t="s">
        <v>672</v>
      </c>
    </row>
    <row r="31" spans="2:32" ht="15" customHeight="1">
      <c r="B31" s="278" t="s">
        <v>524</v>
      </c>
      <c r="C31" s="279" t="s">
        <v>573</v>
      </c>
      <c r="E31" s="49" t="s">
        <v>236</v>
      </c>
      <c r="F31" s="48" t="s">
        <v>486</v>
      </c>
      <c r="H31" s="49" t="s">
        <v>77</v>
      </c>
      <c r="I31" s="48" t="s">
        <v>631</v>
      </c>
      <c r="K31" s="22" t="s">
        <v>146</v>
      </c>
      <c r="L31" t="s">
        <v>147</v>
      </c>
      <c r="M31" s="23" t="s">
        <v>235</v>
      </c>
      <c r="O31" s="577" t="s">
        <v>306</v>
      </c>
      <c r="P31" s="578" t="s">
        <v>326</v>
      </c>
      <c r="Q31" s="34"/>
      <c r="S31" s="585" t="s">
        <v>442</v>
      </c>
      <c r="T31" s="586" t="s">
        <v>327</v>
      </c>
      <c r="U31" s="23"/>
      <c r="AE31" s="886"/>
      <c r="AF31" s="258" t="s">
        <v>673</v>
      </c>
    </row>
    <row r="32" spans="2:32" ht="28.8">
      <c r="B32" s="278" t="s">
        <v>525</v>
      </c>
      <c r="C32" s="279" t="s">
        <v>574</v>
      </c>
      <c r="E32" s="49" t="s">
        <v>239</v>
      </c>
      <c r="F32" s="48" t="s">
        <v>475</v>
      </c>
      <c r="H32" s="49" t="s">
        <v>267</v>
      </c>
      <c r="I32" s="48" t="s">
        <v>612</v>
      </c>
      <c r="K32" s="22" t="s">
        <v>138</v>
      </c>
      <c r="L32" t="s">
        <v>139</v>
      </c>
      <c r="M32" s="23" t="s">
        <v>251</v>
      </c>
      <c r="O32" s="577" t="s">
        <v>307</v>
      </c>
      <c r="P32" s="578" t="s">
        <v>326</v>
      </c>
      <c r="Q32" s="23"/>
      <c r="S32" s="585" t="s">
        <v>359</v>
      </c>
      <c r="T32" s="586" t="s">
        <v>327</v>
      </c>
      <c r="U32" s="23"/>
      <c r="AE32" s="886"/>
      <c r="AF32" s="258" t="s">
        <v>674</v>
      </c>
    </row>
    <row r="33" spans="2:32">
      <c r="B33" s="278" t="s">
        <v>526</v>
      </c>
      <c r="C33" s="279" t="s">
        <v>575</v>
      </c>
      <c r="E33" s="49" t="s">
        <v>85</v>
      </c>
      <c r="F33" s="48" t="s">
        <v>487</v>
      </c>
      <c r="H33" s="49" t="s">
        <v>235</v>
      </c>
      <c r="I33" s="48" t="s">
        <v>613</v>
      </c>
      <c r="K33" s="22" t="s">
        <v>136</v>
      </c>
      <c r="L33" t="s">
        <v>137</v>
      </c>
      <c r="M33" s="23" t="s">
        <v>45</v>
      </c>
      <c r="O33" s="580" t="s">
        <v>881</v>
      </c>
      <c r="P33" s="578" t="s">
        <v>326</v>
      </c>
      <c r="Q33" s="23"/>
      <c r="S33" s="585" t="s">
        <v>360</v>
      </c>
      <c r="T33" s="586" t="s">
        <v>327</v>
      </c>
      <c r="U33" s="23"/>
      <c r="AE33" s="886"/>
      <c r="AF33" s="258" t="s">
        <v>675</v>
      </c>
    </row>
    <row r="34" spans="2:32" ht="28.8">
      <c r="B34" s="278" t="s">
        <v>527</v>
      </c>
      <c r="C34" s="279" t="s">
        <v>576</v>
      </c>
      <c r="E34" s="49" t="s">
        <v>247</v>
      </c>
      <c r="F34" s="48" t="s">
        <v>476</v>
      </c>
      <c r="H34" s="49" t="s">
        <v>81</v>
      </c>
      <c r="I34" s="48" t="s">
        <v>632</v>
      </c>
      <c r="K34" s="22" t="s">
        <v>148</v>
      </c>
      <c r="L34" t="s">
        <v>149</v>
      </c>
      <c r="M34" s="23" t="s">
        <v>81</v>
      </c>
      <c r="O34" s="577" t="s">
        <v>430</v>
      </c>
      <c r="P34" s="578" t="s">
        <v>326</v>
      </c>
      <c r="Q34" s="23"/>
      <c r="S34" s="585" t="s">
        <v>443</v>
      </c>
      <c r="T34" s="586" t="s">
        <v>327</v>
      </c>
      <c r="U34" s="23"/>
      <c r="AE34" s="886"/>
      <c r="AF34" s="258" t="s">
        <v>676</v>
      </c>
    </row>
    <row r="35" spans="2:32" ht="28.8">
      <c r="B35" s="278" t="s">
        <v>528</v>
      </c>
      <c r="C35" s="279" t="s">
        <v>577</v>
      </c>
      <c r="E35" s="49" t="s">
        <v>72</v>
      </c>
      <c r="F35" s="48" t="s">
        <v>73</v>
      </c>
      <c r="H35" s="49" t="s">
        <v>262</v>
      </c>
      <c r="I35" s="48" t="s">
        <v>614</v>
      </c>
      <c r="K35" s="22" t="s">
        <v>261</v>
      </c>
      <c r="L35" t="s">
        <v>278</v>
      </c>
      <c r="M35" s="23" t="s">
        <v>262</v>
      </c>
      <c r="O35" s="577" t="s">
        <v>308</v>
      </c>
      <c r="P35" s="578" t="s">
        <v>326</v>
      </c>
      <c r="Q35" s="23"/>
      <c r="S35" s="585" t="s">
        <v>844</v>
      </c>
      <c r="T35" s="586" t="s">
        <v>327</v>
      </c>
      <c r="U35" s="23"/>
      <c r="AE35" s="886"/>
      <c r="AF35" s="258" t="s">
        <v>677</v>
      </c>
    </row>
    <row r="36" spans="2:32">
      <c r="B36" s="278" t="s">
        <v>529</v>
      </c>
      <c r="C36" s="279" t="s">
        <v>578</v>
      </c>
      <c r="E36" s="49" t="s">
        <v>257</v>
      </c>
      <c r="F36" s="48" t="s">
        <v>488</v>
      </c>
      <c r="H36" s="49" t="s">
        <v>80</v>
      </c>
      <c r="I36" s="48" t="s">
        <v>633</v>
      </c>
      <c r="K36" s="22" t="s">
        <v>104</v>
      </c>
      <c r="L36" t="s">
        <v>105</v>
      </c>
      <c r="M36" s="23" t="s">
        <v>62</v>
      </c>
      <c r="O36" s="577" t="s">
        <v>431</v>
      </c>
      <c r="P36" s="578" t="s">
        <v>326</v>
      </c>
      <c r="Q36" s="23"/>
      <c r="S36" s="585" t="s">
        <v>444</v>
      </c>
      <c r="T36" s="586" t="s">
        <v>327</v>
      </c>
      <c r="U36" s="23"/>
      <c r="AE36" s="886"/>
      <c r="AF36" s="258" t="s">
        <v>679</v>
      </c>
    </row>
    <row r="37" spans="2:32" ht="28.8">
      <c r="B37" s="278" t="s">
        <v>530</v>
      </c>
      <c r="C37" s="279" t="s">
        <v>579</v>
      </c>
      <c r="E37" s="49" t="s">
        <v>259</v>
      </c>
      <c r="F37" s="48" t="s">
        <v>489</v>
      </c>
      <c r="H37" s="49" t="s">
        <v>243</v>
      </c>
      <c r="I37" s="48" t="s">
        <v>615</v>
      </c>
      <c r="K37" s="22" t="s">
        <v>134</v>
      </c>
      <c r="L37" t="s">
        <v>135</v>
      </c>
      <c r="M37" s="23" t="s">
        <v>240</v>
      </c>
      <c r="O37" s="577" t="s">
        <v>432</v>
      </c>
      <c r="P37" s="578" t="s">
        <v>326</v>
      </c>
      <c r="Q37" s="23"/>
      <c r="S37" s="585" t="s">
        <v>445</v>
      </c>
      <c r="T37" s="586" t="s">
        <v>327</v>
      </c>
      <c r="U37" s="23"/>
      <c r="AE37" s="886"/>
      <c r="AF37" s="258" t="s">
        <v>680</v>
      </c>
    </row>
    <row r="38" spans="2:32" ht="28.8">
      <c r="B38" s="278" t="s">
        <v>531</v>
      </c>
      <c r="C38" s="279" t="s">
        <v>579</v>
      </c>
      <c r="E38" s="49" t="s">
        <v>76</v>
      </c>
      <c r="F38" s="48" t="s">
        <v>495</v>
      </c>
      <c r="H38" s="49" t="s">
        <v>242</v>
      </c>
      <c r="I38" s="48" t="s">
        <v>616</v>
      </c>
      <c r="K38" s="22" t="s">
        <v>154</v>
      </c>
      <c r="L38" t="s">
        <v>155</v>
      </c>
      <c r="M38" s="23" t="s">
        <v>242</v>
      </c>
      <c r="O38" s="577" t="s">
        <v>297</v>
      </c>
      <c r="P38" s="578" t="s">
        <v>326</v>
      </c>
      <c r="Q38" s="23"/>
      <c r="S38" s="585" t="s">
        <v>446</v>
      </c>
      <c r="T38" s="586" t="s">
        <v>327</v>
      </c>
      <c r="U38" s="23"/>
      <c r="AE38" s="886"/>
      <c r="AF38" s="258" t="s">
        <v>681</v>
      </c>
    </row>
    <row r="39" spans="2:32" ht="28.8">
      <c r="B39" s="278" t="s">
        <v>532</v>
      </c>
      <c r="C39" s="279" t="s">
        <v>580</v>
      </c>
      <c r="E39" s="49" t="s">
        <v>264</v>
      </c>
      <c r="F39" s="48" t="s">
        <v>477</v>
      </c>
      <c r="H39" s="49" t="s">
        <v>252</v>
      </c>
      <c r="I39" s="48" t="s">
        <v>617</v>
      </c>
      <c r="K39" s="22" t="s">
        <v>244</v>
      </c>
      <c r="L39" t="s">
        <v>275</v>
      </c>
      <c r="M39" s="23" t="s">
        <v>74</v>
      </c>
      <c r="O39" s="577" t="s">
        <v>364</v>
      </c>
      <c r="P39" s="578" t="s">
        <v>326</v>
      </c>
      <c r="Q39" s="23"/>
      <c r="S39" s="585" t="s">
        <v>447</v>
      </c>
      <c r="T39" s="586" t="s">
        <v>327</v>
      </c>
      <c r="U39" s="23"/>
      <c r="AE39" s="887"/>
      <c r="AF39" s="258" t="s">
        <v>682</v>
      </c>
    </row>
    <row r="40" spans="2:32">
      <c r="B40" s="278" t="s">
        <v>533</v>
      </c>
      <c r="C40" s="279" t="s">
        <v>581</v>
      </c>
      <c r="E40" s="43" t="s">
        <v>69</v>
      </c>
      <c r="F40" s="50" t="s">
        <v>492</v>
      </c>
      <c r="H40" s="49" t="s">
        <v>269</v>
      </c>
      <c r="I40" s="48" t="s">
        <v>618</v>
      </c>
      <c r="K40" s="22" t="s">
        <v>152</v>
      </c>
      <c r="L40" t="s">
        <v>153</v>
      </c>
      <c r="M40" s="23" t="s">
        <v>243</v>
      </c>
      <c r="O40" s="577" t="s">
        <v>298</v>
      </c>
      <c r="P40" s="578" t="s">
        <v>326</v>
      </c>
      <c r="Q40" s="23"/>
      <c r="S40" s="585" t="s">
        <v>361</v>
      </c>
      <c r="T40" s="586" t="s">
        <v>327</v>
      </c>
      <c r="U40" s="23"/>
      <c r="AE40" s="52"/>
      <c r="AF40" s="258"/>
    </row>
    <row r="41" spans="2:32" ht="15" thickBot="1">
      <c r="B41" s="278" t="s">
        <v>534</v>
      </c>
      <c r="C41" s="279" t="s">
        <v>582</v>
      </c>
      <c r="H41" s="49" t="s">
        <v>268</v>
      </c>
      <c r="I41" s="48" t="s">
        <v>619</v>
      </c>
      <c r="K41" s="22" t="s">
        <v>150</v>
      </c>
      <c r="L41" t="s">
        <v>151</v>
      </c>
      <c r="M41" s="23" t="s">
        <v>45</v>
      </c>
      <c r="O41" s="577" t="s">
        <v>296</v>
      </c>
      <c r="P41" s="578" t="s">
        <v>326</v>
      </c>
      <c r="Q41" s="23"/>
      <c r="S41" s="589" t="s">
        <v>362</v>
      </c>
      <c r="T41" s="590" t="s">
        <v>327</v>
      </c>
      <c r="U41" s="18"/>
      <c r="AE41" s="52"/>
      <c r="AF41" s="258"/>
    </row>
    <row r="42" spans="2:32">
      <c r="B42" s="278" t="s">
        <v>535</v>
      </c>
      <c r="C42" s="279" t="s">
        <v>583</v>
      </c>
      <c r="H42" s="49" t="s">
        <v>253</v>
      </c>
      <c r="I42" s="48" t="s">
        <v>491</v>
      </c>
      <c r="K42" s="22" t="s">
        <v>160</v>
      </c>
      <c r="L42" t="s">
        <v>161</v>
      </c>
      <c r="M42" s="23" t="s">
        <v>255</v>
      </c>
      <c r="O42" s="577" t="s">
        <v>299</v>
      </c>
      <c r="P42" s="578" t="s">
        <v>326</v>
      </c>
      <c r="Q42" s="23"/>
    </row>
    <row r="43" spans="2:32">
      <c r="B43" s="278" t="s">
        <v>536</v>
      </c>
      <c r="C43" s="279" t="s">
        <v>584</v>
      </c>
      <c r="H43" s="49" t="s">
        <v>255</v>
      </c>
      <c r="I43" s="48" t="s">
        <v>634</v>
      </c>
      <c r="K43" s="22" t="s">
        <v>156</v>
      </c>
      <c r="L43" t="s">
        <v>157</v>
      </c>
      <c r="M43" s="23" t="s">
        <v>45</v>
      </c>
      <c r="O43" s="577" t="s">
        <v>365</v>
      </c>
      <c r="P43" s="578" t="s">
        <v>326</v>
      </c>
      <c r="Q43" s="23"/>
    </row>
    <row r="44" spans="2:32">
      <c r="B44" s="278" t="s">
        <v>537</v>
      </c>
      <c r="C44" s="279" t="s">
        <v>585</v>
      </c>
      <c r="H44" s="49" t="s">
        <v>70</v>
      </c>
      <c r="I44" s="48" t="s">
        <v>71</v>
      </c>
      <c r="K44" s="22" t="s">
        <v>158</v>
      </c>
      <c r="L44" t="s">
        <v>159</v>
      </c>
      <c r="M44" s="23" t="s">
        <v>252</v>
      </c>
      <c r="O44" s="577" t="s">
        <v>877</v>
      </c>
      <c r="P44" s="578" t="s">
        <v>326</v>
      </c>
      <c r="Q44" s="23"/>
    </row>
    <row r="45" spans="2:32">
      <c r="B45" s="278" t="s">
        <v>538</v>
      </c>
      <c r="C45" s="279" t="s">
        <v>586</v>
      </c>
      <c r="H45" s="49" t="s">
        <v>82</v>
      </c>
      <c r="I45" s="48" t="s">
        <v>620</v>
      </c>
      <c r="K45" s="22" t="s">
        <v>166</v>
      </c>
      <c r="L45" t="s">
        <v>167</v>
      </c>
      <c r="M45" s="23" t="s">
        <v>268</v>
      </c>
      <c r="O45" s="577" t="s">
        <v>433</v>
      </c>
      <c r="P45" s="578" t="s">
        <v>326</v>
      </c>
      <c r="Q45" s="23"/>
    </row>
    <row r="46" spans="2:32">
      <c r="B46" s="278" t="s">
        <v>539</v>
      </c>
      <c r="C46" s="279" t="s">
        <v>587</v>
      </c>
      <c r="H46" s="49" t="s">
        <v>258</v>
      </c>
      <c r="I46" s="48" t="s">
        <v>474</v>
      </c>
      <c r="K46" s="22" t="s">
        <v>164</v>
      </c>
      <c r="L46" t="s">
        <v>165</v>
      </c>
      <c r="M46" s="23" t="s">
        <v>253</v>
      </c>
      <c r="O46" s="577" t="s">
        <v>309</v>
      </c>
      <c r="P46" s="578" t="s">
        <v>326</v>
      </c>
      <c r="Q46" s="23"/>
    </row>
    <row r="47" spans="2:32">
      <c r="B47" s="278" t="s">
        <v>540</v>
      </c>
      <c r="C47" s="279" t="s">
        <v>588</v>
      </c>
      <c r="H47" s="49" t="s">
        <v>270</v>
      </c>
      <c r="I47" s="48" t="s">
        <v>621</v>
      </c>
      <c r="K47" s="22" t="s">
        <v>162</v>
      </c>
      <c r="L47" t="s">
        <v>163</v>
      </c>
      <c r="M47" s="23" t="s">
        <v>269</v>
      </c>
      <c r="O47" s="577" t="s">
        <v>408</v>
      </c>
      <c r="P47" s="578" t="s">
        <v>326</v>
      </c>
      <c r="Q47" s="40"/>
    </row>
    <row r="48" spans="2:32" ht="15" thickBot="1">
      <c r="B48" s="278" t="s">
        <v>541</v>
      </c>
      <c r="C48" s="279" t="s">
        <v>589</v>
      </c>
      <c r="H48" s="49" t="s">
        <v>236</v>
      </c>
      <c r="I48" s="48" t="s">
        <v>635</v>
      </c>
      <c r="K48" s="22" t="s">
        <v>233</v>
      </c>
      <c r="L48" t="s">
        <v>276</v>
      </c>
      <c r="M48" s="23" t="s">
        <v>45</v>
      </c>
      <c r="O48" s="581" t="s">
        <v>301</v>
      </c>
      <c r="P48" s="582" t="s">
        <v>326</v>
      </c>
    </row>
    <row r="49" spans="2:15">
      <c r="B49" s="278" t="s">
        <v>542</v>
      </c>
      <c r="C49" s="279" t="s">
        <v>590</v>
      </c>
      <c r="H49" s="49" t="s">
        <v>239</v>
      </c>
      <c r="I49" s="48" t="s">
        <v>636</v>
      </c>
      <c r="K49" s="22" t="s">
        <v>168</v>
      </c>
      <c r="L49" t="s">
        <v>169</v>
      </c>
      <c r="M49" s="23" t="s">
        <v>45</v>
      </c>
      <c r="O49" s="574"/>
    </row>
    <row r="50" spans="2:15">
      <c r="B50" s="278" t="s">
        <v>543</v>
      </c>
      <c r="C50" s="279" t="s">
        <v>591</v>
      </c>
      <c r="H50" s="49" t="s">
        <v>241</v>
      </c>
      <c r="I50" s="48" t="s">
        <v>622</v>
      </c>
      <c r="K50" s="22" t="s">
        <v>174</v>
      </c>
      <c r="L50" t="s">
        <v>175</v>
      </c>
      <c r="M50" s="23" t="s">
        <v>82</v>
      </c>
    </row>
    <row r="51" spans="2:15">
      <c r="B51" s="278" t="s">
        <v>544</v>
      </c>
      <c r="C51" s="279" t="s">
        <v>592</v>
      </c>
      <c r="H51" s="49" t="s">
        <v>85</v>
      </c>
      <c r="I51" s="48" t="s">
        <v>637</v>
      </c>
      <c r="K51" s="22" t="s">
        <v>172</v>
      </c>
      <c r="L51" t="s">
        <v>173</v>
      </c>
      <c r="M51" s="23" t="s">
        <v>45</v>
      </c>
    </row>
    <row r="52" spans="2:15">
      <c r="B52" s="278" t="s">
        <v>545</v>
      </c>
      <c r="C52" s="279" t="s">
        <v>593</v>
      </c>
      <c r="H52" s="49" t="s">
        <v>247</v>
      </c>
      <c r="I52" s="48" t="s">
        <v>638</v>
      </c>
      <c r="K52" s="22" t="s">
        <v>170</v>
      </c>
      <c r="L52" t="s">
        <v>171</v>
      </c>
      <c r="M52" s="23" t="s">
        <v>234</v>
      </c>
    </row>
    <row r="53" spans="2:15">
      <c r="B53" s="278" t="s">
        <v>546</v>
      </c>
      <c r="C53" s="279" t="s">
        <v>594</v>
      </c>
      <c r="H53" s="49" t="s">
        <v>72</v>
      </c>
      <c r="I53" s="48" t="s">
        <v>73</v>
      </c>
      <c r="K53" s="22" t="s">
        <v>663</v>
      </c>
      <c r="L53" t="s">
        <v>664</v>
      </c>
      <c r="M53" s="23" t="s">
        <v>665</v>
      </c>
    </row>
    <row r="54" spans="2:15">
      <c r="B54" s="278" t="s">
        <v>547</v>
      </c>
      <c r="C54" s="279" t="s">
        <v>595</v>
      </c>
      <c r="H54" s="49" t="s">
        <v>257</v>
      </c>
      <c r="I54" s="48" t="s">
        <v>488</v>
      </c>
      <c r="K54" s="22" t="s">
        <v>86</v>
      </c>
      <c r="L54" t="s">
        <v>87</v>
      </c>
      <c r="M54" s="23" t="s">
        <v>45</v>
      </c>
    </row>
    <row r="55" spans="2:15">
      <c r="B55" s="278" t="s">
        <v>548</v>
      </c>
      <c r="C55" s="279" t="s">
        <v>596</v>
      </c>
      <c r="H55" s="49" t="s">
        <v>259</v>
      </c>
      <c r="I55" s="48" t="s">
        <v>639</v>
      </c>
      <c r="K55" s="22" t="s">
        <v>178</v>
      </c>
      <c r="L55" t="s">
        <v>179</v>
      </c>
      <c r="M55" s="23" t="s">
        <v>270</v>
      </c>
    </row>
    <row r="56" spans="2:15">
      <c r="B56" s="278" t="s">
        <v>670</v>
      </c>
      <c r="C56" s="279" t="s">
        <v>671</v>
      </c>
      <c r="H56" s="49" t="s">
        <v>254</v>
      </c>
      <c r="I56" s="48" t="s">
        <v>623</v>
      </c>
      <c r="K56" s="22" t="s">
        <v>194</v>
      </c>
      <c r="L56" t="s">
        <v>195</v>
      </c>
      <c r="M56" s="23" t="s">
        <v>258</v>
      </c>
    </row>
    <row r="57" spans="2:15">
      <c r="B57" s="280" t="s">
        <v>549</v>
      </c>
      <c r="C57" s="281" t="s">
        <v>597</v>
      </c>
      <c r="H57" s="49" t="s">
        <v>76</v>
      </c>
      <c r="I57" s="48" t="s">
        <v>495</v>
      </c>
      <c r="K57" s="22" t="s">
        <v>180</v>
      </c>
      <c r="L57" t="s">
        <v>181</v>
      </c>
      <c r="M57" s="23" t="s">
        <v>236</v>
      </c>
    </row>
    <row r="58" spans="2:15">
      <c r="H58" s="49" t="s">
        <v>264</v>
      </c>
      <c r="I58" s="48" t="s">
        <v>477</v>
      </c>
      <c r="K58" s="22" t="s">
        <v>176</v>
      </c>
      <c r="L58" t="s">
        <v>177</v>
      </c>
      <c r="M58" s="23" t="s">
        <v>45</v>
      </c>
    </row>
    <row r="59" spans="2:15">
      <c r="H59" s="49" t="s">
        <v>245</v>
      </c>
      <c r="I59" s="48" t="s">
        <v>624</v>
      </c>
      <c r="K59" s="22" t="s">
        <v>188</v>
      </c>
      <c r="L59" t="s">
        <v>189</v>
      </c>
      <c r="M59" s="23" t="s">
        <v>239</v>
      </c>
    </row>
    <row r="60" spans="2:15">
      <c r="H60" s="49" t="s">
        <v>271</v>
      </c>
      <c r="I60" s="48" t="s">
        <v>625</v>
      </c>
      <c r="K60" s="22" t="s">
        <v>196</v>
      </c>
      <c r="L60" t="s">
        <v>197</v>
      </c>
      <c r="M60" s="23" t="s">
        <v>85</v>
      </c>
    </row>
    <row r="61" spans="2:15">
      <c r="H61" s="49" t="s">
        <v>248</v>
      </c>
      <c r="I61" s="48" t="s">
        <v>626</v>
      </c>
      <c r="K61" s="22" t="s">
        <v>246</v>
      </c>
      <c r="L61" t="s">
        <v>274</v>
      </c>
      <c r="M61" s="23" t="s">
        <v>247</v>
      </c>
    </row>
    <row r="62" spans="2:15">
      <c r="H62" s="49" t="s">
        <v>260</v>
      </c>
      <c r="I62" s="48" t="s">
        <v>627</v>
      </c>
      <c r="K62" s="22" t="s">
        <v>198</v>
      </c>
      <c r="L62" t="s">
        <v>199</v>
      </c>
      <c r="M62" s="23" t="s">
        <v>72</v>
      </c>
    </row>
    <row r="63" spans="2:15">
      <c r="H63" s="43" t="s">
        <v>69</v>
      </c>
      <c r="I63" s="50" t="s">
        <v>640</v>
      </c>
      <c r="K63" s="22" t="s">
        <v>106</v>
      </c>
      <c r="L63" t="s">
        <v>107</v>
      </c>
      <c r="M63" s="23" t="s">
        <v>74</v>
      </c>
    </row>
    <row r="64" spans="2:15">
      <c r="K64" s="22" t="s">
        <v>204</v>
      </c>
      <c r="L64" t="s">
        <v>205</v>
      </c>
      <c r="M64" s="23" t="s">
        <v>241</v>
      </c>
    </row>
    <row r="65" spans="11:13">
      <c r="K65" s="22" t="s">
        <v>256</v>
      </c>
      <c r="L65" t="s">
        <v>277</v>
      </c>
      <c r="M65" s="23" t="s">
        <v>257</v>
      </c>
    </row>
    <row r="66" spans="11:13">
      <c r="K66" s="22" t="s">
        <v>200</v>
      </c>
      <c r="L66" t="s">
        <v>201</v>
      </c>
      <c r="M66" s="23" t="s">
        <v>45</v>
      </c>
    </row>
    <row r="67" spans="11:13">
      <c r="K67" s="22" t="s">
        <v>202</v>
      </c>
      <c r="L67" t="s">
        <v>203</v>
      </c>
      <c r="M67" s="23" t="s">
        <v>45</v>
      </c>
    </row>
    <row r="68" spans="11:13">
      <c r="K68" s="22" t="s">
        <v>118</v>
      </c>
      <c r="L68" t="s">
        <v>119</v>
      </c>
      <c r="M68" s="23" t="s">
        <v>45</v>
      </c>
    </row>
    <row r="69" spans="11:13">
      <c r="K69" s="22" t="s">
        <v>217</v>
      </c>
      <c r="L69" t="s">
        <v>218</v>
      </c>
      <c r="M69" s="23" t="s">
        <v>69</v>
      </c>
    </row>
    <row r="70" spans="11:13">
      <c r="K70" s="22" t="s">
        <v>190</v>
      </c>
      <c r="L70" t="s">
        <v>191</v>
      </c>
      <c r="M70" s="23" t="s">
        <v>80</v>
      </c>
    </row>
    <row r="71" spans="11:13">
      <c r="K71" s="22" t="s">
        <v>184</v>
      </c>
      <c r="L71" t="s">
        <v>185</v>
      </c>
      <c r="M71" s="23" t="s">
        <v>264</v>
      </c>
    </row>
    <row r="72" spans="11:13">
      <c r="K72" s="22" t="s">
        <v>206</v>
      </c>
      <c r="L72" t="s">
        <v>207</v>
      </c>
      <c r="M72" s="23" t="s">
        <v>259</v>
      </c>
    </row>
    <row r="73" spans="11:13">
      <c r="K73" s="22" t="s">
        <v>112</v>
      </c>
      <c r="L73" t="s">
        <v>113</v>
      </c>
      <c r="M73" s="23" t="s">
        <v>237</v>
      </c>
    </row>
    <row r="74" spans="11:13">
      <c r="K74" s="22" t="s">
        <v>208</v>
      </c>
      <c r="L74" t="s">
        <v>209</v>
      </c>
      <c r="M74" s="23" t="s">
        <v>254</v>
      </c>
    </row>
    <row r="75" spans="11:13">
      <c r="K75" s="22" t="s">
        <v>210</v>
      </c>
      <c r="L75" t="s">
        <v>211</v>
      </c>
      <c r="M75" s="23" t="s">
        <v>76</v>
      </c>
    </row>
    <row r="76" spans="11:13">
      <c r="K76" s="22" t="s">
        <v>212</v>
      </c>
      <c r="L76" t="s">
        <v>213</v>
      </c>
      <c r="M76" s="23" t="s">
        <v>245</v>
      </c>
    </row>
    <row r="77" spans="11:13">
      <c r="K77" s="22" t="s">
        <v>132</v>
      </c>
      <c r="L77" t="s">
        <v>133</v>
      </c>
      <c r="M77" s="23" t="s">
        <v>238</v>
      </c>
    </row>
    <row r="78" spans="11:13">
      <c r="K78" s="22" t="s">
        <v>192</v>
      </c>
      <c r="L78" t="s">
        <v>193</v>
      </c>
      <c r="M78" s="23" t="s">
        <v>271</v>
      </c>
    </row>
    <row r="79" spans="11:13">
      <c r="K79" s="22" t="s">
        <v>214</v>
      </c>
      <c r="L79" t="s">
        <v>63</v>
      </c>
      <c r="M79" s="23" t="s">
        <v>65</v>
      </c>
    </row>
    <row r="80" spans="11:13">
      <c r="K80" s="22" t="s">
        <v>265</v>
      </c>
      <c r="L80" t="s">
        <v>266</v>
      </c>
      <c r="M80" s="23" t="s">
        <v>45</v>
      </c>
    </row>
    <row r="81" spans="11:13">
      <c r="K81" s="22" t="s">
        <v>232</v>
      </c>
      <c r="L81" t="s">
        <v>273</v>
      </c>
      <c r="M81" s="23" t="s">
        <v>248</v>
      </c>
    </row>
    <row r="82" spans="11:13">
      <c r="K82" s="22" t="s">
        <v>215</v>
      </c>
      <c r="L82" t="s">
        <v>216</v>
      </c>
      <c r="M82" s="23" t="s">
        <v>260</v>
      </c>
    </row>
    <row r="83" spans="11:13">
      <c r="K83" s="22" t="s">
        <v>102</v>
      </c>
      <c r="L83" t="s">
        <v>103</v>
      </c>
      <c r="M83" s="23" t="s">
        <v>272</v>
      </c>
    </row>
    <row r="84" spans="11:13">
      <c r="K84" s="22" t="s">
        <v>220</v>
      </c>
      <c r="L84" t="s">
        <v>219</v>
      </c>
      <c r="M84" s="23"/>
    </row>
    <row r="85" spans="11:13">
      <c r="K85" s="22" t="s">
        <v>220</v>
      </c>
      <c r="L85" t="s">
        <v>221</v>
      </c>
      <c r="M85" s="23"/>
    </row>
    <row r="86" spans="11:13">
      <c r="K86" s="22" t="s">
        <v>220</v>
      </c>
      <c r="L86" t="s">
        <v>222</v>
      </c>
      <c r="M86" s="23"/>
    </row>
    <row r="87" spans="11:13">
      <c r="K87" s="16" t="s">
        <v>110</v>
      </c>
      <c r="L87" s="17" t="s">
        <v>111</v>
      </c>
      <c r="M87" s="18" t="s">
        <v>45</v>
      </c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"/>
  <dimension ref="A1:I102"/>
  <sheetViews>
    <sheetView topLeftCell="E4" zoomScale="80" zoomScaleNormal="80" workbookViewId="0">
      <selection activeCell="I42" sqref="I42"/>
    </sheetView>
  </sheetViews>
  <sheetFormatPr baseColWidth="10" defaultColWidth="11.44140625" defaultRowHeight="14.4"/>
  <cols>
    <col min="1" max="1" width="43.6640625" style="528" customWidth="1"/>
    <col min="2" max="2" width="41.6640625" style="528" customWidth="1"/>
    <col min="3" max="3" width="11.44140625" style="528"/>
    <col min="4" max="4" width="77.5546875" style="534" customWidth="1"/>
    <col min="5" max="5" width="11.44140625" style="535"/>
    <col min="6" max="6" width="11.44140625" style="528"/>
    <col min="7" max="7" width="42.44140625" style="528" customWidth="1"/>
    <col min="8" max="8" width="11.44140625" style="528"/>
    <col min="9" max="9" width="18" style="535" customWidth="1"/>
    <col min="10" max="16384" width="11.44140625" style="528"/>
  </cols>
  <sheetData>
    <row r="1" spans="1:9" ht="18">
      <c r="A1" s="526"/>
      <c r="B1" s="526"/>
      <c r="C1" s="526"/>
      <c r="D1" s="527"/>
      <c r="E1" s="526"/>
      <c r="F1" s="526"/>
      <c r="G1" s="526"/>
    </row>
    <row r="2" spans="1:9" ht="25.8">
      <c r="A2" s="888" t="s">
        <v>732</v>
      </c>
      <c r="B2" s="888"/>
      <c r="C2" s="888"/>
      <c r="D2" s="888"/>
      <c r="E2" s="888"/>
      <c r="G2" s="888" t="s">
        <v>733</v>
      </c>
      <c r="H2" s="888"/>
      <c r="I2" s="888"/>
    </row>
    <row r="3" spans="1:9" ht="43.2">
      <c r="A3" s="529" t="s">
        <v>779</v>
      </c>
      <c r="B3" s="529" t="s">
        <v>727</v>
      </c>
      <c r="C3" s="529" t="s">
        <v>728</v>
      </c>
      <c r="D3" s="530" t="s">
        <v>729</v>
      </c>
      <c r="E3" s="530" t="s">
        <v>730</v>
      </c>
      <c r="F3" s="531"/>
      <c r="G3" s="529" t="s">
        <v>727</v>
      </c>
      <c r="H3" s="567"/>
      <c r="I3" s="568" t="s">
        <v>880</v>
      </c>
    </row>
    <row r="4" spans="1:9">
      <c r="A4" s="592" t="s">
        <v>785</v>
      </c>
      <c r="B4" s="593" t="s">
        <v>690</v>
      </c>
      <c r="C4" s="594" t="s">
        <v>501</v>
      </c>
      <c r="D4" s="599" t="s">
        <v>829</v>
      </c>
      <c r="E4" s="525"/>
      <c r="F4" s="531"/>
      <c r="G4" s="593" t="s">
        <v>690</v>
      </c>
      <c r="H4" s="567">
        <v>1</v>
      </c>
      <c r="I4" s="569"/>
    </row>
    <row r="5" spans="1:9" ht="28.2">
      <c r="A5" s="592" t="s">
        <v>684</v>
      </c>
      <c r="B5" s="593" t="s">
        <v>931</v>
      </c>
      <c r="C5" s="594" t="s">
        <v>710</v>
      </c>
      <c r="D5" s="599" t="s">
        <v>926</v>
      </c>
      <c r="E5" s="525"/>
      <c r="F5" s="531"/>
      <c r="G5" s="593" t="s">
        <v>931</v>
      </c>
      <c r="H5" s="567">
        <v>1</v>
      </c>
      <c r="I5" s="569"/>
    </row>
    <row r="6" spans="1:9" ht="28.2">
      <c r="A6" s="592" t="s">
        <v>932</v>
      </c>
      <c r="B6" s="593" t="s">
        <v>932</v>
      </c>
      <c r="C6" s="594" t="s">
        <v>933</v>
      </c>
      <c r="D6" s="599" t="s">
        <v>934</v>
      </c>
      <c r="E6" s="525"/>
      <c r="F6" s="531"/>
      <c r="G6" s="593" t="s">
        <v>932</v>
      </c>
      <c r="H6" s="567"/>
      <c r="I6" s="569"/>
    </row>
    <row r="7" spans="1:9" ht="28.2">
      <c r="A7" s="592" t="s">
        <v>787</v>
      </c>
      <c r="B7" s="593" t="s">
        <v>691</v>
      </c>
      <c r="C7" s="594" t="s">
        <v>503</v>
      </c>
      <c r="D7" s="599" t="s">
        <v>830</v>
      </c>
      <c r="E7" s="525" t="s">
        <v>831</v>
      </c>
      <c r="F7" s="531"/>
      <c r="G7" s="593" t="s">
        <v>907</v>
      </c>
      <c r="H7" s="567">
        <v>1</v>
      </c>
      <c r="I7" s="569"/>
    </row>
    <row r="8" spans="1:9" ht="28.2">
      <c r="A8" s="592" t="s">
        <v>786</v>
      </c>
      <c r="B8" s="593" t="s">
        <v>767</v>
      </c>
      <c r="C8" s="594" t="s">
        <v>502</v>
      </c>
      <c r="D8" s="599" t="s">
        <v>830</v>
      </c>
      <c r="E8" s="525" t="s">
        <v>831</v>
      </c>
      <c r="F8" s="531"/>
      <c r="G8" s="593" t="s">
        <v>904</v>
      </c>
      <c r="H8" s="567">
        <v>1</v>
      </c>
      <c r="I8" s="569"/>
    </row>
    <row r="9" spans="1:9">
      <c r="A9" s="592" t="s">
        <v>906</v>
      </c>
      <c r="B9" s="593" t="s">
        <v>907</v>
      </c>
      <c r="C9" s="594" t="s">
        <v>908</v>
      </c>
      <c r="D9" s="591" t="s">
        <v>930</v>
      </c>
      <c r="E9" s="600"/>
      <c r="F9" s="531"/>
      <c r="G9" s="598" t="s">
        <v>899</v>
      </c>
      <c r="H9" s="567">
        <v>1</v>
      </c>
      <c r="I9" s="569"/>
    </row>
    <row r="10" spans="1:9">
      <c r="A10" s="592" t="s">
        <v>903</v>
      </c>
      <c r="B10" s="593" t="s">
        <v>904</v>
      </c>
      <c r="C10" s="594" t="s">
        <v>905</v>
      </c>
      <c r="D10" s="591" t="s">
        <v>929</v>
      </c>
      <c r="E10" s="600"/>
      <c r="F10" s="531"/>
      <c r="G10" s="593" t="s">
        <v>901</v>
      </c>
      <c r="H10" s="567">
        <v>1</v>
      </c>
      <c r="I10" s="569"/>
    </row>
    <row r="11" spans="1:9">
      <c r="A11" s="592" t="s">
        <v>898</v>
      </c>
      <c r="B11" s="593" t="s">
        <v>899</v>
      </c>
      <c r="C11" s="594" t="s">
        <v>504</v>
      </c>
      <c r="D11" s="599" t="s">
        <v>927</v>
      </c>
      <c r="E11" s="525"/>
      <c r="F11" s="531"/>
      <c r="G11" s="593" t="s">
        <v>695</v>
      </c>
      <c r="H11" s="567">
        <v>1</v>
      </c>
      <c r="I11" s="569"/>
    </row>
    <row r="12" spans="1:9">
      <c r="A12" s="592" t="s">
        <v>900</v>
      </c>
      <c r="B12" s="593" t="s">
        <v>901</v>
      </c>
      <c r="C12" s="594" t="s">
        <v>902</v>
      </c>
      <c r="D12" s="591" t="s">
        <v>928</v>
      </c>
      <c r="E12" s="600"/>
      <c r="F12" s="531"/>
      <c r="G12" s="593" t="s">
        <v>687</v>
      </c>
      <c r="H12" s="567">
        <v>1</v>
      </c>
      <c r="I12" s="569"/>
    </row>
    <row r="13" spans="1:9">
      <c r="A13" s="592" t="s">
        <v>805</v>
      </c>
      <c r="B13" s="593" t="s">
        <v>695</v>
      </c>
      <c r="C13" s="594" t="s">
        <v>522</v>
      </c>
      <c r="D13" s="599"/>
      <c r="E13" s="525"/>
      <c r="F13" s="531"/>
      <c r="G13" s="593" t="s">
        <v>701</v>
      </c>
      <c r="H13" s="567">
        <v>1</v>
      </c>
      <c r="I13" s="569"/>
    </row>
    <row r="14" spans="1:9">
      <c r="A14" s="592" t="s">
        <v>781</v>
      </c>
      <c r="B14" s="593" t="s">
        <v>687</v>
      </c>
      <c r="C14" s="594" t="s">
        <v>713</v>
      </c>
      <c r="D14" s="599"/>
      <c r="E14" s="525"/>
      <c r="F14" s="531"/>
      <c r="G14" s="593" t="s">
        <v>707</v>
      </c>
      <c r="H14" s="567">
        <v>1</v>
      </c>
      <c r="I14" s="569"/>
    </row>
    <row r="15" spans="1:9">
      <c r="A15" s="592" t="s">
        <v>701</v>
      </c>
      <c r="B15" s="593" t="s">
        <v>701</v>
      </c>
      <c r="C15" s="594" t="s">
        <v>721</v>
      </c>
      <c r="D15" s="599"/>
      <c r="E15" s="525"/>
      <c r="F15" s="531"/>
      <c r="G15" s="593" t="s">
        <v>708</v>
      </c>
      <c r="H15" s="567">
        <v>1</v>
      </c>
      <c r="I15" s="569"/>
    </row>
    <row r="16" spans="1:9">
      <c r="A16" s="592" t="s">
        <v>707</v>
      </c>
      <c r="B16" s="593" t="s">
        <v>707</v>
      </c>
      <c r="C16" s="594" t="s">
        <v>534</v>
      </c>
      <c r="D16" s="599"/>
      <c r="E16" s="525"/>
      <c r="F16" s="531"/>
      <c r="G16" s="597" t="s">
        <v>885</v>
      </c>
      <c r="H16" s="567">
        <v>1</v>
      </c>
      <c r="I16" s="569"/>
    </row>
    <row r="17" spans="1:9">
      <c r="A17" s="592" t="s">
        <v>816</v>
      </c>
      <c r="B17" s="593" t="s">
        <v>708</v>
      </c>
      <c r="C17" s="594" t="s">
        <v>726</v>
      </c>
      <c r="D17" s="599"/>
      <c r="E17" s="525"/>
      <c r="F17" s="531"/>
      <c r="G17" s="592" t="s">
        <v>887</v>
      </c>
      <c r="H17" s="567">
        <v>1</v>
      </c>
      <c r="I17" s="569"/>
    </row>
    <row r="18" spans="1:9">
      <c r="A18" s="592" t="s">
        <v>884</v>
      </c>
      <c r="B18" s="592" t="s">
        <v>885</v>
      </c>
      <c r="C18" s="594" t="s">
        <v>528</v>
      </c>
      <c r="D18" s="599" t="s">
        <v>833</v>
      </c>
      <c r="E18" s="525"/>
      <c r="F18" s="531"/>
      <c r="G18" s="593" t="s">
        <v>755</v>
      </c>
      <c r="H18" s="567">
        <v>0</v>
      </c>
      <c r="I18" s="569"/>
    </row>
    <row r="19" spans="1:9">
      <c r="A19" s="592" t="s">
        <v>808</v>
      </c>
      <c r="B19" s="593" t="s">
        <v>754</v>
      </c>
      <c r="C19" s="594" t="s">
        <v>525</v>
      </c>
      <c r="D19" s="599"/>
      <c r="E19" s="525" t="s">
        <v>831</v>
      </c>
      <c r="F19" s="531"/>
      <c r="G19" s="593" t="s">
        <v>743</v>
      </c>
      <c r="H19" s="567">
        <v>0</v>
      </c>
      <c r="I19" s="569"/>
    </row>
    <row r="20" spans="1:9">
      <c r="A20" s="592" t="s">
        <v>886</v>
      </c>
      <c r="B20" s="592" t="s">
        <v>887</v>
      </c>
      <c r="C20" s="594" t="s">
        <v>529</v>
      </c>
      <c r="D20" s="591" t="s">
        <v>833</v>
      </c>
      <c r="E20" s="600"/>
      <c r="F20" s="531"/>
      <c r="G20" s="593" t="s">
        <v>688</v>
      </c>
      <c r="H20" s="567">
        <v>0</v>
      </c>
      <c r="I20" s="569"/>
    </row>
    <row r="21" spans="1:9">
      <c r="A21" s="592" t="s">
        <v>809</v>
      </c>
      <c r="B21" s="593" t="s">
        <v>755</v>
      </c>
      <c r="C21" s="594" t="s">
        <v>526</v>
      </c>
      <c r="D21" s="599"/>
      <c r="E21" s="525"/>
      <c r="F21" s="531"/>
      <c r="G21" s="592" t="s">
        <v>924</v>
      </c>
      <c r="H21" s="567">
        <v>0</v>
      </c>
      <c r="I21" s="569"/>
    </row>
    <row r="22" spans="1:9">
      <c r="A22" s="592" t="s">
        <v>784</v>
      </c>
      <c r="B22" s="593" t="s">
        <v>743</v>
      </c>
      <c r="C22" s="594" t="s">
        <v>716</v>
      </c>
      <c r="D22" s="599" t="s">
        <v>832</v>
      </c>
      <c r="E22" s="525"/>
      <c r="F22" s="531"/>
      <c r="G22" s="593" t="s">
        <v>740</v>
      </c>
      <c r="H22" s="567">
        <v>0</v>
      </c>
      <c r="I22" s="569" t="s">
        <v>731</v>
      </c>
    </row>
    <row r="23" spans="1:9">
      <c r="A23" s="592" t="s">
        <v>782</v>
      </c>
      <c r="B23" s="593" t="s">
        <v>688</v>
      </c>
      <c r="C23" s="594" t="s">
        <v>714</v>
      </c>
      <c r="D23" s="599" t="s">
        <v>832</v>
      </c>
      <c r="E23" s="525"/>
      <c r="F23" s="531"/>
      <c r="G23" s="595" t="s">
        <v>866</v>
      </c>
      <c r="H23" s="567">
        <v>0</v>
      </c>
      <c r="I23" s="569" t="s">
        <v>731</v>
      </c>
    </row>
    <row r="24" spans="1:9">
      <c r="A24" s="592" t="s">
        <v>923</v>
      </c>
      <c r="B24" s="592" t="s">
        <v>924</v>
      </c>
      <c r="C24" s="594" t="s">
        <v>925</v>
      </c>
      <c r="D24" s="591"/>
      <c r="E24" s="600"/>
      <c r="F24" s="531"/>
      <c r="G24" s="593" t="s">
        <v>741</v>
      </c>
      <c r="H24" s="567">
        <v>0</v>
      </c>
      <c r="I24" s="569" t="s">
        <v>731</v>
      </c>
    </row>
    <row r="25" spans="1:9">
      <c r="A25" s="592" t="s">
        <v>788</v>
      </c>
      <c r="B25" s="593" t="s">
        <v>740</v>
      </c>
      <c r="C25" s="594" t="s">
        <v>505</v>
      </c>
      <c r="D25" s="599"/>
      <c r="E25" s="525"/>
      <c r="F25" s="531"/>
      <c r="G25" s="595" t="s">
        <v>867</v>
      </c>
      <c r="H25" s="567">
        <v>0</v>
      </c>
      <c r="I25" s="569" t="s">
        <v>731</v>
      </c>
    </row>
    <row r="26" spans="1:9">
      <c r="A26" s="592" t="s">
        <v>888</v>
      </c>
      <c r="B26" s="595" t="s">
        <v>866</v>
      </c>
      <c r="C26" s="596" t="s">
        <v>859</v>
      </c>
      <c r="D26" s="599"/>
      <c r="E26" s="525"/>
      <c r="F26" s="531"/>
      <c r="G26" s="593" t="s">
        <v>752</v>
      </c>
      <c r="H26" s="567">
        <v>0</v>
      </c>
      <c r="I26" s="569" t="s">
        <v>731</v>
      </c>
    </row>
    <row r="27" spans="1:9">
      <c r="A27" s="592" t="s">
        <v>789</v>
      </c>
      <c r="B27" s="593" t="s">
        <v>741</v>
      </c>
      <c r="C27" s="594" t="s">
        <v>506</v>
      </c>
      <c r="D27" s="599"/>
      <c r="E27" s="525"/>
      <c r="F27" s="531"/>
      <c r="G27" s="593" t="s">
        <v>753</v>
      </c>
      <c r="H27" s="567">
        <v>0</v>
      </c>
      <c r="I27" s="569" t="s">
        <v>731</v>
      </c>
    </row>
    <row r="28" spans="1:9">
      <c r="A28" s="592" t="s">
        <v>889</v>
      </c>
      <c r="B28" s="595" t="s">
        <v>867</v>
      </c>
      <c r="C28" s="596" t="s">
        <v>860</v>
      </c>
      <c r="D28" s="599"/>
      <c r="E28" s="525"/>
      <c r="F28" s="531"/>
      <c r="G28" s="593" t="s">
        <v>751</v>
      </c>
      <c r="H28" s="567">
        <v>0</v>
      </c>
      <c r="I28" s="569" t="s">
        <v>731</v>
      </c>
    </row>
    <row r="29" spans="1:9">
      <c r="A29" s="592" t="s">
        <v>799</v>
      </c>
      <c r="B29" s="593" t="s">
        <v>752</v>
      </c>
      <c r="C29" s="594" t="s">
        <v>516</v>
      </c>
      <c r="D29" s="599"/>
      <c r="E29" s="525"/>
      <c r="F29" s="531"/>
      <c r="G29" s="593" t="s">
        <v>744</v>
      </c>
      <c r="H29" s="567">
        <v>0</v>
      </c>
      <c r="I29" s="569" t="s">
        <v>731</v>
      </c>
    </row>
    <row r="30" spans="1:9">
      <c r="A30" s="592" t="s">
        <v>800</v>
      </c>
      <c r="B30" s="593" t="s">
        <v>753</v>
      </c>
      <c r="C30" s="594" t="s">
        <v>518</v>
      </c>
      <c r="D30" s="599"/>
      <c r="E30" s="525"/>
      <c r="F30" s="531"/>
      <c r="G30" s="595" t="s">
        <v>868</v>
      </c>
      <c r="H30" s="567">
        <v>0</v>
      </c>
      <c r="I30" s="569" t="s">
        <v>731</v>
      </c>
    </row>
    <row r="31" spans="1:9">
      <c r="A31" s="592" t="s">
        <v>798</v>
      </c>
      <c r="B31" s="593" t="s">
        <v>751</v>
      </c>
      <c r="C31" s="594" t="s">
        <v>515</v>
      </c>
      <c r="D31" s="599"/>
      <c r="E31" s="525"/>
      <c r="F31" s="531"/>
      <c r="G31" s="593" t="s">
        <v>749</v>
      </c>
      <c r="H31" s="567">
        <v>0</v>
      </c>
      <c r="I31" s="569" t="s">
        <v>731</v>
      </c>
    </row>
    <row r="32" spans="1:9">
      <c r="A32" s="592" t="s">
        <v>791</v>
      </c>
      <c r="B32" s="593" t="s">
        <v>744</v>
      </c>
      <c r="C32" s="594" t="s">
        <v>508</v>
      </c>
      <c r="D32" s="599"/>
      <c r="E32" s="525"/>
      <c r="F32" s="531"/>
      <c r="G32" s="595" t="s">
        <v>872</v>
      </c>
      <c r="H32" s="567">
        <v>0</v>
      </c>
      <c r="I32" s="569" t="s">
        <v>731</v>
      </c>
    </row>
    <row r="33" spans="1:9">
      <c r="A33" s="592" t="s">
        <v>892</v>
      </c>
      <c r="B33" s="595" t="s">
        <v>868</v>
      </c>
      <c r="C33" s="596" t="s">
        <v>861</v>
      </c>
      <c r="D33" s="599"/>
      <c r="E33" s="525"/>
      <c r="F33" s="531"/>
      <c r="G33" s="593" t="s">
        <v>693</v>
      </c>
      <c r="H33" s="567">
        <v>0</v>
      </c>
      <c r="I33" s="569" t="s">
        <v>731</v>
      </c>
    </row>
    <row r="34" spans="1:9">
      <c r="A34" s="592" t="s">
        <v>796</v>
      </c>
      <c r="B34" s="593" t="s">
        <v>749</v>
      </c>
      <c r="C34" s="594" t="s">
        <v>513</v>
      </c>
      <c r="D34" s="599"/>
      <c r="E34" s="525"/>
      <c r="F34" s="531"/>
      <c r="G34" s="593" t="s">
        <v>750</v>
      </c>
      <c r="H34" s="567">
        <v>1</v>
      </c>
      <c r="I34" s="569" t="s">
        <v>731</v>
      </c>
    </row>
    <row r="35" spans="1:9">
      <c r="A35" s="592" t="s">
        <v>893</v>
      </c>
      <c r="B35" s="595" t="s">
        <v>872</v>
      </c>
      <c r="C35" s="596" t="s">
        <v>865</v>
      </c>
      <c r="D35" s="599"/>
      <c r="E35" s="525"/>
      <c r="F35" s="531"/>
      <c r="G35" s="593" t="s">
        <v>745</v>
      </c>
      <c r="H35" s="567">
        <v>1</v>
      </c>
      <c r="I35" s="569" t="s">
        <v>731</v>
      </c>
    </row>
    <row r="36" spans="1:9">
      <c r="A36" s="592" t="s">
        <v>802</v>
      </c>
      <c r="B36" s="593" t="s">
        <v>693</v>
      </c>
      <c r="C36" s="594" t="s">
        <v>718</v>
      </c>
      <c r="D36" s="599"/>
      <c r="E36" s="525"/>
      <c r="F36" s="531"/>
      <c r="G36" s="593" t="s">
        <v>747</v>
      </c>
      <c r="H36" s="567">
        <v>1</v>
      </c>
      <c r="I36" s="569" t="s">
        <v>731</v>
      </c>
    </row>
    <row r="37" spans="1:9">
      <c r="A37" s="592" t="s">
        <v>797</v>
      </c>
      <c r="B37" s="593" t="s">
        <v>750</v>
      </c>
      <c r="C37" s="594" t="s">
        <v>514</v>
      </c>
      <c r="D37" s="599"/>
      <c r="E37" s="525"/>
      <c r="F37" s="531"/>
      <c r="G37" s="595" t="s">
        <v>870</v>
      </c>
      <c r="H37" s="567">
        <v>1</v>
      </c>
      <c r="I37" s="569" t="s">
        <v>731</v>
      </c>
    </row>
    <row r="38" spans="1:9">
      <c r="A38" s="592" t="s">
        <v>792</v>
      </c>
      <c r="B38" s="593" t="s">
        <v>745</v>
      </c>
      <c r="C38" s="594" t="s">
        <v>509</v>
      </c>
      <c r="D38" s="599"/>
      <c r="E38" s="525"/>
      <c r="F38" s="531"/>
      <c r="G38" s="593" t="s">
        <v>748</v>
      </c>
      <c r="H38" s="567">
        <v>0</v>
      </c>
      <c r="I38" s="569" t="s">
        <v>731</v>
      </c>
    </row>
    <row r="39" spans="1:9">
      <c r="A39" s="592" t="s">
        <v>794</v>
      </c>
      <c r="B39" s="593" t="s">
        <v>747</v>
      </c>
      <c r="C39" s="594" t="s">
        <v>511</v>
      </c>
      <c r="D39" s="599"/>
      <c r="E39" s="525"/>
      <c r="F39" s="531"/>
      <c r="G39" s="595" t="s">
        <v>871</v>
      </c>
      <c r="H39" s="567">
        <v>1</v>
      </c>
      <c r="I39" s="569" t="s">
        <v>731</v>
      </c>
    </row>
    <row r="40" spans="1:9">
      <c r="A40" s="592" t="s">
        <v>894</v>
      </c>
      <c r="B40" s="595" t="s">
        <v>870</v>
      </c>
      <c r="C40" s="596" t="s">
        <v>863</v>
      </c>
      <c r="D40" s="599"/>
      <c r="E40" s="525"/>
      <c r="F40" s="531"/>
      <c r="G40" s="593" t="s">
        <v>746</v>
      </c>
      <c r="H40" s="567">
        <v>1</v>
      </c>
      <c r="I40" s="569" t="s">
        <v>731</v>
      </c>
    </row>
    <row r="41" spans="1:9">
      <c r="A41" s="592" t="s">
        <v>795</v>
      </c>
      <c r="B41" s="593" t="s">
        <v>748</v>
      </c>
      <c r="C41" s="594" t="s">
        <v>512</v>
      </c>
      <c r="D41" s="599"/>
      <c r="E41" s="525"/>
      <c r="F41" s="531"/>
      <c r="G41" s="595" t="s">
        <v>869</v>
      </c>
      <c r="H41" s="567">
        <v>1</v>
      </c>
      <c r="I41" s="569" t="s">
        <v>731</v>
      </c>
    </row>
    <row r="42" spans="1:9">
      <c r="A42" s="592" t="s">
        <v>895</v>
      </c>
      <c r="B42" s="595" t="s">
        <v>871</v>
      </c>
      <c r="C42" s="596" t="s">
        <v>864</v>
      </c>
      <c r="D42" s="599"/>
      <c r="E42" s="525"/>
      <c r="F42" s="531"/>
      <c r="G42" s="593" t="s">
        <v>692</v>
      </c>
      <c r="H42" s="567">
        <v>1</v>
      </c>
      <c r="I42" s="569" t="s">
        <v>731</v>
      </c>
    </row>
    <row r="43" spans="1:9">
      <c r="A43" s="592" t="s">
        <v>793</v>
      </c>
      <c r="B43" s="593" t="s">
        <v>746</v>
      </c>
      <c r="C43" s="594" t="s">
        <v>510</v>
      </c>
      <c r="D43" s="599"/>
      <c r="E43" s="525"/>
      <c r="F43" s="531"/>
      <c r="G43" s="593" t="s">
        <v>742</v>
      </c>
      <c r="H43" s="567">
        <v>1</v>
      </c>
      <c r="I43" s="569" t="s">
        <v>731</v>
      </c>
    </row>
    <row r="44" spans="1:9">
      <c r="A44" s="592" t="s">
        <v>803</v>
      </c>
      <c r="B44" s="593" t="s">
        <v>569</v>
      </c>
      <c r="C44" s="594" t="s">
        <v>520</v>
      </c>
      <c r="D44" s="599"/>
      <c r="E44" s="525" t="s">
        <v>831</v>
      </c>
      <c r="F44" s="531"/>
      <c r="G44" s="593" t="s">
        <v>828</v>
      </c>
      <c r="H44" s="567">
        <v>1</v>
      </c>
      <c r="I44" s="569" t="s">
        <v>731</v>
      </c>
    </row>
    <row r="45" spans="1:9">
      <c r="A45" s="592" t="s">
        <v>896</v>
      </c>
      <c r="B45" s="595" t="s">
        <v>869</v>
      </c>
      <c r="C45" s="596" t="s">
        <v>862</v>
      </c>
      <c r="D45" s="599"/>
      <c r="E45" s="525"/>
      <c r="F45" s="531"/>
      <c r="G45" s="593" t="s">
        <v>694</v>
      </c>
      <c r="H45" s="567">
        <v>1</v>
      </c>
      <c r="I45" s="569"/>
    </row>
    <row r="46" spans="1:9">
      <c r="A46" s="592" t="s">
        <v>801</v>
      </c>
      <c r="B46" s="593" t="s">
        <v>692</v>
      </c>
      <c r="C46" s="594" t="s">
        <v>717</v>
      </c>
      <c r="D46" s="599"/>
      <c r="E46" s="525"/>
      <c r="F46" s="531"/>
      <c r="G46" s="593" t="s">
        <v>685</v>
      </c>
      <c r="H46" s="567">
        <v>1</v>
      </c>
      <c r="I46" s="569"/>
    </row>
    <row r="47" spans="1:9">
      <c r="A47" s="592" t="s">
        <v>790</v>
      </c>
      <c r="B47" s="593" t="s">
        <v>742</v>
      </c>
      <c r="C47" s="594" t="s">
        <v>507</v>
      </c>
      <c r="D47" s="599"/>
      <c r="E47" s="525"/>
      <c r="F47" s="531"/>
      <c r="G47" s="593" t="s">
        <v>671</v>
      </c>
      <c r="H47" s="567">
        <v>1</v>
      </c>
      <c r="I47" s="569"/>
    </row>
    <row r="48" spans="1:9">
      <c r="A48" s="592" t="s">
        <v>897</v>
      </c>
      <c r="B48" s="593" t="s">
        <v>828</v>
      </c>
      <c r="C48" s="594" t="s">
        <v>519</v>
      </c>
      <c r="D48" s="599"/>
      <c r="E48" s="525"/>
      <c r="F48" s="531"/>
      <c r="G48" s="593" t="s">
        <v>697</v>
      </c>
      <c r="H48" s="567">
        <v>1</v>
      </c>
      <c r="I48" s="569"/>
    </row>
    <row r="49" spans="1:9">
      <c r="A49" s="592" t="s">
        <v>804</v>
      </c>
      <c r="B49" s="593" t="s">
        <v>694</v>
      </c>
      <c r="C49" s="594" t="s">
        <v>521</v>
      </c>
      <c r="D49" s="599"/>
      <c r="E49" s="525"/>
      <c r="F49" s="531"/>
      <c r="G49" s="597" t="s">
        <v>891</v>
      </c>
      <c r="H49" s="567">
        <v>1</v>
      </c>
      <c r="I49" s="569" t="s">
        <v>731</v>
      </c>
    </row>
    <row r="50" spans="1:9">
      <c r="A50" s="592" t="s">
        <v>780</v>
      </c>
      <c r="B50" s="593" t="s">
        <v>685</v>
      </c>
      <c r="C50" s="594" t="s">
        <v>711</v>
      </c>
      <c r="D50" s="599" t="s">
        <v>832</v>
      </c>
      <c r="E50" s="525"/>
      <c r="F50" s="531"/>
      <c r="G50" s="593" t="s">
        <v>706</v>
      </c>
      <c r="H50" s="567">
        <v>1</v>
      </c>
      <c r="I50" s="569"/>
    </row>
    <row r="51" spans="1:9">
      <c r="A51" s="592" t="s">
        <v>827</v>
      </c>
      <c r="B51" s="593" t="s">
        <v>671</v>
      </c>
      <c r="C51" s="594" t="s">
        <v>670</v>
      </c>
      <c r="D51" s="599" t="s">
        <v>834</v>
      </c>
      <c r="E51" s="525"/>
      <c r="F51" s="531"/>
      <c r="G51" s="593" t="s">
        <v>758</v>
      </c>
      <c r="H51" s="567">
        <v>1</v>
      </c>
      <c r="I51" s="569"/>
    </row>
    <row r="52" spans="1:9">
      <c r="A52" s="592" t="s">
        <v>807</v>
      </c>
      <c r="B52" s="593" t="s">
        <v>697</v>
      </c>
      <c r="C52" s="594" t="s">
        <v>524</v>
      </c>
      <c r="D52" s="599"/>
      <c r="E52" s="525"/>
      <c r="F52" s="531"/>
      <c r="G52" s="593" t="s">
        <v>696</v>
      </c>
      <c r="H52" s="567">
        <v>1</v>
      </c>
      <c r="I52" s="569"/>
    </row>
    <row r="53" spans="1:9">
      <c r="A53" s="592" t="s">
        <v>890</v>
      </c>
      <c r="B53" s="592" t="s">
        <v>891</v>
      </c>
      <c r="C53" s="594" t="s">
        <v>517</v>
      </c>
      <c r="D53" s="599"/>
      <c r="E53" s="525"/>
      <c r="F53" s="531"/>
      <c r="G53" s="593" t="s">
        <v>686</v>
      </c>
      <c r="H53" s="567">
        <v>1</v>
      </c>
      <c r="I53" s="569"/>
    </row>
    <row r="54" spans="1:9">
      <c r="A54" s="592" t="s">
        <v>706</v>
      </c>
      <c r="B54" s="593" t="s">
        <v>706</v>
      </c>
      <c r="C54" s="594" t="s">
        <v>533</v>
      </c>
      <c r="D54" s="599"/>
      <c r="E54" s="525"/>
      <c r="F54" s="531"/>
      <c r="G54" s="593" t="s">
        <v>704</v>
      </c>
      <c r="H54" s="567">
        <v>1</v>
      </c>
      <c r="I54" s="569"/>
    </row>
    <row r="55" spans="1:9">
      <c r="A55" s="592" t="s">
        <v>815</v>
      </c>
      <c r="B55" s="593" t="s">
        <v>758</v>
      </c>
      <c r="C55" s="594" t="s">
        <v>725</v>
      </c>
      <c r="D55" s="599"/>
      <c r="E55" s="525"/>
      <c r="F55" s="531"/>
      <c r="G55" s="593" t="s">
        <v>702</v>
      </c>
      <c r="H55" s="567">
        <v>1</v>
      </c>
      <c r="I55" s="569"/>
    </row>
    <row r="56" spans="1:9">
      <c r="A56" s="592" t="s">
        <v>806</v>
      </c>
      <c r="B56" s="593" t="s">
        <v>696</v>
      </c>
      <c r="C56" s="594" t="s">
        <v>523</v>
      </c>
      <c r="D56" s="599" t="s">
        <v>835</v>
      </c>
      <c r="E56" s="525"/>
      <c r="F56" s="531"/>
      <c r="G56" s="593" t="s">
        <v>757</v>
      </c>
      <c r="H56" s="567">
        <v>1</v>
      </c>
      <c r="I56" s="569"/>
    </row>
    <row r="57" spans="1:9">
      <c r="A57" s="592" t="s">
        <v>810</v>
      </c>
      <c r="B57" s="593" t="s">
        <v>698</v>
      </c>
      <c r="C57" s="594" t="s">
        <v>527</v>
      </c>
      <c r="D57" s="599"/>
      <c r="E57" s="525" t="s">
        <v>831</v>
      </c>
      <c r="F57" s="531"/>
      <c r="G57" s="593" t="s">
        <v>756</v>
      </c>
      <c r="H57" s="567">
        <v>1</v>
      </c>
      <c r="I57" s="569"/>
    </row>
    <row r="58" spans="1:9">
      <c r="A58" s="592" t="s">
        <v>686</v>
      </c>
      <c r="B58" s="593" t="s">
        <v>686</v>
      </c>
      <c r="C58" s="594" t="s">
        <v>712</v>
      </c>
      <c r="D58" s="599" t="s">
        <v>832</v>
      </c>
      <c r="E58" s="525"/>
      <c r="F58" s="531"/>
      <c r="G58" s="593" t="s">
        <v>705</v>
      </c>
      <c r="H58" s="567">
        <v>1</v>
      </c>
      <c r="I58" s="569"/>
    </row>
    <row r="59" spans="1:9">
      <c r="A59" s="592" t="s">
        <v>704</v>
      </c>
      <c r="B59" s="593" t="s">
        <v>704</v>
      </c>
      <c r="C59" s="594" t="s">
        <v>532</v>
      </c>
      <c r="D59" s="599"/>
      <c r="E59" s="525"/>
      <c r="F59" s="531"/>
      <c r="G59" s="593" t="s">
        <v>703</v>
      </c>
      <c r="H59" s="567"/>
      <c r="I59" s="569"/>
    </row>
    <row r="60" spans="1:9">
      <c r="A60" s="592" t="s">
        <v>702</v>
      </c>
      <c r="B60" s="593" t="s">
        <v>702</v>
      </c>
      <c r="C60" s="594" t="s">
        <v>722</v>
      </c>
      <c r="D60" s="599"/>
      <c r="E60" s="525"/>
      <c r="F60" s="531"/>
      <c r="G60" s="593" t="s">
        <v>766</v>
      </c>
      <c r="H60" s="567"/>
      <c r="I60" s="569"/>
    </row>
    <row r="61" spans="1:9">
      <c r="A61" s="592" t="s">
        <v>814</v>
      </c>
      <c r="B61" s="593" t="s">
        <v>757</v>
      </c>
      <c r="C61" s="594" t="s">
        <v>531</v>
      </c>
      <c r="D61" s="599"/>
      <c r="E61" s="525"/>
      <c r="F61" s="531"/>
      <c r="G61" s="593" t="s">
        <v>759</v>
      </c>
      <c r="H61" s="567"/>
      <c r="I61" s="569"/>
    </row>
    <row r="62" spans="1:9">
      <c r="A62" s="592" t="s">
        <v>813</v>
      </c>
      <c r="B62" s="593" t="s">
        <v>756</v>
      </c>
      <c r="C62" s="594" t="s">
        <v>530</v>
      </c>
      <c r="D62" s="599"/>
      <c r="E62" s="525"/>
      <c r="F62" s="531"/>
      <c r="G62" s="593" t="s">
        <v>912</v>
      </c>
      <c r="H62" s="567"/>
      <c r="I62" s="569"/>
    </row>
    <row r="63" spans="1:9">
      <c r="A63" s="592" t="s">
        <v>705</v>
      </c>
      <c r="B63" s="593" t="s">
        <v>705</v>
      </c>
      <c r="C63" s="594" t="s">
        <v>724</v>
      </c>
      <c r="D63" s="599"/>
      <c r="E63" s="525"/>
      <c r="F63" s="531"/>
      <c r="G63" s="598" t="s">
        <v>910</v>
      </c>
      <c r="H63" s="567"/>
      <c r="I63" s="569"/>
    </row>
    <row r="64" spans="1:9">
      <c r="A64" s="592" t="s">
        <v>817</v>
      </c>
      <c r="B64" s="593" t="s">
        <v>709</v>
      </c>
      <c r="C64" s="594" t="s">
        <v>535</v>
      </c>
      <c r="D64" s="599"/>
      <c r="E64" s="525" t="s">
        <v>831</v>
      </c>
      <c r="F64" s="531"/>
      <c r="G64" s="593" t="s">
        <v>763</v>
      </c>
      <c r="H64" s="567"/>
      <c r="I64" s="569"/>
    </row>
    <row r="65" spans="1:9">
      <c r="A65" s="592" t="s">
        <v>703</v>
      </c>
      <c r="B65" s="593" t="s">
        <v>703</v>
      </c>
      <c r="C65" s="594" t="s">
        <v>723</v>
      </c>
      <c r="D65" s="599"/>
      <c r="E65" s="525"/>
      <c r="F65" s="531"/>
      <c r="G65" s="593" t="s">
        <v>917</v>
      </c>
      <c r="H65" s="567"/>
      <c r="I65" s="569"/>
    </row>
    <row r="66" spans="1:9">
      <c r="A66" s="592" t="s">
        <v>826</v>
      </c>
      <c r="B66" s="593" t="s">
        <v>766</v>
      </c>
      <c r="C66" s="594" t="s">
        <v>549</v>
      </c>
      <c r="D66" s="599"/>
      <c r="E66" s="525"/>
      <c r="F66" s="531"/>
      <c r="G66" s="598" t="s">
        <v>915</v>
      </c>
      <c r="H66" s="567"/>
      <c r="I66" s="569"/>
    </row>
    <row r="67" spans="1:9">
      <c r="A67" s="592" t="s">
        <v>818</v>
      </c>
      <c r="B67" s="593" t="s">
        <v>759</v>
      </c>
      <c r="C67" s="594" t="s">
        <v>536</v>
      </c>
      <c r="D67" s="599" t="s">
        <v>777</v>
      </c>
      <c r="E67" s="525"/>
      <c r="F67" s="531"/>
      <c r="G67" s="593" t="s">
        <v>764</v>
      </c>
      <c r="H67" s="567"/>
      <c r="I67" s="569"/>
    </row>
    <row r="68" spans="1:9">
      <c r="A68" s="592" t="s">
        <v>911</v>
      </c>
      <c r="B68" s="593" t="s">
        <v>912</v>
      </c>
      <c r="C68" s="594" t="s">
        <v>913</v>
      </c>
      <c r="D68" s="591" t="s">
        <v>777</v>
      </c>
      <c r="E68" s="600"/>
      <c r="F68" s="531"/>
      <c r="G68" s="593" t="s">
        <v>760</v>
      </c>
      <c r="H68" s="567"/>
      <c r="I68" s="569"/>
    </row>
    <row r="69" spans="1:9">
      <c r="A69" s="593" t="s">
        <v>909</v>
      </c>
      <c r="B69" s="593" t="s">
        <v>910</v>
      </c>
      <c r="C69" s="594" t="s">
        <v>544</v>
      </c>
      <c r="D69" s="599" t="s">
        <v>777</v>
      </c>
      <c r="E69" s="525"/>
      <c r="F69" s="531"/>
      <c r="G69" s="593" t="s">
        <v>765</v>
      </c>
      <c r="H69" s="567"/>
      <c r="I69" s="569"/>
    </row>
    <row r="70" spans="1:9">
      <c r="A70" s="592" t="s">
        <v>823</v>
      </c>
      <c r="B70" s="593" t="s">
        <v>763</v>
      </c>
      <c r="C70" s="594" t="s">
        <v>546</v>
      </c>
      <c r="D70" s="599" t="s">
        <v>777</v>
      </c>
      <c r="E70" s="525"/>
      <c r="G70" s="593" t="s">
        <v>689</v>
      </c>
      <c r="H70" s="567"/>
      <c r="I70" s="569"/>
    </row>
    <row r="71" spans="1:9">
      <c r="A71" s="592" t="s">
        <v>916</v>
      </c>
      <c r="B71" s="593" t="s">
        <v>917</v>
      </c>
      <c r="C71" s="594" t="s">
        <v>547</v>
      </c>
      <c r="D71" s="591" t="s">
        <v>777</v>
      </c>
      <c r="E71" s="600"/>
      <c r="G71" s="593" t="s">
        <v>761</v>
      </c>
      <c r="H71" s="567"/>
      <c r="I71" s="569"/>
    </row>
    <row r="72" spans="1:9">
      <c r="A72" s="593" t="s">
        <v>914</v>
      </c>
      <c r="B72" s="593" t="s">
        <v>915</v>
      </c>
      <c r="C72" s="594" t="s">
        <v>545</v>
      </c>
      <c r="D72" s="599" t="s">
        <v>777</v>
      </c>
      <c r="E72" s="525"/>
      <c r="G72" s="593" t="s">
        <v>762</v>
      </c>
      <c r="H72" s="567"/>
      <c r="I72" s="569"/>
    </row>
    <row r="73" spans="1:9">
      <c r="A73" s="592" t="s">
        <v>822</v>
      </c>
      <c r="B73" s="593" t="s">
        <v>768</v>
      </c>
      <c r="C73" s="594" t="s">
        <v>543</v>
      </c>
      <c r="D73" s="599" t="s">
        <v>836</v>
      </c>
      <c r="E73" s="525" t="s">
        <v>831</v>
      </c>
      <c r="G73" s="593" t="s">
        <v>700</v>
      </c>
      <c r="H73" s="567"/>
      <c r="I73" s="605"/>
    </row>
    <row r="74" spans="1:9">
      <c r="A74" s="592" t="s">
        <v>824</v>
      </c>
      <c r="B74" s="593" t="s">
        <v>764</v>
      </c>
      <c r="C74" s="594" t="s">
        <v>547</v>
      </c>
      <c r="D74" s="599" t="s">
        <v>777</v>
      </c>
      <c r="E74" s="525"/>
      <c r="G74" s="593" t="s">
        <v>699</v>
      </c>
      <c r="H74" s="538"/>
      <c r="I74" s="537"/>
    </row>
    <row r="75" spans="1:9">
      <c r="A75" s="592" t="s">
        <v>819</v>
      </c>
      <c r="B75" s="593" t="s">
        <v>760</v>
      </c>
      <c r="C75" s="594" t="s">
        <v>539</v>
      </c>
      <c r="D75" s="599"/>
      <c r="E75" s="525"/>
    </row>
    <row r="76" spans="1:9">
      <c r="A76" s="592" t="s">
        <v>825</v>
      </c>
      <c r="B76" s="593" t="s">
        <v>765</v>
      </c>
      <c r="C76" s="594" t="s">
        <v>548</v>
      </c>
      <c r="D76" s="599" t="s">
        <v>777</v>
      </c>
      <c r="E76" s="525"/>
    </row>
    <row r="77" spans="1:9">
      <c r="A77" s="592" t="s">
        <v>783</v>
      </c>
      <c r="B77" s="593" t="s">
        <v>689</v>
      </c>
      <c r="C77" s="594" t="s">
        <v>715</v>
      </c>
      <c r="D77" s="599" t="s">
        <v>832</v>
      </c>
      <c r="E77" s="525"/>
    </row>
    <row r="78" spans="1:9">
      <c r="A78" s="597" t="s">
        <v>918</v>
      </c>
      <c r="B78" s="597" t="s">
        <v>919</v>
      </c>
      <c r="C78" s="594" t="s">
        <v>542</v>
      </c>
      <c r="D78" s="599" t="s">
        <v>837</v>
      </c>
      <c r="E78" s="525" t="s">
        <v>831</v>
      </c>
    </row>
    <row r="79" spans="1:9">
      <c r="A79" s="592" t="s">
        <v>920</v>
      </c>
      <c r="B79" s="593" t="s">
        <v>921</v>
      </c>
      <c r="C79" s="594" t="s">
        <v>922</v>
      </c>
      <c r="D79" s="591" t="s">
        <v>837</v>
      </c>
      <c r="E79" s="600" t="s">
        <v>831</v>
      </c>
    </row>
    <row r="80" spans="1:9">
      <c r="A80" s="592" t="s">
        <v>820</v>
      </c>
      <c r="B80" s="593" t="s">
        <v>761</v>
      </c>
      <c r="C80" s="594" t="s">
        <v>540</v>
      </c>
      <c r="D80" s="599" t="s">
        <v>777</v>
      </c>
      <c r="E80" s="525"/>
    </row>
    <row r="81" spans="1:8">
      <c r="A81" s="592" t="s">
        <v>821</v>
      </c>
      <c r="B81" s="593" t="s">
        <v>762</v>
      </c>
      <c r="C81" s="594" t="s">
        <v>541</v>
      </c>
      <c r="D81" s="599" t="s">
        <v>777</v>
      </c>
      <c r="E81" s="525"/>
    </row>
    <row r="82" spans="1:8">
      <c r="A82" s="592" t="s">
        <v>812</v>
      </c>
      <c r="B82" s="593" t="s">
        <v>700</v>
      </c>
      <c r="C82" s="594" t="s">
        <v>720</v>
      </c>
      <c r="D82" s="599"/>
      <c r="E82" s="525"/>
    </row>
    <row r="83" spans="1:8">
      <c r="A83" s="592" t="s">
        <v>811</v>
      </c>
      <c r="B83" s="593" t="s">
        <v>699</v>
      </c>
      <c r="C83" s="594" t="s">
        <v>719</v>
      </c>
      <c r="D83" s="599"/>
      <c r="E83" s="525"/>
    </row>
    <row r="84" spans="1:8">
      <c r="D84" s="528"/>
      <c r="E84" s="528"/>
    </row>
    <row r="85" spans="1:8">
      <c r="D85" s="528"/>
      <c r="E85" s="528"/>
    </row>
    <row r="88" spans="1:8" ht="25.8">
      <c r="A88" s="889" t="s">
        <v>770</v>
      </c>
      <c r="B88" s="889"/>
      <c r="C88" s="889"/>
      <c r="D88" s="889"/>
      <c r="E88" s="889"/>
      <c r="G88" s="889" t="s">
        <v>935</v>
      </c>
      <c r="H88" s="889"/>
    </row>
    <row r="89" spans="1:8" ht="43.2">
      <c r="A89" s="533"/>
      <c r="B89" s="529" t="s">
        <v>727</v>
      </c>
      <c r="C89" s="529" t="s">
        <v>728</v>
      </c>
      <c r="D89" s="530" t="s">
        <v>729</v>
      </c>
      <c r="E89" s="536" t="s">
        <v>730</v>
      </c>
      <c r="G89" s="532" t="s">
        <v>778</v>
      </c>
      <c r="H89" s="538" t="s">
        <v>771</v>
      </c>
    </row>
    <row r="90" spans="1:8">
      <c r="A90" s="592" t="s">
        <v>906</v>
      </c>
      <c r="B90" s="593" t="s">
        <v>907</v>
      </c>
      <c r="C90" s="594" t="s">
        <v>908</v>
      </c>
      <c r="D90" s="595" t="s">
        <v>930</v>
      </c>
      <c r="E90" s="603"/>
      <c r="G90" s="532" t="s">
        <v>775</v>
      </c>
      <c r="H90" s="538" t="s">
        <v>772</v>
      </c>
    </row>
    <row r="91" spans="1:8">
      <c r="A91" s="592" t="s">
        <v>903</v>
      </c>
      <c r="B91" s="593" t="s">
        <v>904</v>
      </c>
      <c r="C91" s="594" t="s">
        <v>905</v>
      </c>
      <c r="D91" s="595" t="s">
        <v>929</v>
      </c>
      <c r="E91" s="603"/>
      <c r="G91" s="532" t="s">
        <v>838</v>
      </c>
      <c r="H91" s="538" t="s">
        <v>773</v>
      </c>
    </row>
    <row r="92" spans="1:8">
      <c r="A92" s="592" t="s">
        <v>898</v>
      </c>
      <c r="B92" s="604" t="s">
        <v>899</v>
      </c>
      <c r="C92" s="594" t="s">
        <v>504</v>
      </c>
      <c r="D92" s="595" t="s">
        <v>927</v>
      </c>
      <c r="E92" s="603"/>
      <c r="G92" s="532" t="s">
        <v>839</v>
      </c>
      <c r="H92" s="538" t="s">
        <v>774</v>
      </c>
    </row>
    <row r="93" spans="1:8" ht="28.2">
      <c r="A93" s="601" t="s">
        <v>822</v>
      </c>
      <c r="B93" s="596" t="s">
        <v>691</v>
      </c>
      <c r="C93" s="596" t="s">
        <v>503</v>
      </c>
      <c r="D93" s="595" t="s">
        <v>830</v>
      </c>
      <c r="E93" s="602" t="s">
        <v>831</v>
      </c>
    </row>
    <row r="94" spans="1:8" ht="28.2">
      <c r="A94" s="601" t="s">
        <v>786</v>
      </c>
      <c r="B94" s="596" t="s">
        <v>767</v>
      </c>
      <c r="C94" s="596" t="s">
        <v>502</v>
      </c>
      <c r="D94" s="595" t="s">
        <v>830</v>
      </c>
      <c r="E94" s="602" t="s">
        <v>831</v>
      </c>
    </row>
    <row r="95" spans="1:8">
      <c r="A95" s="592" t="s">
        <v>900</v>
      </c>
      <c r="B95" s="593" t="s">
        <v>901</v>
      </c>
      <c r="C95" s="594" t="s">
        <v>902</v>
      </c>
      <c r="D95" s="595" t="s">
        <v>928</v>
      </c>
      <c r="E95" s="603"/>
    </row>
    <row r="96" spans="1:8">
      <c r="A96" s="592" t="s">
        <v>884</v>
      </c>
      <c r="B96" s="592" t="s">
        <v>885</v>
      </c>
      <c r="C96" s="592" t="s">
        <v>528</v>
      </c>
      <c r="D96" s="595" t="s">
        <v>835</v>
      </c>
      <c r="E96" s="602"/>
    </row>
    <row r="97" spans="1:5">
      <c r="A97" s="592" t="s">
        <v>886</v>
      </c>
      <c r="B97" s="592" t="s">
        <v>887</v>
      </c>
      <c r="C97" s="592" t="s">
        <v>529</v>
      </c>
      <c r="D97" s="595" t="s">
        <v>835</v>
      </c>
      <c r="E97" s="602"/>
    </row>
    <row r="98" spans="1:5">
      <c r="A98" s="601" t="s">
        <v>806</v>
      </c>
      <c r="B98" s="596" t="s">
        <v>696</v>
      </c>
      <c r="C98" s="592" t="s">
        <v>523</v>
      </c>
      <c r="D98" s="595" t="s">
        <v>833</v>
      </c>
      <c r="E98" s="602"/>
    </row>
    <row r="99" spans="1:5">
      <c r="A99" s="592" t="s">
        <v>686</v>
      </c>
      <c r="B99" s="593" t="s">
        <v>686</v>
      </c>
      <c r="C99" s="594" t="s">
        <v>712</v>
      </c>
      <c r="D99" s="595" t="s">
        <v>832</v>
      </c>
      <c r="E99" s="603"/>
    </row>
    <row r="100" spans="1:5">
      <c r="A100" s="592" t="s">
        <v>822</v>
      </c>
      <c r="B100" s="596" t="s">
        <v>768</v>
      </c>
      <c r="C100" s="596" t="s">
        <v>543</v>
      </c>
      <c r="D100" s="595" t="s">
        <v>836</v>
      </c>
      <c r="E100" s="602"/>
    </row>
    <row r="101" spans="1:5">
      <c r="A101" s="592" t="s">
        <v>918</v>
      </c>
      <c r="B101" s="592" t="s">
        <v>919</v>
      </c>
      <c r="C101" s="594" t="s">
        <v>542</v>
      </c>
      <c r="D101" s="595" t="s">
        <v>837</v>
      </c>
      <c r="E101" s="603" t="s">
        <v>831</v>
      </c>
    </row>
    <row r="102" spans="1:5">
      <c r="A102" s="592" t="s">
        <v>920</v>
      </c>
      <c r="B102" s="604" t="s">
        <v>921</v>
      </c>
      <c r="C102" s="594" t="s">
        <v>922</v>
      </c>
      <c r="D102" s="595" t="s">
        <v>837</v>
      </c>
      <c r="E102" s="603" t="s">
        <v>831</v>
      </c>
    </row>
  </sheetData>
  <autoFilter ref="A3:E83" xr:uid="{00000000-0009-0000-0000-000006000000}"/>
  <sortState xmlns:xlrd2="http://schemas.microsoft.com/office/spreadsheetml/2017/richdata2" ref="G4:I73">
    <sortCondition ref="G4:G73"/>
  </sortState>
  <mergeCells count="4">
    <mergeCell ref="A2:E2"/>
    <mergeCell ref="G2:I2"/>
    <mergeCell ref="A88:E88"/>
    <mergeCell ref="G88:H88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08Prot"/>
  <dimension ref="B3:B4"/>
  <sheetViews>
    <sheetView zoomScaleNormal="100" workbookViewId="0">
      <selection activeCell="D13" sqref="D13"/>
    </sheetView>
  </sheetViews>
  <sheetFormatPr baseColWidth="10" defaultRowHeight="14.4"/>
  <sheetData>
    <row r="3" spans="2:2" ht="18">
      <c r="B3" s="565" t="s">
        <v>879</v>
      </c>
    </row>
    <row r="4" spans="2:2">
      <c r="B4" s="566" t="s">
        <v>878</v>
      </c>
    </row>
  </sheetData>
  <pageMargins left="0.7" right="0.7" top="0.78740157499999996" bottom="0.78740157499999996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>
    <tabColor theme="0" tint="-4.9989318521683403E-2"/>
  </sheetPr>
  <dimension ref="A3:IV18"/>
  <sheetViews>
    <sheetView showGridLines="0" zoomScaleNormal="100" workbookViewId="0">
      <selection activeCell="I30" sqref="I30"/>
    </sheetView>
  </sheetViews>
  <sheetFormatPr baseColWidth="10" defaultColWidth="11.5546875" defaultRowHeight="14.4"/>
  <sheetData>
    <row r="3" spans="1:256">
      <c r="B3" s="656" t="s">
        <v>960</v>
      </c>
    </row>
    <row r="4" spans="1:256">
      <c r="B4" s="655"/>
    </row>
    <row r="5" spans="1:256">
      <c r="B5" s="658"/>
    </row>
    <row r="7" spans="1:256">
      <c r="B7" s="674" t="s">
        <v>961</v>
      </c>
    </row>
    <row r="13" spans="1:256" s="657" customForma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657" customForma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657" customForma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657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657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657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</sheetData>
  <sheetProtection password="CC7D" sheet="1" objects="1" scenarios="1"/>
  <pageMargins left="0.7" right="0.7" top="0.78740157499999996" bottom="0.78740157499999996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30412537D44E418CCE9AB9A8A4B61C" ma:contentTypeVersion="28" ma:contentTypeDescription="Ein neues Dokument erstellen." ma:contentTypeScope="" ma:versionID="9894ae57ac60e896c6bfbbae1a910900">
  <xsd:schema xmlns:xsd="http://www.w3.org/2001/XMLSchema" xmlns:xs="http://www.w3.org/2001/XMLSchema" xmlns:p="http://schemas.microsoft.com/office/2006/metadata/properties" xmlns:ns1="http://schemas.microsoft.com/sharepoint/v3" xmlns:ns2="4d5e9ab7-90b5-491e-9da4-d989b0c1177b" xmlns:ns3="6824841b-6506-4933-88d3-5170f6c0e270" targetNamespace="http://schemas.microsoft.com/office/2006/metadata/properties" ma:root="true" ma:fieldsID="d07c1bc13b8dd3f865c623264f558355" ns1:_="" ns2:_="" ns3:_="">
    <xsd:import namespace="http://schemas.microsoft.com/sharepoint/v3"/>
    <xsd:import namespace="4d5e9ab7-90b5-491e-9da4-d989b0c1177b"/>
    <xsd:import namespace="6824841b-6506-4933-88d3-5170f6c0e2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terkategorie" minOccurs="0"/>
                <xsd:element ref="ns2:TaxKeywordTaxHTField" minOccurs="0"/>
                <xsd:element ref="ns2:TaxCatchAll" minOccurs="0"/>
                <xsd:element ref="ns3:G_x00fc_ltigkeit"/>
                <xsd:element ref="ns3:Verantwortlich"/>
                <xsd:element ref="ns3:Dateipfa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8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19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0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1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2" nillable="true" ma:displayName="Anzahl 'Gefällt mir'" ma:internalName="LikesCount">
      <xsd:simpleType>
        <xsd:restriction base="dms:Unknown"/>
      </xsd:simpleType>
    </xsd:element>
    <xsd:element name="LikedBy" ma:index="23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e9ab7-90b5-491e-9da4-d989b0c117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4deea718-1ae9-4063-b614-b0a3da49e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085369-a9ac-41fe-b1ba-5d5b09c321b0}" ma:internalName="TaxCatchAll" ma:showField="CatchAllData" ma:web="4d5e9ab7-90b5-491e-9da4-d989b0c11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4841b-6506-4933-88d3-5170f6c0e270" elementFormDefault="qualified">
    <xsd:import namespace="http://schemas.microsoft.com/office/2006/documentManagement/types"/>
    <xsd:import namespace="http://schemas.microsoft.com/office/infopath/2007/PartnerControls"/>
    <xsd:element name="Unterkategorie" ma:index="11" nillable="true" ma:displayName="Kategorie" ma:list="{cc593085-6987-4795-9ae4-ccda523d2212}" ma:internalName="Unterkategorie" ma:showField="Title" ma:web="5605e645-ee48-4cc1-8ed1-8a067a49bb1c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_x00fc_ltigkeit" ma:index="15" ma:displayName="Gültigkeit" ma:format="DateTime" ma:internalName="G_x00fc_ltigkeit">
      <xsd:simpleType>
        <xsd:restriction base="dms:DateTime"/>
      </xsd:simpleType>
    </xsd:element>
    <xsd:element name="Verantwortlich" ma:index="16" ma:displayName="Verantwortlich" ma:list="UserInfo" ma:SharePointGroup="0" ma:internalName="Verantwortlich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ipfad" ma:index="17" nillable="true" ma:displayName="Dateipfad" ma:hidden="true" ma:internalName="Dateipfa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BB0B26-81B1-483E-8B4C-FBFF830C084D}"/>
</file>

<file path=customXml/itemProps2.xml><?xml version="1.0" encoding="utf-8"?>
<ds:datastoreItem xmlns:ds="http://schemas.openxmlformats.org/officeDocument/2006/customXml" ds:itemID="{F552DE25-2B1F-45AF-87D2-15C850287C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6DA6FE-48AC-4C4D-B601-7D854194F5AA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6824841b-6506-4933-88d3-5170f6c0e270"/>
    <ds:schemaRef ds:uri="4d5e9ab7-90b5-491e-9da4-d989b0c1177b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DF25B6E-7F53-4AA8-BD69-0BB6F3E7D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d5e9ab7-90b5-491e-9da4-d989b0c1177b"/>
    <ds:schemaRef ds:uri="6824841b-6506-4933-88d3-5170f6c0e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43</vt:i4>
      </vt:variant>
    </vt:vector>
  </HeadingPairs>
  <TitlesOfParts>
    <vt:vector size="50" baseType="lpstr">
      <vt:lpstr>Zusammenfassung</vt:lpstr>
      <vt:lpstr>Material</vt:lpstr>
      <vt:lpstr>Fertigungskosten</vt:lpstr>
      <vt:lpstr>SBM-SEKOF-FWZ</vt:lpstr>
      <vt:lpstr>Rohstoffrisiken</vt:lpstr>
      <vt:lpstr>Protokoll</vt:lpstr>
      <vt:lpstr>Dokumentenlenkung</vt:lpstr>
      <vt:lpstr>Abwicklungsmodelle</vt:lpstr>
      <vt:lpstr>bottomMaterials</vt:lpstr>
      <vt:lpstr>bottomProcesses</vt:lpstr>
      <vt:lpstr>bottomTools</vt:lpstr>
      <vt:lpstr>Fertigungskosten!Druckbereich</vt:lpstr>
      <vt:lpstr>Material!Druckbereich</vt:lpstr>
      <vt:lpstr>Prämissenblatt!Druckbereich</vt:lpstr>
      <vt:lpstr>Protokoll!Druckbereich</vt:lpstr>
      <vt:lpstr>Rohstoffrisiken!Druckbereich</vt:lpstr>
      <vt:lpstr>'SBM-SEKOF-FWZ'!Druckbereich</vt:lpstr>
      <vt:lpstr>Zusammenfassung!Druckbereich</vt:lpstr>
      <vt:lpstr>Ergänzungsschlüssel</vt:lpstr>
      <vt:lpstr>Folgewerkzeug</vt:lpstr>
      <vt:lpstr>Kaufteil</vt:lpstr>
      <vt:lpstr>list_Rohstoffschlüssel</vt:lpstr>
      <vt:lpstr>listAngebotsWährungen</vt:lpstr>
      <vt:lpstr>listFlächeneinheit</vt:lpstr>
      <vt:lpstr>listLändernamen</vt:lpstr>
      <vt:lpstr>listMengeneinheiten</vt:lpstr>
      <vt:lpstr>listRohstoffschlüssel_Neu</vt:lpstr>
      <vt:lpstr>listVerrechnungsformen</vt:lpstr>
      <vt:lpstr>listVorhanden</vt:lpstr>
      <vt:lpstr>listZulässigeAngebotswährungen</vt:lpstr>
      <vt:lpstr>listZulässigeBeschaffungswährungen</vt:lpstr>
      <vt:lpstr>Prämie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Risiko</vt:lpstr>
      <vt:lpstr>Rohstoff_Risiko</vt:lpstr>
      <vt:lpstr>Rohstoffe_Materialblatt</vt:lpstr>
      <vt:lpstr>SBM</vt:lpstr>
      <vt:lpstr>SBM_2</vt:lpstr>
      <vt:lpstr>SBMFeld</vt:lpstr>
      <vt:lpstr>SEKOF</vt:lpstr>
      <vt:lpstr>SEKOF_2</vt:lpstr>
      <vt:lpstr>SEKOFFeld</vt:lpstr>
      <vt:lpstr>Stück_Risiko</vt:lpstr>
      <vt:lpstr>Werkzeuginstandhaltung</vt:lpstr>
      <vt:lpstr>WerkzeugwartungFeld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Quotation Analysis Form - de</dc:title>
  <dc:creator>Markus Zwicknagl</dc:creator>
  <cp:keywords/>
  <cp:lastModifiedBy>Wiesnet Hubert</cp:lastModifiedBy>
  <cp:lastPrinted>2017-04-24T13:01:43Z</cp:lastPrinted>
  <dcterms:created xsi:type="dcterms:W3CDTF">2010-02-22T08:40:31Z</dcterms:created>
  <dcterms:modified xsi:type="dcterms:W3CDTF">2023-08-31T14:47:09Z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  <property fmtid="{D5CDD505-2E9C-101B-9397-08002B2CF9AE}" pid="3" name="_dlc_DocIdItemGuid">
    <vt:lpwstr>e40ca75f-2d5a-4567-9e11-ecbf70562245</vt:lpwstr>
  </property>
  <property fmtid="{D5CDD505-2E9C-101B-9397-08002B2CF9AE}" pid="4" name="TaxKeyword">
    <vt:lpwstr/>
  </property>
</Properties>
</file>